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10"/>
  <workbookPr filterPrivacy="1"/>
  <xr:revisionPtr revIDLastSave="0" documentId="8_{7707A3A1-DBB0-4B07-B1F6-3DA63B5B6070}" xr6:coauthVersionLast="47" xr6:coauthVersionMax="47" xr10:uidLastSave="{00000000-0000-0000-0000-000000000000}"/>
  <bookViews>
    <workbookView xWindow="-120" yWindow="-120" windowWidth="29040" windowHeight="15720" firstSheet="6" activeTab="6" xr2:uid="{00000000-000D-0000-FFFF-FFFF00000000}"/>
  </bookViews>
  <sheets>
    <sheet name="Project Owner" sheetId="13" r:id="rId1"/>
    <sheet name="Verifier" sheetId="73" r:id="rId2"/>
    <sheet name="Investment Analysis" sheetId="151" r:id="rId3"/>
    <sheet name="Additionality Determination" sheetId="219" r:id="rId4"/>
    <sheet name="Project Submission Form" sheetId="37" r:id="rId5"/>
    <sheet name="Project Owner(s) Information" sheetId="40" r:id="rId6"/>
    <sheet name="Project Verification Report" sheetId="58" r:id="rId7"/>
    <sheet name="Project Monitoring Report" sheetId="68" r:id="rId8"/>
    <sheet name="ERVR" sheetId="152" r:id="rId9"/>
    <sheet name="Baseline Emissions" sheetId="74" r:id="rId10"/>
    <sheet name="Baseline Emissions Case 1" sheetId="76" r:id="rId11"/>
    <sheet name="Baseline Emissions Case 2" sheetId="78" r:id="rId12"/>
    <sheet name="Project Emissions" sheetId="79" r:id="rId13"/>
    <sheet name="Leakage Emissions" sheetId="147" r:id="rId14"/>
    <sheet name="Emission Reductions" sheetId="148" r:id="rId15"/>
    <sheet name="Declaration of intended use of " sheetId="41" r:id="rId16"/>
    <sheet name="List of Attendees" sheetId="149" r:id="rId17"/>
    <sheet name="Contact Info PO" sheetId="150" r:id="rId18"/>
    <sheet name="Sources" sheetId="45" r:id="rId19"/>
    <sheet name="Data-Parameter" sheetId="51" r:id="rId20"/>
    <sheet name="Data-Parameter Risk Management" sheetId="72" r:id="rId21"/>
    <sheet name="Ex ante Estimates" sheetId="52" r:id="rId22"/>
    <sheet name="Yearly ex ante estimates" sheetId="53" r:id="rId23"/>
    <sheet name="Yearly emission reductions" sheetId="154" r:id="rId24"/>
    <sheet name="Case 1 BEy" sheetId="156" r:id="rId25"/>
    <sheet name="Case 2 BEy" sheetId="157" r:id="rId26"/>
    <sheet name="Date Range" sheetId="44" r:id="rId27"/>
    <sheet name="Verification Team" sheetId="59" r:id="rId28"/>
    <sheet name="Consideration of materialiality" sheetId="153" r:id="rId29"/>
    <sheet name="Technical Reviewer" sheetId="60" r:id="rId30"/>
    <sheet name="On-Site Inspection" sheetId="61" r:id="rId31"/>
    <sheet name="Interviews" sheetId="62" r:id="rId32"/>
    <sheet name="Verification Findings" sheetId="63" r:id="rId33"/>
    <sheet name="Documents Referenced" sheetId="64" r:id="rId34"/>
    <sheet name="CLs" sheetId="65" r:id="rId35"/>
    <sheet name="CARs" sheetId="66" r:id="rId36"/>
    <sheet name="FARs" sheetId="67" r:id="rId37"/>
    <sheet name="Summary of Previous ACCs" sheetId="69" r:id="rId38"/>
    <sheet name="Ownership of ACCs" sheetId="71" r:id="rId39"/>
    <sheet name="Legal Form (enum)" sheetId="35" r:id="rId40"/>
    <sheet name="Project Type (enum)" sheetId="57" r:id="rId41"/>
    <sheet name="Third Party Verification (enum)" sheetId="56" r:id="rId42"/>
    <sheet name="Source CO2 (enum)" sheetId="46" r:id="rId43"/>
    <sheet name="Source CH4 (enum)" sheetId="48" r:id="rId44"/>
    <sheet name="Source N2O (enum)" sheetId="47" r:id="rId45"/>
    <sheet name="Source GHG (enum)" sheetId="49" r:id="rId46"/>
    <sheet name="Source Baseline Project (enum)" sheetId="50" r:id="rId47"/>
    <sheet name="ACCs Issued (enum)" sheetId="70" r:id="rId48"/>
    <sheet name="Baseline Det (enum)" sheetId="75" r:id="rId49"/>
    <sheet name="Baseline Eq (enum)" sheetId="155" r:id="rId50"/>
    <sheet name="Baseline EF grid (enum)" sheetId="77" r:id="rId51"/>
    <sheet name="Tool 05" sheetId="80" r:id="rId52"/>
    <sheet name="Tool 07" sheetId="81" r:id="rId53"/>
    <sheet name="Build Margin" sheetId="82" r:id="rId54"/>
    <sheet name="Fuel Type" sheetId="83" r:id="rId55"/>
    <sheet name="Average OM (Option A1)" sheetId="84" r:id="rId56"/>
    <sheet name="Average OM (Option A2)" sheetId="85" r:id="rId57"/>
    <sheet name="Average OM (Option A3)" sheetId="86" r:id="rId58"/>
    <sheet name="(Average OM Simple Adj OM) Pow" sheetId="87" r:id="rId59"/>
    <sheet name="Calculation based on average e" sheetId="88" r:id="rId60"/>
    <sheet name="Calculation based on total fue" sheetId="89" r:id="rId61"/>
    <sheet name="Average OM Simple OM" sheetId="90" r:id="rId62"/>
    <sheet name="Dispatch Data OM" sheetId="91" r:id="rId63"/>
    <sheet name="Lambda Approach 2" sheetId="92" r:id="rId64"/>
    <sheet name="Lambda Approach 1" sheetId="93" r:id="rId65"/>
    <sheet name="Simple Adj OM" sheetId="94" r:id="rId66"/>
    <sheet name="Do you have annual aggregated " sheetId="95" r:id="rId67"/>
    <sheet name="Is the LASL more than one thir" sheetId="96" r:id="rId68"/>
    <sheet name="Are hourly loads of the grid i" sheetId="97" r:id="rId69"/>
    <sheet name="Is the average load by LCMR le" sheetId="98" r:id="rId70"/>
    <sheet name="Is LCMR share less than 50% in" sheetId="99" r:id="rId71"/>
    <sheet name="Combined Margin" sheetId="100" r:id="rId72"/>
    <sheet name="Weighted average CM" sheetId="101" r:id="rId73"/>
    <sheet name="Simplified CM" sheetId="102" r:id="rId74"/>
    <sheet name="Simplified CM for Isolated Gri" sheetId="103" r:id="rId75"/>
    <sheet name="For multiple power plants choo" sheetId="104" r:id="rId76"/>
    <sheet name="Power Unit" sheetId="105" r:id="rId77"/>
    <sheet name="Combined Margin. Is grid locat" sheetId="106" r:id="rId78"/>
    <sheet name="Tool 05 Scenario C" sheetId="107" r:id="rId79"/>
    <sheet name="Tool 05 Scenario B | Generic A" sheetId="108" r:id="rId80"/>
    <sheet name="Tool 05 Power Plants" sheetId="109" r:id="rId81"/>
    <sheet name="Tool 05 Scenario A" sheetId="110" r:id="rId82"/>
    <sheet name="Tool 05 Scenario A | Default V" sheetId="111" r:id="rId83"/>
    <sheet name="Tool 05 Scenario B" sheetId="112" r:id="rId84"/>
    <sheet name="Generic Approach" sheetId="113" r:id="rId85"/>
    <sheet name="If emissions are calcul (enum)" sheetId="114" r:id="rId86"/>
    <sheet name="Does you have hourly or (enum)" sheetId="115" r:id="rId87"/>
    <sheet name="Select the option that  (enum)" sheetId="116" r:id="rId88"/>
    <sheet name="Select one of the two o (enum)" sheetId="117" r:id="rId89"/>
    <sheet name="Select the option th 1 (enum)" sheetId="118" r:id="rId90"/>
    <sheet name="Select the approach you (enum)" sheetId="119" r:id="rId91"/>
    <sheet name="Do you have annual aggr (enum)" sheetId="120" r:id="rId92"/>
    <sheet name="Is the LASL more than o (enum)" sheetId="121" r:id="rId93"/>
    <sheet name="Are hourly loads of the (enum)" sheetId="122" r:id="rId94"/>
    <sheet name="Is the average load by  (enum)" sheetId="123" r:id="rId95"/>
    <sheet name="Is LCMR share less than (enum)" sheetId="124" r:id="rId96"/>
    <sheet name="Is data to determine Bu (enum)" sheetId="125" r:id="rId97"/>
    <sheet name="Is this data for the fi (enum)" sheetId="126" r:id="rId98"/>
    <sheet name="Select the option th 2 (enum)" sheetId="127" r:id="rId99"/>
    <sheet name="Is the project activity (enum)" sheetId="128" r:id="rId100"/>
    <sheet name="Is the share of renewab (enum)" sheetId="129" r:id="rId101"/>
    <sheet name="Has natural gas been us (enum)" sheetId="130" r:id="rId102"/>
    <sheet name="Is there a single diese (enum)" sheetId="131" r:id="rId103"/>
    <sheet name="For multiple power plan (enum)" sheetId="132" r:id="rId104"/>
    <sheet name="Are there gaseous fuel- (enum)" sheetId="133" r:id="rId105"/>
    <sheet name="Are there gaseous fu 1 (enum)" sheetId="134" r:id="rId106"/>
    <sheet name="Is grid located in LDCS (enum)" sheetId="135" r:id="rId107"/>
    <sheet name="Please select the appro (enum)" sheetId="136" r:id="rId108"/>
    <sheet name="Please select which app (enum)" sheetId="137" r:id="rId109"/>
    <sheet name="Choose which option app (enum)" sheetId="138" r:id="rId110"/>
    <sheet name="Select the option th 3 (enum)" sheetId="139" r:id="rId111"/>
    <sheet name="Type of fossil fuel use (enum)" sheetId="140" r:id="rId112"/>
    <sheet name="Scenario A has 2 option (enum)" sheetId="141" r:id="rId113"/>
    <sheet name="Choose which option  1 (enum)" sheetId="142" r:id="rId114"/>
    <sheet name="Does hydro power plants (enum)" sheetId="143" r:id="rId115"/>
    <sheet name="Tool 05 provides 2 appr (enum)" sheetId="144" r:id="rId116"/>
    <sheet name="Does your project involv (enum)" sheetId="145" r:id="rId117"/>
    <sheet name="PE BESS (enum)" sheetId="146" r:id="rId118"/>
    <sheet name="Tool 01" sheetId="159" r:id="rId119"/>
    <sheet name="Step 4 Common practice analysi" sheetId="160" r:id="rId120"/>
    <sheet name="Step 1 Identification of alter" sheetId="161" r:id="rId121"/>
    <sheet name="Step 1 Identification of al 1" sheetId="162" r:id="rId122"/>
    <sheet name="Step 2 Investment analysis" sheetId="163" r:id="rId123"/>
    <sheet name="Step 3 Barrier analysis. Quest" sheetId="164" r:id="rId124"/>
    <sheet name="Step 3 Barrier analysis. Qu 1" sheetId="165" r:id="rId125"/>
    <sheet name="Step 4 Common practice anal 1" sheetId="166" r:id="rId126"/>
    <sheet name="Is the proposed project (enum)" sheetId="167" r:id="rId127"/>
    <sheet name="No similar activities c (enum)" sheetId="168" r:id="rId128"/>
    <sheet name="Have realistic and cred (enum)" sheetId="169" r:id="rId129"/>
    <sheet name="Are the alternative sce (enum)" sheetId="170" r:id="rId130"/>
    <sheet name="Investment analysis (enum)" sheetId="171" r:id="rId131"/>
    <sheet name=" Is there at least one  (enum)" sheetId="172" r:id="rId132"/>
    <sheet name="Is at least one alterna (enum)" sheetId="173" r:id="rId133"/>
    <sheet name="If similar activities a (enum)" sheetId="174" r:id="rId134"/>
    <sheet name="Tool 19" sheetId="175" r:id="rId135"/>
    <sheet name="Type I Project activities up t" sheetId="176" r:id="rId136"/>
    <sheet name="Type II Energy efficiency proj" sheetId="177" r:id="rId137"/>
    <sheet name="Type III Other project activit" sheetId="178" r:id="rId138"/>
    <sheet name="Determination of penetration o" sheetId="179" r:id="rId139"/>
    <sheet name="Select the applicable p (enum)" sheetId="180" r:id="rId140"/>
    <sheet name="Does the project involv (enum)" sheetId="181" r:id="rId141"/>
    <sheet name="Does each component mee (enum)" sheetId="182" r:id="rId142"/>
    <sheet name="Do the sums of each com (enum)" sheetId="183" r:id="rId143"/>
    <sheet name="Does the project inv 1 (enum)" sheetId="184" r:id="rId144"/>
    <sheet name="Do the results of &quot;TOOL (enum)" sheetId="185" r:id="rId145"/>
    <sheet name="Applicability (enum)" sheetId="186" r:id="rId146"/>
    <sheet name="Additionality (enum)" sheetId="187" r:id="rId147"/>
    <sheet name="The geographic location (enum)" sheetId="188" r:id="rId148"/>
    <sheet name="Is the project activity (en (2)" sheetId="189" r:id="rId149"/>
    <sheet name="Does the project activi (enum)" sheetId="190" r:id="rId150"/>
    <sheet name="Does the project act 1 (enum)" sheetId="191" r:id="rId151"/>
    <sheet name="Is the geographic locat (enum)" sheetId="192" r:id="rId152"/>
    <sheet name="Does the project act 2 (enum)" sheetId="193" r:id="rId153"/>
    <sheet name="Is the geographic lo 1 (enum)" sheetId="194" r:id="rId154"/>
    <sheet name="Does the project act 3 (enum)" sheetId="195" r:id="rId155"/>
    <sheet name="Tool 32" sheetId="196" r:id="rId156"/>
    <sheet name="Waste handling and disposal" sheetId="197" r:id="rId157"/>
    <sheet name="Renewable energy" sheetId="198" r:id="rId158"/>
    <sheet name="Positive list for technologyme" sheetId="199" r:id="rId159"/>
    <sheet name="Landfill gas recovery and its " sheetId="200" r:id="rId160"/>
    <sheet name="Methane recovery in wastewater" sheetId="201" r:id="rId161"/>
    <sheet name="Tech for large-scale grid-conn" sheetId="202" r:id="rId162"/>
    <sheet name="Tech for large-scale isolated " sheetId="203" r:id="rId163"/>
    <sheet name="Tech for small-scale grid-conn" sheetId="204" r:id="rId164"/>
    <sheet name="Tech for small-scale off-grid " sheetId="205" r:id="rId165"/>
    <sheet name="Rural electrification projects" sheetId="206" r:id="rId166"/>
    <sheet name="Choose which activity p (enum)" sheetId="207" r:id="rId167"/>
    <sheet name="Choose which waste hand (enum)" sheetId="208" r:id="rId168"/>
    <sheet name="Choose which renewable  (enum)" sheetId="209" r:id="rId169"/>
    <sheet name="Choose which technology (enum)" sheetId="210" r:id="rId170"/>
    <sheet name="Does project meet the f (enum)" sheetId="211" r:id="rId171"/>
    <sheet name="Does the project meet t (enum)" sheetId="212" r:id="rId172"/>
    <sheet name="Choose which grid-conne (enum)" sheetId="213" r:id="rId173"/>
    <sheet name="Does the project mee 1 (enum)" sheetId="214" r:id="rId174"/>
    <sheet name="Does the project mee 2 (enum)" sheetId="215" r:id="rId175"/>
    <sheet name="Does the project includ (enum)" sheetId="216" r:id="rId176"/>
    <sheet name="Does the project mee 3 (enum)" sheetId="217" r:id="rId177"/>
    <sheet name="Does the project mee 4 (enum)" sheetId="218" r:id="rId178"/>
    <sheet name="Additonality det  (enum)" sheetId="220" r:id="rId17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74" l="1"/>
  <c r="G12" i="74"/>
  <c r="G11" i="78"/>
  <c r="G9" i="76"/>
  <c r="G107" i="68"/>
  <c r="G95" i="68"/>
  <c r="D160" i="37"/>
  <c r="D159" i="37"/>
  <c r="D157" i="37"/>
  <c r="D155" i="37"/>
  <c r="D154" i="37"/>
  <c r="D152" i="37"/>
  <c r="D150" i="37"/>
  <c r="D148" i="37"/>
  <c r="D147" i="37"/>
  <c r="D144" i="37"/>
  <c r="D142" i="37"/>
  <c r="D141" i="37"/>
  <c r="D138" i="37"/>
  <c r="D136" i="37"/>
  <c r="D135" i="37"/>
  <c r="D133" i="37"/>
  <c r="D131" i="37"/>
  <c r="D130" i="37"/>
  <c r="D128" i="37"/>
  <c r="D126" i="37"/>
  <c r="D125" i="37"/>
  <c r="D123" i="37"/>
  <c r="D121" i="37"/>
  <c r="D118" i="37"/>
  <c r="D116" i="37"/>
  <c r="D101" i="37"/>
  <c r="D98" i="37"/>
  <c r="D95" i="37"/>
  <c r="D93" i="37"/>
  <c r="D87" i="37"/>
  <c r="D86" i="37"/>
  <c r="D84" i="37"/>
  <c r="D83" i="37"/>
  <c r="D81" i="37"/>
  <c r="D80" i="37"/>
  <c r="D78" i="37"/>
  <c r="D77" i="37"/>
  <c r="D75" i="37"/>
  <c r="D72" i="37"/>
  <c r="D71" i="37"/>
  <c r="D69" i="37"/>
  <c r="D68" i="37"/>
  <c r="D66" i="37"/>
  <c r="D65" i="37"/>
  <c r="D63" i="37"/>
  <c r="D62" i="37"/>
  <c r="D60" i="37"/>
  <c r="D58" i="37"/>
  <c r="D57" i="37"/>
  <c r="D55" i="37"/>
  <c r="D54" i="37"/>
  <c r="D52" i="37"/>
  <c r="D51" i="37"/>
  <c r="D49" i="37"/>
  <c r="D73" i="219"/>
  <c r="D117" i="219"/>
  <c r="D116" i="219"/>
  <c r="D114" i="219"/>
  <c r="D112" i="219"/>
  <c r="D111" i="219"/>
  <c r="D109" i="219"/>
  <c r="D107" i="219"/>
  <c r="D105" i="219"/>
  <c r="D104" i="219"/>
  <c r="D101" i="219"/>
  <c r="D99" i="219"/>
  <c r="D98" i="219"/>
  <c r="D95" i="219"/>
  <c r="D93" i="219"/>
  <c r="D92" i="219"/>
  <c r="D90" i="219"/>
  <c r="D88" i="219"/>
  <c r="D87" i="219"/>
  <c r="D85" i="219"/>
  <c r="D83" i="219"/>
  <c r="D82" i="219"/>
  <c r="D80" i="219"/>
  <c r="D78" i="219"/>
  <c r="D75" i="219"/>
  <c r="D6" i="219"/>
  <c r="D44" i="219"/>
  <c r="D43" i="219"/>
  <c r="D41" i="219"/>
  <c r="D40" i="219"/>
  <c r="D38" i="219"/>
  <c r="D37" i="219"/>
  <c r="D35" i="219"/>
  <c r="D34" i="219"/>
  <c r="D32" i="219"/>
  <c r="D29" i="219"/>
  <c r="D28" i="219"/>
  <c r="D26" i="219"/>
  <c r="D25" i="219"/>
  <c r="D23" i="219"/>
  <c r="D22" i="219"/>
  <c r="D20" i="219"/>
  <c r="D19" i="219"/>
  <c r="D17" i="219"/>
  <c r="D15" i="219"/>
  <c r="D14" i="219"/>
  <c r="D12" i="219"/>
  <c r="D11" i="219"/>
  <c r="D9" i="219"/>
  <c r="D8" i="219"/>
  <c r="D58" i="219"/>
  <c r="D55" i="219"/>
  <c r="D52" i="219"/>
  <c r="D50" i="219"/>
  <c r="D7" i="206"/>
  <c r="D6" i="206"/>
  <c r="D7" i="205"/>
  <c r="D6" i="205"/>
  <c r="D7" i="204"/>
  <c r="D6" i="204"/>
  <c r="D8" i="203"/>
  <c r="D7" i="203"/>
  <c r="D8" i="202"/>
  <c r="D7" i="202"/>
  <c r="D7" i="201"/>
  <c r="D6" i="201"/>
  <c r="D7" i="200"/>
  <c r="D6" i="200"/>
  <c r="D31" i="198"/>
  <c r="D30" i="198"/>
  <c r="D27" i="198"/>
  <c r="D25" i="198"/>
  <c r="D24" i="198"/>
  <c r="D21" i="198"/>
  <c r="D19" i="198"/>
  <c r="D18" i="198"/>
  <c r="D16" i="198"/>
  <c r="D14" i="198"/>
  <c r="D13" i="198"/>
  <c r="D11" i="198"/>
  <c r="D9" i="198"/>
  <c r="D8" i="198"/>
  <c r="D6" i="198"/>
  <c r="D14" i="197"/>
  <c r="D13" i="197"/>
  <c r="D11" i="197"/>
  <c r="D9" i="197"/>
  <c r="D8" i="197"/>
  <c r="D6" i="197"/>
  <c r="D48" i="196"/>
  <c r="D47" i="196"/>
  <c r="D45" i="196"/>
  <c r="D43" i="196"/>
  <c r="D42" i="196"/>
  <c r="D40" i="196"/>
  <c r="D38" i="196"/>
  <c r="D36" i="196"/>
  <c r="D35" i="196"/>
  <c r="D32" i="196"/>
  <c r="D30" i="196"/>
  <c r="D29" i="196"/>
  <c r="D26" i="196"/>
  <c r="D24" i="196"/>
  <c r="D23" i="196"/>
  <c r="D21" i="196"/>
  <c r="D19" i="196"/>
  <c r="D18" i="196"/>
  <c r="D16" i="196"/>
  <c r="D14" i="196"/>
  <c r="D13" i="196"/>
  <c r="D11" i="196"/>
  <c r="D9" i="196"/>
  <c r="D6" i="196"/>
  <c r="D12" i="175"/>
  <c r="D9" i="175"/>
  <c r="D6" i="175"/>
  <c r="D7" i="166"/>
  <c r="D6" i="166"/>
  <c r="D13" i="165"/>
  <c r="D12" i="165"/>
  <c r="D10" i="165"/>
  <c r="D9" i="165"/>
  <c r="D7" i="165"/>
  <c r="D6" i="165"/>
  <c r="D16" i="164"/>
  <c r="D15" i="164"/>
  <c r="D13" i="164"/>
  <c r="D12" i="164"/>
  <c r="D10" i="164"/>
  <c r="D9" i="164"/>
  <c r="D7" i="164"/>
  <c r="D6" i="164"/>
  <c r="D33" i="163"/>
  <c r="D32" i="163"/>
  <c r="D30" i="163"/>
  <c r="D29" i="163"/>
  <c r="D27" i="163"/>
  <c r="D26" i="163"/>
  <c r="D24" i="163"/>
  <c r="D23" i="163"/>
  <c r="D21" i="163"/>
  <c r="D18" i="163"/>
  <c r="D17" i="163"/>
  <c r="D15" i="163"/>
  <c r="D14" i="163"/>
  <c r="D12" i="163"/>
  <c r="D11" i="163"/>
  <c r="D9" i="163"/>
  <c r="D8" i="163"/>
  <c r="D6" i="163"/>
  <c r="D36" i="162"/>
  <c r="D35" i="162"/>
  <c r="D33" i="162"/>
  <c r="D32" i="162"/>
  <c r="D30" i="162"/>
  <c r="D29" i="162"/>
  <c r="D27" i="162"/>
  <c r="D26" i="162"/>
  <c r="D24" i="162"/>
  <c r="D21" i="162"/>
  <c r="D20" i="162"/>
  <c r="D18" i="162"/>
  <c r="D17" i="162"/>
  <c r="D15" i="162"/>
  <c r="D14" i="162"/>
  <c r="D12" i="162"/>
  <c r="D11" i="162"/>
  <c r="D9" i="162"/>
  <c r="D7" i="162"/>
  <c r="D6" i="162"/>
  <c r="D39" i="161"/>
  <c r="D38" i="161"/>
  <c r="D36" i="161"/>
  <c r="D35" i="161"/>
  <c r="D33" i="161"/>
  <c r="D32" i="161"/>
  <c r="D30" i="161"/>
  <c r="D29" i="161"/>
  <c r="D27" i="161"/>
  <c r="D24" i="161"/>
  <c r="D23" i="161"/>
  <c r="D21" i="161"/>
  <c r="D20" i="161"/>
  <c r="D18" i="161"/>
  <c r="D17" i="161"/>
  <c r="D15" i="161"/>
  <c r="D14" i="161"/>
  <c r="D12" i="161"/>
  <c r="D10" i="161"/>
  <c r="D9" i="161"/>
  <c r="D7" i="161"/>
  <c r="D6" i="161"/>
  <c r="D10" i="160"/>
  <c r="D9" i="160"/>
  <c r="D7" i="160"/>
  <c r="D6" i="160"/>
  <c r="D42" i="159"/>
  <c r="D41" i="159"/>
  <c r="D39" i="159"/>
  <c r="D38" i="159"/>
  <c r="D36" i="159"/>
  <c r="D35" i="159"/>
  <c r="D33" i="159"/>
  <c r="D32" i="159"/>
  <c r="D30" i="159"/>
  <c r="D27" i="159"/>
  <c r="D26" i="159"/>
  <c r="D24" i="159"/>
  <c r="D23" i="159"/>
  <c r="D21" i="159"/>
  <c r="D20" i="159"/>
  <c r="D18" i="159"/>
  <c r="D17" i="159"/>
  <c r="D15" i="159"/>
  <c r="D13" i="159"/>
  <c r="D12" i="159"/>
  <c r="D10" i="159"/>
  <c r="D9" i="159"/>
  <c r="D7" i="159"/>
  <c r="D6" i="159"/>
  <c r="D111" i="68"/>
  <c r="D110" i="68"/>
  <c r="D109" i="68"/>
  <c r="D108" i="68"/>
  <c r="D107" i="68"/>
  <c r="D99" i="68"/>
  <c r="D98" i="68"/>
  <c r="D97" i="68"/>
  <c r="D96" i="68"/>
  <c r="D95" i="68"/>
  <c r="G94" i="68"/>
  <c r="D12" i="74"/>
  <c r="D13" i="74"/>
  <c r="D14" i="74"/>
  <c r="D15" i="74"/>
  <c r="D16" i="74"/>
  <c r="G11" i="74"/>
  <c r="G10" i="78"/>
  <c r="G8" i="76"/>
  <c r="D11" i="78"/>
  <c r="D12" i="78"/>
  <c r="D13" i="78"/>
  <c r="D14" i="78"/>
  <c r="D15" i="78"/>
  <c r="D13" i="76"/>
  <c r="D9" i="76"/>
  <c r="D10" i="76"/>
  <c r="D11" i="76"/>
  <c r="D12" i="76"/>
  <c r="G204" i="37"/>
  <c r="G208" i="37" s="1"/>
  <c r="D203" i="37"/>
  <c r="G202" i="37"/>
  <c r="D199" i="37"/>
  <c r="G21" i="154"/>
  <c r="G5" i="157"/>
  <c r="G9" i="157" s="1"/>
  <c r="G14" i="154"/>
  <c r="G18" i="154" s="1"/>
  <c r="D13" i="154"/>
  <c r="G12" i="154"/>
  <c r="G7" i="156"/>
  <c r="D9" i="154"/>
  <c r="G211" i="37" l="1"/>
  <c r="G1103" i="68" l="1"/>
  <c r="D1085" i="68"/>
  <c r="D1083" i="68"/>
  <c r="D1075" i="68"/>
  <c r="D1066" i="68"/>
  <c r="D1065" i="68"/>
  <c r="D1064" i="68"/>
  <c r="D1062" i="68"/>
  <c r="D1055" i="68"/>
  <c r="D1046" i="68"/>
  <c r="D1044" i="68"/>
  <c r="D1029" i="68"/>
  <c r="D1022" i="68"/>
  <c r="D1017" i="68"/>
  <c r="D1014" i="68"/>
  <c r="D1010" i="68"/>
  <c r="D1002" i="68"/>
  <c r="D1000" i="68"/>
  <c r="D998" i="68"/>
  <c r="D997" i="68"/>
  <c r="D996" i="68"/>
  <c r="D992" i="68"/>
  <c r="D984" i="68"/>
  <c r="D982" i="68"/>
  <c r="D981" i="68"/>
  <c r="D980" i="68"/>
  <c r="D979" i="68"/>
  <c r="D970" i="68"/>
  <c r="D966" i="68"/>
  <c r="D964" i="68"/>
  <c r="D961" i="68"/>
  <c r="D960" i="68"/>
  <c r="D958" i="68"/>
  <c r="D957" i="68"/>
  <c r="D956" i="68"/>
  <c r="D954" i="68"/>
  <c r="D952" i="68"/>
  <c r="D950" i="68"/>
  <c r="D948" i="68"/>
  <c r="D946" i="68"/>
  <c r="D943" i="68"/>
  <c r="D941" i="68"/>
  <c r="D940" i="68"/>
  <c r="D939" i="68"/>
  <c r="D938" i="68"/>
  <c r="D937" i="68"/>
  <c r="D915" i="68"/>
  <c r="D914" i="68"/>
  <c r="D913" i="68"/>
  <c r="D911" i="68"/>
  <c r="D909" i="68"/>
  <c r="D898" i="68"/>
  <c r="D896" i="68"/>
  <c r="D888" i="68"/>
  <c r="D879" i="68"/>
  <c r="D878" i="68"/>
  <c r="D877" i="68"/>
  <c r="D875" i="68"/>
  <c r="D868" i="68"/>
  <c r="D859" i="68"/>
  <c r="D857" i="68"/>
  <c r="D842" i="68"/>
  <c r="D840" i="68"/>
  <c r="D839" i="68"/>
  <c r="D838" i="68"/>
  <c r="D834" i="68"/>
  <c r="D826" i="68"/>
  <c r="D824" i="68"/>
  <c r="D820" i="68"/>
  <c r="D816" i="68"/>
  <c r="D814" i="68"/>
  <c r="D811" i="68"/>
  <c r="D810" i="68"/>
  <c r="D808" i="68"/>
  <c r="D807" i="68"/>
  <c r="D806" i="68"/>
  <c r="D804" i="68"/>
  <c r="D802" i="68"/>
  <c r="D800" i="68"/>
  <c r="D798" i="68"/>
  <c r="D795" i="68"/>
  <c r="D793" i="68"/>
  <c r="D792" i="68"/>
  <c r="D791" i="68"/>
  <c r="D790" i="68"/>
  <c r="D789" i="68"/>
  <c r="D767" i="68"/>
  <c r="D766" i="68"/>
  <c r="D765" i="68"/>
  <c r="D763" i="68"/>
  <c r="D761" i="68"/>
  <c r="D760" i="68"/>
  <c r="D759" i="68"/>
  <c r="D758" i="68"/>
  <c r="D757" i="68"/>
  <c r="D735" i="68"/>
  <c r="D734" i="68"/>
  <c r="D733" i="68"/>
  <c r="D731" i="68"/>
  <c r="D729" i="68"/>
  <c r="D718" i="68"/>
  <c r="D716" i="68"/>
  <c r="D708" i="68"/>
  <c r="D699" i="68"/>
  <c r="D698" i="68"/>
  <c r="D697" i="68"/>
  <c r="D695" i="68"/>
  <c r="D688" i="68"/>
  <c r="D679" i="68"/>
  <c r="D677" i="68"/>
  <c r="D662" i="68"/>
  <c r="D660" i="68"/>
  <c r="D659" i="68"/>
  <c r="D658" i="68"/>
  <c r="D654" i="68"/>
  <c r="D646" i="68"/>
  <c r="D644" i="68"/>
  <c r="D640" i="68"/>
  <c r="D636" i="68"/>
  <c r="D634" i="68"/>
  <c r="D631" i="68"/>
  <c r="D630" i="68"/>
  <c r="D628" i="68"/>
  <c r="D627" i="68"/>
  <c r="D626" i="68"/>
  <c r="D624" i="68"/>
  <c r="D622" i="68"/>
  <c r="D620" i="68"/>
  <c r="D618" i="68"/>
  <c r="D615" i="68"/>
  <c r="D613" i="68"/>
  <c r="D611" i="68"/>
  <c r="D609" i="68"/>
  <c r="D591" i="68"/>
  <c r="D589" i="68"/>
  <c r="D581" i="68"/>
  <c r="D572" i="68"/>
  <c r="D571" i="68"/>
  <c r="D570" i="68"/>
  <c r="D568" i="68"/>
  <c r="D561" i="68"/>
  <c r="D552" i="68"/>
  <c r="D550" i="68"/>
  <c r="D535" i="68"/>
  <c r="D528" i="68"/>
  <c r="D523" i="68"/>
  <c r="D520" i="68"/>
  <c r="D516" i="68"/>
  <c r="D508" i="68"/>
  <c r="D506" i="68"/>
  <c r="D504" i="68"/>
  <c r="D503" i="68"/>
  <c r="D502" i="68"/>
  <c r="D498" i="68"/>
  <c r="D490" i="68"/>
  <c r="D488" i="68"/>
  <c r="D487" i="68"/>
  <c r="D486" i="68"/>
  <c r="D485" i="68"/>
  <c r="D476" i="68"/>
  <c r="D472" i="68"/>
  <c r="D470" i="68"/>
  <c r="D467" i="68"/>
  <c r="D466" i="68"/>
  <c r="D464" i="68"/>
  <c r="D463" i="68"/>
  <c r="D462" i="68"/>
  <c r="D460" i="68"/>
  <c r="D458" i="68"/>
  <c r="D456" i="68"/>
  <c r="D454" i="68"/>
  <c r="D452" i="68"/>
  <c r="D449" i="68"/>
  <c r="D447" i="68"/>
  <c r="D446" i="68"/>
  <c r="D445" i="68"/>
  <c r="D444" i="68"/>
  <c r="D443" i="68"/>
  <c r="D421" i="68"/>
  <c r="D420" i="68"/>
  <c r="D419" i="68"/>
  <c r="D417" i="68"/>
  <c r="D415" i="68"/>
  <c r="D404" i="68"/>
  <c r="D402" i="68"/>
  <c r="D394" i="68"/>
  <c r="D385" i="68"/>
  <c r="D384" i="68"/>
  <c r="D383" i="68"/>
  <c r="D381" i="68"/>
  <c r="D374" i="68"/>
  <c r="D365" i="68"/>
  <c r="D363" i="68"/>
  <c r="D348" i="68"/>
  <c r="D346" i="68"/>
  <c r="D345" i="68"/>
  <c r="D344" i="68"/>
  <c r="D340" i="68"/>
  <c r="D332" i="68"/>
  <c r="D330" i="68"/>
  <c r="D326" i="68"/>
  <c r="D322" i="68"/>
  <c r="D320" i="68"/>
  <c r="D317" i="68"/>
  <c r="D316" i="68"/>
  <c r="D314" i="68"/>
  <c r="D313" i="68"/>
  <c r="D312" i="68"/>
  <c r="D310" i="68"/>
  <c r="D308" i="68"/>
  <c r="D306" i="68"/>
  <c r="D304" i="68"/>
  <c r="D301" i="68"/>
  <c r="D299" i="68"/>
  <c r="D298" i="68"/>
  <c r="D297" i="68"/>
  <c r="D296" i="68"/>
  <c r="D295" i="68"/>
  <c r="D273" i="68"/>
  <c r="D272" i="68"/>
  <c r="D271" i="68"/>
  <c r="D269" i="68"/>
  <c r="D267" i="68"/>
  <c r="D266" i="68"/>
  <c r="D265" i="68"/>
  <c r="D264" i="68"/>
  <c r="D263" i="68"/>
  <c r="D241" i="68"/>
  <c r="D240" i="68"/>
  <c r="D239" i="68"/>
  <c r="D237" i="68"/>
  <c r="D235" i="68"/>
  <c r="D224" i="68"/>
  <c r="D222" i="68"/>
  <c r="D214" i="68"/>
  <c r="D205" i="68"/>
  <c r="D204" i="68"/>
  <c r="D203" i="68"/>
  <c r="D201" i="68"/>
  <c r="D194" i="68"/>
  <c r="D185" i="68"/>
  <c r="D183" i="68"/>
  <c r="D168" i="68"/>
  <c r="D166" i="68"/>
  <c r="D165" i="68"/>
  <c r="D164" i="68"/>
  <c r="D160" i="68"/>
  <c r="D152" i="68"/>
  <c r="D150" i="68"/>
  <c r="D146" i="68"/>
  <c r="D142" i="68"/>
  <c r="D140" i="68"/>
  <c r="D137" i="68"/>
  <c r="D136" i="68"/>
  <c r="D134" i="68"/>
  <c r="D133" i="68"/>
  <c r="D132" i="68"/>
  <c r="D130" i="68"/>
  <c r="D128" i="68"/>
  <c r="D126" i="68"/>
  <c r="D124" i="68"/>
  <c r="D121" i="68"/>
  <c r="D119" i="68"/>
  <c r="D117" i="68"/>
  <c r="D115" i="68"/>
  <c r="G113" i="68"/>
  <c r="G106" i="68"/>
  <c r="G102" i="68"/>
  <c r="D100" i="68"/>
  <c r="G91" i="68"/>
  <c r="G89" i="68" s="1"/>
  <c r="D90" i="68"/>
  <c r="G101" i="68" l="1"/>
  <c r="G86" i="68"/>
  <c r="G1022" i="148" l="1"/>
  <c r="D1004" i="148"/>
  <c r="D1002" i="148"/>
  <c r="D994" i="148"/>
  <c r="D985" i="148"/>
  <c r="D984" i="148"/>
  <c r="D983" i="148"/>
  <c r="D981" i="148"/>
  <c r="D974" i="148"/>
  <c r="D965" i="148"/>
  <c r="D963" i="148"/>
  <c r="D948" i="148"/>
  <c r="D941" i="148"/>
  <c r="D936" i="148"/>
  <c r="D933" i="148"/>
  <c r="D929" i="148"/>
  <c r="D921" i="148"/>
  <c r="D919" i="148"/>
  <c r="D917" i="148"/>
  <c r="D916" i="148"/>
  <c r="D915" i="148"/>
  <c r="D911" i="148"/>
  <c r="D903" i="148"/>
  <c r="D901" i="148"/>
  <c r="D900" i="148"/>
  <c r="D899" i="148"/>
  <c r="D898" i="148"/>
  <c r="D889" i="148"/>
  <c r="D885" i="148"/>
  <c r="D883" i="148"/>
  <c r="D880" i="148"/>
  <c r="D879" i="148"/>
  <c r="D877" i="148"/>
  <c r="D876" i="148"/>
  <c r="D875" i="148"/>
  <c r="D873" i="148"/>
  <c r="D871" i="148"/>
  <c r="D869" i="148"/>
  <c r="D867" i="148"/>
  <c r="D865" i="148"/>
  <c r="D862" i="148"/>
  <c r="D860" i="148"/>
  <c r="D859" i="148"/>
  <c r="D858" i="148"/>
  <c r="D857" i="148"/>
  <c r="D856" i="148"/>
  <c r="D834" i="148"/>
  <c r="D833" i="148"/>
  <c r="D832" i="148"/>
  <c r="D830" i="148"/>
  <c r="D828" i="148"/>
  <c r="D817" i="148"/>
  <c r="D815" i="148"/>
  <c r="D807" i="148"/>
  <c r="D798" i="148"/>
  <c r="D797" i="148"/>
  <c r="D796" i="148"/>
  <c r="D794" i="148"/>
  <c r="D787" i="148"/>
  <c r="D778" i="148"/>
  <c r="D776" i="148"/>
  <c r="D761" i="148"/>
  <c r="D759" i="148"/>
  <c r="D758" i="148"/>
  <c r="D757" i="148"/>
  <c r="D753" i="148"/>
  <c r="D745" i="148"/>
  <c r="D743" i="148"/>
  <c r="D739" i="148"/>
  <c r="D735" i="148"/>
  <c r="D733" i="148"/>
  <c r="D730" i="148"/>
  <c r="D729" i="148"/>
  <c r="D727" i="148"/>
  <c r="D726" i="148"/>
  <c r="D725" i="148"/>
  <c r="D723" i="148"/>
  <c r="D721" i="148"/>
  <c r="D719" i="148"/>
  <c r="D717" i="148"/>
  <c r="D714" i="148"/>
  <c r="D712" i="148"/>
  <c r="D711" i="148"/>
  <c r="D710" i="148"/>
  <c r="D709" i="148"/>
  <c r="D708" i="148"/>
  <c r="D686" i="148"/>
  <c r="D685" i="148"/>
  <c r="D684" i="148"/>
  <c r="D682" i="148"/>
  <c r="D680" i="148"/>
  <c r="D679" i="148"/>
  <c r="D678" i="148"/>
  <c r="D677" i="148"/>
  <c r="D676" i="148"/>
  <c r="D654" i="148"/>
  <c r="D653" i="148"/>
  <c r="D652" i="148"/>
  <c r="D650" i="148"/>
  <c r="D648" i="148"/>
  <c r="D637" i="148"/>
  <c r="D635" i="148"/>
  <c r="D627" i="148"/>
  <c r="D618" i="148"/>
  <c r="D617" i="148"/>
  <c r="D616" i="148"/>
  <c r="D614" i="148"/>
  <c r="D607" i="148"/>
  <c r="D598" i="148"/>
  <c r="D596" i="148"/>
  <c r="D581" i="148"/>
  <c r="D579" i="148"/>
  <c r="D578" i="148"/>
  <c r="D577" i="148"/>
  <c r="D573" i="148"/>
  <c r="D565" i="148"/>
  <c r="D563" i="148"/>
  <c r="D559" i="148"/>
  <c r="D555" i="148"/>
  <c r="D553" i="148"/>
  <c r="D550" i="148"/>
  <c r="D549" i="148"/>
  <c r="D547" i="148"/>
  <c r="D546" i="148"/>
  <c r="D545" i="148"/>
  <c r="D543" i="148"/>
  <c r="D541" i="148"/>
  <c r="D539" i="148"/>
  <c r="D537" i="148"/>
  <c r="D534" i="148"/>
  <c r="D532" i="148"/>
  <c r="D530" i="148"/>
  <c r="D528" i="148"/>
  <c r="D510" i="148"/>
  <c r="D508" i="148"/>
  <c r="D500" i="148"/>
  <c r="D491" i="148"/>
  <c r="D490" i="148"/>
  <c r="D489" i="148"/>
  <c r="D487" i="148"/>
  <c r="D480" i="148"/>
  <c r="D471" i="148"/>
  <c r="D469" i="148"/>
  <c r="D454" i="148"/>
  <c r="D447" i="148"/>
  <c r="D442" i="148"/>
  <c r="D439" i="148"/>
  <c r="D435" i="148"/>
  <c r="D427" i="148"/>
  <c r="D425" i="148"/>
  <c r="D423" i="148"/>
  <c r="D422" i="148"/>
  <c r="D421" i="148"/>
  <c r="D417" i="148"/>
  <c r="D409" i="148"/>
  <c r="D407" i="148"/>
  <c r="D406" i="148"/>
  <c r="D405" i="148"/>
  <c r="D404" i="148"/>
  <c r="D395" i="148"/>
  <c r="D391" i="148"/>
  <c r="D389" i="148"/>
  <c r="D386" i="148"/>
  <c r="D385" i="148"/>
  <c r="D383" i="148"/>
  <c r="D382" i="148"/>
  <c r="D381" i="148"/>
  <c r="D379" i="148"/>
  <c r="D377" i="148"/>
  <c r="D375" i="148"/>
  <c r="D373" i="148"/>
  <c r="D371" i="148"/>
  <c r="D368" i="148"/>
  <c r="D366" i="148"/>
  <c r="D365" i="148"/>
  <c r="D364" i="148"/>
  <c r="D363" i="148"/>
  <c r="D362" i="148"/>
  <c r="D340" i="148"/>
  <c r="D339" i="148"/>
  <c r="D338" i="148"/>
  <c r="D336" i="148"/>
  <c r="D334" i="148"/>
  <c r="D323" i="148"/>
  <c r="D321" i="148"/>
  <c r="D313" i="148"/>
  <c r="D304" i="148"/>
  <c r="D303" i="148"/>
  <c r="D302" i="148"/>
  <c r="D300" i="148"/>
  <c r="D293" i="148"/>
  <c r="D284" i="148"/>
  <c r="D282" i="148"/>
  <c r="D267" i="148"/>
  <c r="D265" i="148"/>
  <c r="D264" i="148"/>
  <c r="D263" i="148"/>
  <c r="D259" i="148"/>
  <c r="D251" i="148"/>
  <c r="D249" i="148"/>
  <c r="D245" i="148"/>
  <c r="D241" i="148"/>
  <c r="D239" i="148"/>
  <c r="D236" i="148"/>
  <c r="D235" i="148"/>
  <c r="D233" i="148"/>
  <c r="D232" i="148"/>
  <c r="D231" i="148"/>
  <c r="D229" i="148"/>
  <c r="D227" i="148"/>
  <c r="D225" i="148"/>
  <c r="D223" i="148"/>
  <c r="D220" i="148"/>
  <c r="D218" i="148"/>
  <c r="D217" i="148"/>
  <c r="D216" i="148"/>
  <c r="D215" i="148"/>
  <c r="D214" i="148"/>
  <c r="D192" i="148"/>
  <c r="D191" i="148"/>
  <c r="D190" i="148"/>
  <c r="D188" i="148"/>
  <c r="D186" i="148"/>
  <c r="D185" i="148"/>
  <c r="D184" i="148"/>
  <c r="D183" i="148"/>
  <c r="D182" i="148"/>
  <c r="D160" i="148"/>
  <c r="D159" i="148"/>
  <c r="D158" i="148"/>
  <c r="D156" i="148"/>
  <c r="D154" i="148"/>
  <c r="D143" i="148"/>
  <c r="D141" i="148"/>
  <c r="D133" i="148"/>
  <c r="D124" i="148"/>
  <c r="D123" i="148"/>
  <c r="D122" i="148"/>
  <c r="D120" i="148"/>
  <c r="D113" i="148"/>
  <c r="D104" i="148"/>
  <c r="D102" i="148"/>
  <c r="D87" i="148"/>
  <c r="D85" i="148"/>
  <c r="D84" i="148"/>
  <c r="D83" i="148"/>
  <c r="D79" i="148"/>
  <c r="D71" i="148"/>
  <c r="D69" i="148"/>
  <c r="D65" i="148"/>
  <c r="D61" i="148"/>
  <c r="D59" i="148"/>
  <c r="D56" i="148"/>
  <c r="D55" i="148"/>
  <c r="D53" i="148"/>
  <c r="D52" i="148"/>
  <c r="D51" i="148"/>
  <c r="D49" i="148"/>
  <c r="D47" i="148"/>
  <c r="D45" i="148"/>
  <c r="D43" i="148"/>
  <c r="D40" i="148"/>
  <c r="D38" i="148"/>
  <c r="D36" i="148"/>
  <c r="D34" i="148"/>
  <c r="G32" i="148"/>
  <c r="D30" i="148"/>
  <c r="D29" i="148"/>
  <c r="D28" i="148"/>
  <c r="D27" i="148"/>
  <c r="D26" i="148"/>
  <c r="G25" i="148"/>
  <c r="G21" i="148"/>
  <c r="D19" i="148"/>
  <c r="D18" i="148"/>
  <c r="D17" i="148"/>
  <c r="D16" i="148"/>
  <c r="D15" i="148"/>
  <c r="D14" i="148"/>
  <c r="G13" i="148"/>
  <c r="G10" i="148" s="1"/>
  <c r="G8" i="148" s="1"/>
  <c r="D9" i="148"/>
  <c r="G5" i="147"/>
  <c r="G5" i="79"/>
  <c r="D501" i="79"/>
  <c r="D977" i="79"/>
  <c r="D975" i="79"/>
  <c r="D967" i="79"/>
  <c r="D958" i="79"/>
  <c r="D957" i="79"/>
  <c r="D956" i="79"/>
  <c r="D954" i="79"/>
  <c r="D947" i="79"/>
  <c r="D938" i="79"/>
  <c r="D936" i="79"/>
  <c r="D921" i="79"/>
  <c r="D914" i="79"/>
  <c r="D909" i="79"/>
  <c r="D906" i="79"/>
  <c r="D902" i="79"/>
  <c r="D894" i="79"/>
  <c r="D892" i="79"/>
  <c r="D890" i="79"/>
  <c r="D889" i="79"/>
  <c r="D888" i="79"/>
  <c r="D884" i="79"/>
  <c r="D876" i="79"/>
  <c r="D874" i="79"/>
  <c r="D873" i="79"/>
  <c r="D872" i="79"/>
  <c r="D871" i="79"/>
  <c r="D862" i="79"/>
  <c r="D858" i="79"/>
  <c r="D856" i="79"/>
  <c r="D853" i="79"/>
  <c r="D852" i="79"/>
  <c r="D850" i="79"/>
  <c r="D849" i="79"/>
  <c r="D848" i="79"/>
  <c r="D846" i="79"/>
  <c r="D844" i="79"/>
  <c r="D842" i="79"/>
  <c r="D840" i="79"/>
  <c r="D838" i="79"/>
  <c r="D835" i="79"/>
  <c r="D833" i="79"/>
  <c r="D832" i="79"/>
  <c r="D831" i="79"/>
  <c r="D830" i="79"/>
  <c r="D829" i="79"/>
  <c r="D807" i="79"/>
  <c r="D806" i="79"/>
  <c r="D805" i="79"/>
  <c r="D803" i="79"/>
  <c r="D801" i="79"/>
  <c r="D790" i="79"/>
  <c r="D788" i="79"/>
  <c r="D780" i="79"/>
  <c r="D771" i="79"/>
  <c r="D770" i="79"/>
  <c r="D769" i="79"/>
  <c r="D767" i="79"/>
  <c r="D760" i="79"/>
  <c r="D751" i="79"/>
  <c r="D749" i="79"/>
  <c r="D734" i="79"/>
  <c r="D732" i="79"/>
  <c r="D731" i="79"/>
  <c r="D730" i="79"/>
  <c r="D726" i="79"/>
  <c r="D718" i="79"/>
  <c r="D716" i="79"/>
  <c r="D712" i="79"/>
  <c r="D708" i="79"/>
  <c r="D706" i="79"/>
  <c r="D703" i="79"/>
  <c r="D702" i="79"/>
  <c r="D700" i="79"/>
  <c r="D699" i="79"/>
  <c r="D698" i="79"/>
  <c r="D696" i="79"/>
  <c r="D694" i="79"/>
  <c r="D692" i="79"/>
  <c r="D690" i="79"/>
  <c r="D687" i="79"/>
  <c r="D685" i="79"/>
  <c r="D684" i="79"/>
  <c r="D683" i="79"/>
  <c r="D682" i="79"/>
  <c r="D681" i="79"/>
  <c r="D659" i="79"/>
  <c r="D658" i="79"/>
  <c r="D657" i="79"/>
  <c r="D655" i="79"/>
  <c r="D653" i="79"/>
  <c r="D652" i="79"/>
  <c r="D651" i="79"/>
  <c r="D650" i="79"/>
  <c r="D649" i="79"/>
  <c r="D627" i="79"/>
  <c r="D626" i="79"/>
  <c r="D625" i="79"/>
  <c r="D623" i="79"/>
  <c r="D621" i="79"/>
  <c r="D610" i="79"/>
  <c r="D608" i="79"/>
  <c r="D600" i="79"/>
  <c r="D591" i="79"/>
  <c r="D590" i="79"/>
  <c r="D589" i="79"/>
  <c r="D587" i="79"/>
  <c r="D580" i="79"/>
  <c r="D571" i="79"/>
  <c r="D569" i="79"/>
  <c r="D554" i="79"/>
  <c r="D552" i="79"/>
  <c r="D551" i="79"/>
  <c r="D550" i="79"/>
  <c r="D546" i="79"/>
  <c r="D538" i="79"/>
  <c r="D536" i="79"/>
  <c r="D532" i="79"/>
  <c r="D528" i="79"/>
  <c r="D526" i="79"/>
  <c r="D523" i="79"/>
  <c r="D522" i="79"/>
  <c r="D520" i="79"/>
  <c r="D519" i="79"/>
  <c r="D518" i="79"/>
  <c r="D516" i="79"/>
  <c r="D514" i="79"/>
  <c r="D512" i="79"/>
  <c r="D510" i="79"/>
  <c r="D507" i="79"/>
  <c r="D505" i="79"/>
  <c r="D503" i="79"/>
  <c r="D7" i="79"/>
  <c r="D483" i="79"/>
  <c r="D481" i="79"/>
  <c r="D473" i="79"/>
  <c r="D464" i="79"/>
  <c r="D463" i="79"/>
  <c r="D462" i="79"/>
  <c r="D460" i="79"/>
  <c r="D453" i="79"/>
  <c r="D444" i="79"/>
  <c r="D442" i="79"/>
  <c r="D427" i="79"/>
  <c r="D420" i="79"/>
  <c r="D415" i="79"/>
  <c r="D412" i="79"/>
  <c r="D408" i="79"/>
  <c r="D400" i="79"/>
  <c r="D398" i="79"/>
  <c r="D396" i="79"/>
  <c r="D395" i="79"/>
  <c r="D394" i="79"/>
  <c r="D390" i="79"/>
  <c r="D382" i="79"/>
  <c r="D380" i="79"/>
  <c r="D379" i="79"/>
  <c r="D378" i="79"/>
  <c r="D377" i="79"/>
  <c r="D368" i="79"/>
  <c r="D364" i="79"/>
  <c r="D362" i="79"/>
  <c r="D359" i="79"/>
  <c r="D358" i="79"/>
  <c r="D356" i="79"/>
  <c r="D355" i="79"/>
  <c r="D354" i="79"/>
  <c r="D352" i="79"/>
  <c r="D350" i="79"/>
  <c r="D348" i="79"/>
  <c r="D346" i="79"/>
  <c r="D344" i="79"/>
  <c r="D341" i="79"/>
  <c r="D339" i="79"/>
  <c r="D338" i="79"/>
  <c r="D337" i="79"/>
  <c r="D336" i="79"/>
  <c r="D335" i="79"/>
  <c r="D313" i="79"/>
  <c r="D312" i="79"/>
  <c r="D311" i="79"/>
  <c r="D309" i="79"/>
  <c r="D307" i="79"/>
  <c r="D296" i="79"/>
  <c r="D294" i="79"/>
  <c r="D286" i="79"/>
  <c r="D277" i="79"/>
  <c r="D276" i="79"/>
  <c r="D275" i="79"/>
  <c r="D273" i="79"/>
  <c r="D266" i="79"/>
  <c r="D257" i="79"/>
  <c r="D255" i="79"/>
  <c r="D240" i="79"/>
  <c r="D238" i="79"/>
  <c r="D237" i="79"/>
  <c r="D236" i="79"/>
  <c r="D232" i="79"/>
  <c r="D224" i="79"/>
  <c r="D222" i="79"/>
  <c r="D218" i="79"/>
  <c r="D214" i="79"/>
  <c r="D212" i="79"/>
  <c r="D209" i="79"/>
  <c r="D208" i="79"/>
  <c r="D206" i="79"/>
  <c r="D205" i="79"/>
  <c r="D204" i="79"/>
  <c r="D202" i="79"/>
  <c r="D200" i="79"/>
  <c r="D198" i="79"/>
  <c r="D196" i="79"/>
  <c r="D193" i="79"/>
  <c r="D191" i="79"/>
  <c r="D190" i="79"/>
  <c r="D189" i="79"/>
  <c r="D188" i="79"/>
  <c r="D187" i="79"/>
  <c r="D165" i="79"/>
  <c r="D164" i="79"/>
  <c r="D163" i="79"/>
  <c r="D161" i="79"/>
  <c r="D159" i="79"/>
  <c r="D158" i="79"/>
  <c r="D157" i="79"/>
  <c r="D156" i="79"/>
  <c r="D155" i="79"/>
  <c r="D133" i="79"/>
  <c r="D132" i="79"/>
  <c r="D131" i="79"/>
  <c r="D129" i="79"/>
  <c r="D127" i="79"/>
  <c r="D116" i="79"/>
  <c r="D114" i="79"/>
  <c r="D106" i="79"/>
  <c r="D97" i="79"/>
  <c r="D96" i="79"/>
  <c r="D95" i="79"/>
  <c r="D93" i="79"/>
  <c r="D86" i="79"/>
  <c r="D77" i="79"/>
  <c r="D75" i="79"/>
  <c r="D60" i="79"/>
  <c r="D58" i="79"/>
  <c r="D57" i="79"/>
  <c r="D56" i="79"/>
  <c r="D52" i="79"/>
  <c r="D44" i="79"/>
  <c r="D42" i="79"/>
  <c r="D38" i="79"/>
  <c r="D34" i="79"/>
  <c r="D32" i="79"/>
  <c r="D29" i="79"/>
  <c r="D28" i="79"/>
  <c r="D26" i="79"/>
  <c r="D25" i="79"/>
  <c r="D24" i="79"/>
  <c r="D22" i="79"/>
  <c r="D20" i="79"/>
  <c r="D18" i="79"/>
  <c r="D16" i="79"/>
  <c r="D13" i="79"/>
  <c r="D11" i="79"/>
  <c r="D9" i="79"/>
  <c r="D35" i="112"/>
  <c r="D34" i="112"/>
  <c r="D33" i="112"/>
  <c r="D32" i="112"/>
  <c r="D10" i="112"/>
  <c r="D9" i="112"/>
  <c r="D8" i="112"/>
  <c r="D6" i="112"/>
  <c r="D6" i="111"/>
  <c r="D190" i="110"/>
  <c r="D188" i="110"/>
  <c r="D180" i="110"/>
  <c r="D171" i="110"/>
  <c r="D170" i="110"/>
  <c r="D169" i="110"/>
  <c r="D167" i="110"/>
  <c r="D160" i="110"/>
  <c r="D151" i="110"/>
  <c r="D149" i="110"/>
  <c r="D134" i="110"/>
  <c r="D123" i="110"/>
  <c r="D118" i="110"/>
  <c r="D115" i="110"/>
  <c r="D111" i="110"/>
  <c r="D103" i="110"/>
  <c r="D101" i="110"/>
  <c r="D94" i="110"/>
  <c r="D89" i="110"/>
  <c r="D86" i="110"/>
  <c r="D82" i="110"/>
  <c r="D74" i="110"/>
  <c r="D72" i="110"/>
  <c r="D66" i="110"/>
  <c r="D61" i="110"/>
  <c r="D58" i="110"/>
  <c r="D49" i="110"/>
  <c r="D45" i="110"/>
  <c r="D43" i="110"/>
  <c r="D42" i="110"/>
  <c r="D41" i="110"/>
  <c r="D40" i="110"/>
  <c r="D31" i="110"/>
  <c r="D27" i="110"/>
  <c r="D25" i="110"/>
  <c r="D23" i="110"/>
  <c r="D22" i="110"/>
  <c r="D20" i="110"/>
  <c r="D19" i="110"/>
  <c r="D17" i="110"/>
  <c r="D15" i="110"/>
  <c r="D13" i="110"/>
  <c r="D11" i="110"/>
  <c r="D9" i="110"/>
  <c r="D6" i="110"/>
  <c r="D8" i="108"/>
  <c r="D7" i="108"/>
  <c r="D6" i="108"/>
  <c r="D369" i="107"/>
  <c r="D367" i="107"/>
  <c r="D359" i="107"/>
  <c r="D350" i="107"/>
  <c r="D349" i="107"/>
  <c r="D348" i="107"/>
  <c r="D346" i="107"/>
  <c r="D339" i="107"/>
  <c r="D330" i="107"/>
  <c r="D328" i="107"/>
  <c r="D313" i="107"/>
  <c r="D306" i="107"/>
  <c r="D301" i="107"/>
  <c r="D298" i="107"/>
  <c r="D294" i="107"/>
  <c r="D286" i="107"/>
  <c r="D284" i="107"/>
  <c r="D282" i="107"/>
  <c r="D281" i="107"/>
  <c r="D280" i="107"/>
  <c r="D276" i="107"/>
  <c r="D268" i="107"/>
  <c r="D266" i="107"/>
  <c r="D265" i="107"/>
  <c r="D264" i="107"/>
  <c r="D263" i="107"/>
  <c r="D254" i="107"/>
  <c r="D250" i="107"/>
  <c r="D248" i="107"/>
  <c r="D245" i="107"/>
  <c r="D244" i="107"/>
  <c r="D242" i="107"/>
  <c r="D241" i="107"/>
  <c r="D240" i="107"/>
  <c r="D238" i="107"/>
  <c r="D236" i="107"/>
  <c r="D234" i="107"/>
  <c r="D232" i="107"/>
  <c r="D230" i="107"/>
  <c r="D227" i="107"/>
  <c r="D225" i="107"/>
  <c r="D224" i="107"/>
  <c r="D223" i="107"/>
  <c r="D222" i="107"/>
  <c r="D221" i="107"/>
  <c r="D199" i="107"/>
  <c r="D198" i="107"/>
  <c r="D197" i="107"/>
  <c r="D195" i="107"/>
  <c r="D193" i="107"/>
  <c r="D192" i="107"/>
  <c r="D191" i="107"/>
  <c r="D190" i="107"/>
  <c r="D189" i="107"/>
  <c r="D167" i="107"/>
  <c r="D166" i="107"/>
  <c r="D165" i="107"/>
  <c r="D163" i="107"/>
  <c r="D161" i="107"/>
  <c r="D150" i="107"/>
  <c r="D148" i="107"/>
  <c r="D140" i="107"/>
  <c r="D131" i="107"/>
  <c r="D130" i="107"/>
  <c r="D129" i="107"/>
  <c r="D127" i="107"/>
  <c r="D120" i="107"/>
  <c r="D111" i="107"/>
  <c r="D109" i="107"/>
  <c r="D94" i="107"/>
  <c r="D87" i="107"/>
  <c r="D82" i="107"/>
  <c r="D79" i="107"/>
  <c r="D75" i="107"/>
  <c r="D67" i="107"/>
  <c r="D65" i="107"/>
  <c r="D63" i="107"/>
  <c r="D62" i="107"/>
  <c r="D61" i="107"/>
  <c r="D57" i="107"/>
  <c r="D49" i="107"/>
  <c r="D47" i="107"/>
  <c r="D46" i="107"/>
  <c r="D45" i="107"/>
  <c r="D44" i="107"/>
  <c r="D35" i="107"/>
  <c r="D31" i="107"/>
  <c r="D29" i="107"/>
  <c r="D26" i="107"/>
  <c r="D25" i="107"/>
  <c r="D23" i="107"/>
  <c r="D22" i="107"/>
  <c r="D21" i="107"/>
  <c r="D19" i="107"/>
  <c r="D17" i="107"/>
  <c r="D15" i="107"/>
  <c r="D13" i="107"/>
  <c r="D11" i="107"/>
  <c r="D8" i="107"/>
  <c r="D6" i="107"/>
  <c r="D26" i="106"/>
  <c r="D25" i="106"/>
  <c r="D24" i="106"/>
  <c r="D22" i="106"/>
  <c r="D15" i="106"/>
  <c r="D6" i="106"/>
  <c r="D7" i="104"/>
  <c r="D6" i="104"/>
  <c r="D14" i="103"/>
  <c r="D13" i="103"/>
  <c r="D11" i="103"/>
  <c r="D37" i="100"/>
  <c r="D28" i="100"/>
  <c r="D27" i="100"/>
  <c r="D26" i="100"/>
  <c r="D24" i="100"/>
  <c r="D17" i="100"/>
  <c r="D8" i="100"/>
  <c r="D6" i="100"/>
  <c r="D154" i="99"/>
  <c r="D149" i="99"/>
  <c r="D146" i="99"/>
  <c r="D142" i="99"/>
  <c r="D134" i="99"/>
  <c r="D132" i="99"/>
  <c r="D121" i="99"/>
  <c r="D116" i="99"/>
  <c r="D113" i="99"/>
  <c r="D109" i="99"/>
  <c r="D101" i="99"/>
  <c r="D99" i="99"/>
  <c r="D89" i="99"/>
  <c r="D84" i="99"/>
  <c r="D81" i="99"/>
  <c r="D72" i="99"/>
  <c r="D68" i="99"/>
  <c r="D66" i="99"/>
  <c r="D56" i="99"/>
  <c r="D51" i="99"/>
  <c r="D48" i="99"/>
  <c r="D39" i="99"/>
  <c r="D35" i="99"/>
  <c r="D33" i="99"/>
  <c r="D31" i="99"/>
  <c r="D30" i="99"/>
  <c r="D29" i="99"/>
  <c r="D25" i="99"/>
  <c r="D17" i="99"/>
  <c r="D15" i="99"/>
  <c r="D14" i="99"/>
  <c r="D12" i="99"/>
  <c r="D10" i="99"/>
  <c r="D8" i="99"/>
  <c r="D6" i="99"/>
  <c r="D130" i="98"/>
  <c r="D125" i="98"/>
  <c r="D122" i="98"/>
  <c r="D118" i="98"/>
  <c r="D110" i="98"/>
  <c r="D108" i="98"/>
  <c r="D98" i="98"/>
  <c r="D93" i="98"/>
  <c r="D90" i="98"/>
  <c r="D81" i="98"/>
  <c r="D77" i="98"/>
  <c r="D75" i="98"/>
  <c r="D65" i="98"/>
  <c r="D60" i="98"/>
  <c r="D57" i="98"/>
  <c r="D48" i="98"/>
  <c r="D44" i="98"/>
  <c r="D42" i="98"/>
  <c r="D35" i="98"/>
  <c r="D30" i="98"/>
  <c r="D27" i="98"/>
  <c r="D23" i="98"/>
  <c r="D15" i="98"/>
  <c r="D13" i="98"/>
  <c r="D12" i="98"/>
  <c r="D10" i="98"/>
  <c r="D8" i="98"/>
  <c r="D6" i="98"/>
  <c r="D100" i="97"/>
  <c r="D95" i="97"/>
  <c r="D92" i="97"/>
  <c r="D83" i="97"/>
  <c r="D79" i="97"/>
  <c r="D77" i="97"/>
  <c r="D67" i="97"/>
  <c r="D62" i="97"/>
  <c r="D59" i="97"/>
  <c r="D50" i="97"/>
  <c r="D46" i="97"/>
  <c r="D44" i="97"/>
  <c r="D33" i="97"/>
  <c r="D28" i="97"/>
  <c r="D25" i="97"/>
  <c r="D21" i="97"/>
  <c r="D13" i="97"/>
  <c r="D11" i="97"/>
  <c r="D10" i="97"/>
  <c r="D8" i="97"/>
  <c r="D6" i="97"/>
  <c r="D65" i="96"/>
  <c r="D60" i="96"/>
  <c r="D57" i="96"/>
  <c r="D48" i="96"/>
  <c r="D44" i="96"/>
  <c r="D42" i="96"/>
  <c r="D31" i="96"/>
  <c r="D26" i="96"/>
  <c r="D23" i="96"/>
  <c r="D19" i="96"/>
  <c r="D11" i="96"/>
  <c r="D9" i="96"/>
  <c r="D8" i="96"/>
  <c r="D6" i="96"/>
  <c r="D29" i="95"/>
  <c r="D24" i="95"/>
  <c r="D21" i="95"/>
  <c r="D17" i="95"/>
  <c r="D9" i="95"/>
  <c r="D7" i="95"/>
  <c r="D6" i="95"/>
  <c r="D27" i="94"/>
  <c r="D22" i="94"/>
  <c r="D19" i="94"/>
  <c r="D10" i="94"/>
  <c r="D6" i="94"/>
  <c r="D26" i="90"/>
  <c r="D21" i="90"/>
  <c r="D18" i="90"/>
  <c r="D14" i="90"/>
  <c r="D6" i="90"/>
  <c r="D16" i="88"/>
  <c r="D11" i="88"/>
  <c r="D8" i="88"/>
  <c r="D14" i="87"/>
  <c r="D9" i="87"/>
  <c r="D6" i="87"/>
  <c r="D202" i="81"/>
  <c r="D193" i="81"/>
  <c r="D192" i="81"/>
  <c r="D191" i="81"/>
  <c r="D189" i="81"/>
  <c r="D182" i="81"/>
  <c r="D173" i="81"/>
  <c r="D171" i="81"/>
  <c r="D156" i="81"/>
  <c r="D145" i="81"/>
  <c r="D140" i="81"/>
  <c r="D137" i="81"/>
  <c r="D133" i="81"/>
  <c r="D125" i="81"/>
  <c r="D123" i="81"/>
  <c r="D112" i="81"/>
  <c r="D107" i="81"/>
  <c r="D104" i="81"/>
  <c r="D100" i="81"/>
  <c r="D92" i="81"/>
  <c r="D90" i="81"/>
  <c r="D80" i="81"/>
  <c r="D75" i="81"/>
  <c r="D72" i="81"/>
  <c r="D63" i="81"/>
  <c r="D59" i="81"/>
  <c r="D57" i="81"/>
  <c r="D51" i="81"/>
  <c r="D46" i="81"/>
  <c r="D43" i="81"/>
  <c r="D34" i="81"/>
  <c r="D30" i="81"/>
  <c r="D28" i="81"/>
  <c r="D24" i="81"/>
  <c r="D20" i="81"/>
  <c r="D18" i="81"/>
  <c r="D17" i="81"/>
  <c r="D15" i="81"/>
  <c r="D13" i="81"/>
  <c r="D11" i="81"/>
  <c r="D9" i="81"/>
  <c r="D7" i="81"/>
  <c r="D480" i="80"/>
  <c r="D478" i="80"/>
  <c r="D470" i="80"/>
  <c r="D461" i="80"/>
  <c r="D460" i="80"/>
  <c r="D459" i="80"/>
  <c r="D457" i="80"/>
  <c r="D450" i="80"/>
  <c r="D441" i="80"/>
  <c r="D439" i="80"/>
  <c r="D424" i="80"/>
  <c r="D417" i="80"/>
  <c r="D412" i="80"/>
  <c r="D409" i="80"/>
  <c r="D405" i="80"/>
  <c r="D397" i="80"/>
  <c r="D395" i="80"/>
  <c r="D393" i="80"/>
  <c r="D392" i="80"/>
  <c r="D391" i="80"/>
  <c r="D387" i="80"/>
  <c r="D379" i="80"/>
  <c r="D377" i="80"/>
  <c r="D376" i="80"/>
  <c r="D375" i="80"/>
  <c r="D374" i="80"/>
  <c r="D365" i="80"/>
  <c r="D361" i="80"/>
  <c r="D359" i="80"/>
  <c r="D356" i="80"/>
  <c r="D355" i="80"/>
  <c r="D353" i="80"/>
  <c r="D352" i="80"/>
  <c r="D351" i="80"/>
  <c r="D349" i="80"/>
  <c r="D347" i="80"/>
  <c r="D345" i="80"/>
  <c r="D343" i="80"/>
  <c r="D341" i="80"/>
  <c r="D338" i="80"/>
  <c r="D336" i="80"/>
  <c r="D335" i="80"/>
  <c r="D334" i="80"/>
  <c r="D333" i="80"/>
  <c r="D332" i="80"/>
  <c r="D310" i="80"/>
  <c r="D309" i="80"/>
  <c r="D308" i="80"/>
  <c r="D306" i="80"/>
  <c r="D304" i="80"/>
  <c r="D293" i="80"/>
  <c r="D291" i="80"/>
  <c r="D283" i="80"/>
  <c r="D274" i="80"/>
  <c r="D273" i="80"/>
  <c r="D272" i="80"/>
  <c r="D270" i="80"/>
  <c r="D263" i="80"/>
  <c r="D254" i="80"/>
  <c r="D252" i="80"/>
  <c r="D237" i="80"/>
  <c r="D235" i="80"/>
  <c r="D234" i="80"/>
  <c r="D233" i="80"/>
  <c r="D229" i="80"/>
  <c r="D221" i="80"/>
  <c r="D219" i="80"/>
  <c r="D215" i="80"/>
  <c r="D211" i="80"/>
  <c r="D209" i="80"/>
  <c r="D206" i="80"/>
  <c r="D205" i="80"/>
  <c r="D203" i="80"/>
  <c r="D202" i="80"/>
  <c r="D201" i="80"/>
  <c r="D199" i="80"/>
  <c r="D197" i="80"/>
  <c r="D195" i="80"/>
  <c r="D193" i="80"/>
  <c r="D190" i="80"/>
  <c r="D188" i="80"/>
  <c r="D187" i="80"/>
  <c r="D186" i="80"/>
  <c r="D185" i="80"/>
  <c r="D184" i="80"/>
  <c r="D162" i="80"/>
  <c r="D161" i="80"/>
  <c r="D160" i="80"/>
  <c r="D158" i="80"/>
  <c r="D156" i="80"/>
  <c r="D155" i="80"/>
  <c r="D154" i="80"/>
  <c r="D153" i="80"/>
  <c r="D152" i="80"/>
  <c r="D130" i="80"/>
  <c r="D129" i="80"/>
  <c r="D128" i="80"/>
  <c r="D126" i="80"/>
  <c r="D124" i="80"/>
  <c r="D113" i="80"/>
  <c r="D111" i="80"/>
  <c r="D103" i="80"/>
  <c r="D94" i="80"/>
  <c r="D93" i="80"/>
  <c r="D92" i="80"/>
  <c r="D90" i="80"/>
  <c r="D83" i="80"/>
  <c r="D74" i="80"/>
  <c r="D72" i="80"/>
  <c r="D57" i="80"/>
  <c r="D55" i="80"/>
  <c r="D54" i="80"/>
  <c r="D53" i="80"/>
  <c r="D49" i="80"/>
  <c r="D41" i="80"/>
  <c r="D39" i="80"/>
  <c r="D35" i="80"/>
  <c r="D31" i="80"/>
  <c r="D29" i="80"/>
  <c r="D26" i="80"/>
  <c r="D25" i="80"/>
  <c r="D23" i="80"/>
  <c r="D22" i="80"/>
  <c r="D21" i="80"/>
  <c r="D19" i="80"/>
  <c r="D17" i="80"/>
  <c r="D15" i="80"/>
  <c r="D13" i="80"/>
  <c r="D10" i="80"/>
  <c r="D8" i="80"/>
  <c r="D6" i="80"/>
  <c r="D17" i="74"/>
  <c r="D7" i="74"/>
  <c r="D28" i="74"/>
  <c r="D27" i="74"/>
  <c r="D26" i="74"/>
  <c r="D25" i="74"/>
  <c r="D24" i="74"/>
  <c r="G23" i="74"/>
  <c r="G19" i="74"/>
  <c r="G8" i="74"/>
  <c r="G6" i="74" s="1"/>
  <c r="G6" i="78"/>
  <c r="G5" i="76"/>
  <c r="D8" i="13"/>
  <c r="G5" i="78" l="1"/>
  <c r="G5" i="148"/>
  <c r="G20" i="148"/>
  <c r="G18" i="7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tc={008654B1-B976-49A4-85AA-4A3EAF31C333}</author>
    <author>tc={29E282F3-F497-4123-B18F-CB9C6C0E771B}</author>
    <author>tc={13BB6BCD-F8B0-420D-9C3A-34596CF6A0BB}</author>
    <author>tc={58F488F9-ADD3-4709-BFC5-91D3E00EDFB8}</author>
  </authors>
  <commentList>
    <comment ref="G12" authorId="0" shapeId="0" xr:uid="{008654B1-B976-49A4-85AA-4A3EAF31C333}">
      <text>
        <t>[Threaded comment]
Your version of Excel allows you to read this threaded comment; however, any edits to it will get removed if the file is opened in a newer version of Excel. Learn more: https://go.microsoft.com/fwlink/?linkid=870924
Comment:
    Private</t>
      </text>
    </comment>
    <comment ref="G13" authorId="1" shapeId="0" xr:uid="{29E282F3-F497-4123-B18F-CB9C6C0E771B}">
      <text>
        <t>[Threaded comment]
Your version of Excel allows you to read this threaded comment; however, any edits to it will get removed if the file is opened in a newer version of Excel. Learn more: https://go.microsoft.com/fwlink/?linkid=870924
Comment:
    Private field</t>
      </text>
    </comment>
    <comment ref="G14" authorId="2" shapeId="0" xr:uid="{13BB6BCD-F8B0-420D-9C3A-34596CF6A0BB}">
      <text>
        <t>[Threaded comment]
Your version of Excel allows you to read this threaded comment; however, any edits to it will get removed if the file is opened in a newer version of Excel. Learn more: https://go.microsoft.com/fwlink/?linkid=870924
Comment:
    Private field</t>
      </text>
    </comment>
    <comment ref="G15" authorId="3" shapeId="0" xr:uid="{58F488F9-ADD3-4709-BFC5-91D3E00EDFB8}">
      <text>
        <t>[Threaded comment]
Your version of Excel allows you to read this threaded comment; however, any edits to it will get removed if the file is opened in a newer version of Excel. Learn more: https://go.microsoft.com/fwlink/?linkid=870924
Comment:
    Private field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tc={FC2F511A-AE1A-424D-8F62-D1AA27672AC2}</author>
    <author>tc={3231EB2F-7E47-4CA8-A560-4E141D4D4ABA}</author>
    <author>tc={3A296FE7-2887-45F9-80AE-95B69F97CBA2}</author>
  </authors>
  <commentList>
    <comment ref="E202" authorId="0" shapeId="0" xr:uid="{FC2F511A-AE1A-424D-8F62-D1AA27672AC2}">
      <text>
        <t>[Threaded comment]
Your version of Excel allows you to read this threaded comment; however, any edits to it will get removed if the file is opened in a newer version of Excel. Learn more: https://go.microsoft.com/fwlink/?linkid=870924
Comment:
    Eq 1</t>
      </text>
    </comment>
    <comment ref="E204" authorId="1" shapeId="0" xr:uid="{3231EB2F-7E47-4CA8-A560-4E141D4D4ABA}">
      <text>
        <t>[Threaded comment]
Your version of Excel allows you to read this threaded comment; however, any edits to it will get removed if the file is opened in a newer version of Excel. Learn more: https://go.microsoft.com/fwlink/?linkid=870924
Comment:
    Eq 3</t>
      </text>
    </comment>
    <comment ref="E208" authorId="2" shapeId="0" xr:uid="{3A296FE7-2887-45F9-80AE-95B69F97CBA2}">
      <text>
        <t>[Threaded comment]
Your version of Excel allows you to read this threaded comment; however, any edits to it will get removed if the file is opened in a newer version of Excel. Learn more: https://go.microsoft.com/fwlink/?linkid=870924
Comment:
    Eq 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tc={1F36E64A-5AC2-4837-950D-E7942717446A}</author>
    <author>tc={86D1A184-6836-4645-BFE3-F419DF439746}</author>
    <author>tc={0B3FEC67-CDA2-4D27-A602-41DB95AF252E}</author>
    <author>tc={F01C8D4D-1C6C-425D-A99B-C4F22D8DDF17}</author>
    <author>tc={6B0BA7EA-B063-42C1-998D-65929328ABC1}</author>
  </authors>
  <commentList>
    <comment ref="E86" authorId="0" shapeId="0" xr:uid="{1F36E64A-5AC2-4837-950D-E7942717446A}">
      <text>
        <t>[Threaded comment]
Your version of Excel allows you to read this threaded comment; however, any edits to it will get removed if the file is opened in a newer version of Excel. Learn more: https://go.microsoft.com/fwlink/?linkid=870924
Comment:
    Eq 4</t>
      </text>
    </comment>
    <comment ref="E91" authorId="1" shapeId="0" xr:uid="{86D1A184-6836-4645-BFE3-F419DF439746}">
      <text>
        <t>[Threaded comment]
Your version of Excel allows you to read this threaded comment; however, any edits to it will get removed if the file is opened in a newer version of Excel. Learn more: https://go.microsoft.com/fwlink/?linkid=870924
Comment:
    Eq 1</t>
      </text>
    </comment>
    <comment ref="E95" authorId="2" shapeId="0" xr:uid="{0B3FEC67-CDA2-4D27-A602-41DB95AF252E}">
      <text>
        <t>[Threaded comment]
Your version of Excel allows you to read this threaded comment; however, any edits to it will get removed if the file is opened in a newer version of Excel. Learn more: https://go.microsoft.com/fwlink/?linkid=870924
Comment:
    Tool 07</t>
      </text>
    </comment>
    <comment ref="E101" authorId="3" shapeId="0" xr:uid="{F01C8D4D-1C6C-425D-A99B-C4F22D8DDF17}">
      <text>
        <t>[Threaded comment]
Your version of Excel allows you to read this threaded comment; however, any edits to it will get removed if the file is opened in a newer version of Excel. Learn more: https://go.microsoft.com/fwlink/?linkid=870924
Comment:
    Eq 2</t>
      </text>
    </comment>
    <comment ref="E102" authorId="4" shapeId="0" xr:uid="{6B0BA7EA-B063-42C1-998D-65929328ABC1}">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tc={1586C877-F66E-4E33-8270-28FC0026A043}</author>
    <author>tc={388C654A-9919-4FAA-A050-B849C7B7B0EC}</author>
    <author>tc={C04418DB-C8D8-4AD8-ACCF-0B91FE4E5F83}</author>
    <author>tc={51A93035-AF14-4ED2-B633-09C1CADE1091}</author>
    <author>tc={3A3FDF04-96BE-4202-AF59-E5623FF71901}</author>
  </authors>
  <commentList>
    <comment ref="E8" authorId="0" shapeId="0" xr:uid="{1586C877-F66E-4E33-8270-28FC0026A043}">
      <text>
        <t>[Threaded comment]
Your version of Excel allows you to read this threaded comment; however, any edits to it will get removed if the file is opened in a newer version of Excel. Learn more: https://go.microsoft.com/fwlink/?linkid=870924
Comment:
    Eq 1</t>
      </text>
    </comment>
    <comment ref="E12" authorId="1" shapeId="0" xr:uid="{388C654A-9919-4FAA-A050-B849C7B7B0EC}">
      <text>
        <t>[Threaded comment]
Your version of Excel allows you to read this threaded comment; however, any edits to it will get removed if the file is opened in a newer version of Excel. Learn more: https://go.microsoft.com/fwlink/?linkid=870924
Comment:
    Tool 07</t>
      </text>
    </comment>
    <comment ref="E18" authorId="2" shapeId="0" xr:uid="{C04418DB-C8D8-4AD8-ACCF-0B91FE4E5F83}">
      <text>
        <t>[Threaded comment]
Your version of Excel allows you to read this threaded comment; however, any edits to it will get removed if the file is opened in a newer version of Excel. Learn more: https://go.microsoft.com/fwlink/?linkid=870924
Comment:
    Eq 2</t>
      </text>
    </comment>
    <comment ref="E19" authorId="3" shapeId="0" xr:uid="{51A93035-AF14-4ED2-B633-09C1CADE1091}">
      <text>
        <t>[Threaded comment]
Your version of Excel allows you to read this threaded comment; however, any edits to it will get removed if the file is opened in a newer version of Excel. Learn more: https://go.microsoft.com/fwlink/?linkid=870924
Comment:
    Eq 3</t>
      </text>
    </comment>
    <comment ref="E24" authorId="4" shapeId="0" xr:uid="{3A3FDF04-96BE-4202-AF59-E5623FF71901}">
      <text>
        <t>[Threaded comment]
Your version of Excel allows you to read this threaded comment; however, any edits to it will get removed if the file is opened in a newer version of Excel. Learn more: https://go.microsoft.com/fwlink/?linkid=870924
Comment:
    Tool 07</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tc={2818D071-08B9-40A5-A342-FDAF48B707CE}</author>
    <author>tc={1C2D416D-A47C-4885-B142-5BF23B64B693}</author>
  </authors>
  <commentList>
    <comment ref="E5" authorId="0" shapeId="0" xr:uid="{2818D071-08B9-40A5-A342-FDAF48B707CE}">
      <text>
        <t>[Threaded comment]
Your version of Excel allows you to read this threaded comment; however, any edits to it will get removed if the file is opened in a newer version of Excel. Learn more: https://go.microsoft.com/fwlink/?linkid=870924
Comment:
    Eq 1</t>
      </text>
    </comment>
    <comment ref="E9" authorId="1" shapeId="0" xr:uid="{1C2D416D-A47C-4885-B142-5BF23B64B693}">
      <text>
        <t>[Threaded comment]
Your version of Excel allows you to read this threaded comment; however, any edits to it will get removed if the file is opened in a newer version of Excel. Learn more: https://go.microsoft.com/fwlink/?linkid=870924
Comment:
    Tool 07</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tc={B186F1B5-AD51-4848-A071-71C4284552D1}</author>
    <author>tc={47557AA6-E2D3-4A20-8DC8-2C59DF831AB2}</author>
    <author>tc={4F024267-4363-4C91-924A-24803B9E99ED}</author>
  </authors>
  <commentList>
    <comment ref="E5" authorId="0" shapeId="0" xr:uid="{B186F1B5-AD51-4848-A071-71C4284552D1}">
      <text>
        <t>[Threaded comment]
Your version of Excel allows you to read this threaded comment; however, any edits to it will get removed if the file is opened in a newer version of Excel. Learn more: https://go.microsoft.com/fwlink/?linkid=870924
Comment:
    Eq 2</t>
      </text>
    </comment>
    <comment ref="E6" authorId="1" shapeId="0" xr:uid="{47557AA6-E2D3-4A20-8DC8-2C59DF831AB2}">
      <text>
        <t>[Threaded comment]
Your version of Excel allows you to read this threaded comment; however, any edits to it will get removed if the file is opened in a newer version of Excel. Learn more: https://go.microsoft.com/fwlink/?linkid=870924
Comment:
    Eq 3</t>
      </text>
    </comment>
    <comment ref="E11" authorId="2" shapeId="0" xr:uid="{4F024267-4363-4C91-924A-24803B9E99ED}">
      <text>
        <t>[Threaded comment]
Your version of Excel allows you to read this threaded comment; however, any edits to it will get removed if the file is opened in a newer version of Excel. Learn more: https://go.microsoft.com/fwlink/?linkid=870924
Comment:
    Tool 07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tc={9400233E-2908-4A34-A057-AC990A4E6953}</author>
    <author>tc={11447F6C-B6EF-48DF-AA29-5B80B72D3EF7}</author>
    <author>tc={25D0F05B-33A7-4F0B-97B0-E94A02352EF2}</author>
    <author>tc={37C41AC4-7C24-40B5-891E-F76E53636923}</author>
  </authors>
  <commentList>
    <comment ref="E5" authorId="0" shapeId="0" xr:uid="{9400233E-2908-4A34-A057-AC990A4E6953}">
      <text>
        <t>[Threaded comment]
Your version of Excel allows you to read this threaded comment; however, any edits to it will get removed if the file is opened in a newer version of Excel. Learn more: https://go.microsoft.com/fwlink/?linkid=870924
Comment:
    Eq 4</t>
      </text>
    </comment>
    <comment ref="E10" authorId="1" shapeId="0" xr:uid="{11447F6C-B6EF-48DF-AA29-5B80B72D3EF7}">
      <text>
        <t>[Threaded comment]
Your version of Excel allows you to read this threaded comment; however, any edits to it will get removed if the file is opened in a newer version of Excel. Learn more: https://go.microsoft.com/fwlink/?linkid=870924
Comment:
    Eq 1</t>
      </text>
    </comment>
    <comment ref="E20" authorId="2" shapeId="0" xr:uid="{25D0F05B-33A7-4F0B-97B0-E94A02352EF2}">
      <text>
        <t>[Threaded comment]
Your version of Excel allows you to read this threaded comment; however, any edits to it will get removed if the file is opened in a newer version of Excel. Learn more: https://go.microsoft.com/fwlink/?linkid=870924
Comment:
    Eq 2</t>
      </text>
    </comment>
    <comment ref="E21" authorId="3" shapeId="0" xr:uid="{37C41AC4-7C24-40B5-891E-F76E53636923}">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tc={1D98338E-8F0A-4352-B530-F09EC7C6FEA8}</author>
    <author>tc={3EC38954-0383-431C-83D1-59BA632DF8D7}</author>
    <author>tc={DB4ACC3D-68EB-4F58-9EF8-AE2B05538A48}</author>
  </authors>
  <commentList>
    <comment ref="E12" authorId="0" shapeId="0" xr:uid="{1D98338E-8F0A-4352-B530-F09EC7C6FEA8}">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3EC38954-0383-431C-83D1-59BA632DF8D7}">
      <text>
        <t>[Threaded comment]
Your version of Excel allows you to read this threaded comment; however, any edits to it will get removed if the file is opened in a newer version of Excel. Learn more: https://go.microsoft.com/fwlink/?linkid=870924
Comment:
    Eq 3</t>
      </text>
    </comment>
    <comment ref="E18" authorId="2" shapeId="0" xr:uid="{DB4ACC3D-68EB-4F58-9EF8-AE2B05538A48}">
      <text>
        <t>[Threaded comment]
Your version of Excel allows you to read this threaded comment; however, any edits to it will get removed if the file is opened in a newer version of Excel. Learn more: https://go.microsoft.com/fwlink/?linkid=870924
Comment:
    Eq 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tc={EBA4BFF2-E02C-472E-A612-896D67517E14}</author>
    <author>tc={7221992B-F995-4D5D-B12D-5336AD955642}</author>
  </authors>
  <commentList>
    <comment ref="E5" authorId="0" shapeId="0" xr:uid="{EBA4BFF2-E02C-472E-A612-896D67517E14}">
      <text>
        <t>[Threaded comment]
Your version of Excel allows you to read this threaded comment; however, any edits to it will get removed if the file is opened in a newer version of Excel. Learn more: https://go.microsoft.com/fwlink/?linkid=870924
Comment:
    Eq 3</t>
      </text>
    </comment>
    <comment ref="E9" authorId="1" shapeId="0" xr:uid="{7221992B-F995-4D5D-B12D-5336AD955642}">
      <text>
        <t>[Threaded comment]
Your version of Excel allows you to read this threaded comment; however, any edits to it will get removed if the file is opened in a newer version of Excel. Learn more: https://go.microsoft.com/fwlink/?linkid=870924
Comment:
    Eq 2</t>
      </text>
    </comment>
  </commentList>
</comments>
</file>

<file path=xl/sharedStrings.xml><?xml version="1.0" encoding="utf-8"?>
<sst xmlns="http://schemas.openxmlformats.org/spreadsheetml/2006/main" count="38787" uniqueCount="994">
  <si>
    <t>Project Owner</t>
  </si>
  <si>
    <t>Description</t>
  </si>
  <si>
    <t>This schema will be filled out by the project owner when registering their account.</t>
  </si>
  <si>
    <t>Schema Type</t>
  </si>
  <si>
    <t>Encrypted Verifiable Credential</t>
  </si>
  <si>
    <t>Required Field</t>
  </si>
  <si>
    <t>Field Type</t>
  </si>
  <si>
    <t>Parameter</t>
  </si>
  <si>
    <t>Visibility</t>
  </si>
  <si>
    <t>Question</t>
  </si>
  <si>
    <t>Allow Multiple Answers</t>
  </si>
  <si>
    <t>Answer</t>
  </si>
  <si>
    <t>Yes</t>
  </si>
  <si>
    <t>String</t>
  </si>
  <si>
    <t>Legal name</t>
  </si>
  <si>
    <t>No</t>
  </si>
  <si>
    <t>ECO Solutions LLC</t>
  </si>
  <si>
    <t/>
  </si>
  <si>
    <t>Headquarters registered operating address (if applicable) / Country / PO Box</t>
  </si>
  <si>
    <t>123 Main Street, Tashkent, Uzbekistan 100000</t>
  </si>
  <si>
    <t>Enum</t>
  </si>
  <si>
    <t>Legal Form (enum)</t>
  </si>
  <si>
    <t>Legal Form (Please select the type of legal structure that best describes your institution or arrangement)</t>
  </si>
  <si>
    <t>Limited Liability Company (LLC)</t>
  </si>
  <si>
    <t>If other, please specify</t>
  </si>
  <si>
    <t>Industry Sector of the Counterparty</t>
  </si>
  <si>
    <t>URL</t>
  </si>
  <si>
    <t>Website</t>
  </si>
  <si>
    <t>www.ecosolutions.com</t>
  </si>
  <si>
    <t>Email</t>
  </si>
  <si>
    <t>Email address</t>
  </si>
  <si>
    <t>contact@ecosolutions.com</t>
  </si>
  <si>
    <t>Company registration number</t>
  </si>
  <si>
    <t>12345678-AB</t>
  </si>
  <si>
    <t>Identification of Directors / Beneficial Owners (UBOs)
Please provide the following information for each natural person who has ultimate ownership or control, including directors and shareholders with 10% or more ownership of the company. Attach documentary evidence of identity.
1. ID Number / Passport Number
2. Full Name
3. Nationality
4. Date of Birth
5. Address</t>
  </si>
  <si>
    <t>ID Number / Passport Number: A123456789
Full Name: Alex Johnson
Nationality: Uzkekistani
Date of Birth: March 15, 1990
Address: 123 Green Street, Tashkent, Uzbekistan</t>
  </si>
  <si>
    <t>Identification of Authorized Signatories
(If different from UBOs)
Please provide the following details for each authorized signatory. Attach documentary evidence of identity.
1. ID Number / Passport Number
2. Full Name
3. Nationality
4. Date of Birth
5. Address</t>
  </si>
  <si>
    <t>ID Number / Passport Number: B987654321
Full Name: John Doe
Nationality: Uzbekistani
Date of Birth: July 22, 1985
Address: 456 Blue Avenue, Samarkand, Uzbekistan</t>
  </si>
  <si>
    <t>Image</t>
  </si>
  <si>
    <t>For each director, beneficial owner (UBO), and authorized signatory, please attach documentary evidence of identity, such as a copy of a valid passport or national ID card</t>
  </si>
  <si>
    <t>State names and addresses of associated companies, which would be involved in the project. State whether Parent/Subsidiary/Other</t>
  </si>
  <si>
    <t>Purpose of business relationship with GCC Program, including its carbon registry (Project Owner/ Project Representative /Project Supporter/Trader):</t>
  </si>
  <si>
    <t>Verifier</t>
  </si>
  <si>
    <t>This schema will be filled out by the verifier when registering their account.</t>
  </si>
  <si>
    <t>Verifiable Credentials</t>
  </si>
  <si>
    <t>Name of approved Project Verifier / Reference No.</t>
  </si>
  <si>
    <t>GreenCheck Verifications Ltd.
Reference No.: PV-2024-00123</t>
  </si>
  <si>
    <t>Contact Person's Name</t>
  </si>
  <si>
    <t>Samira Ahmed</t>
  </si>
  <si>
    <t>Contact Person’s Phone Number</t>
  </si>
  <si>
    <t>+998 71 123 4567</t>
  </si>
  <si>
    <t>Contact Person’s Email Address</t>
  </si>
  <si>
    <t>sahmed@greencheck.com</t>
  </si>
  <si>
    <t>Company Email Address</t>
  </si>
  <si>
    <t>contact@greencheck.com</t>
  </si>
  <si>
    <t>Company Website URL</t>
  </si>
  <si>
    <t>www.greencheck.com</t>
  </si>
  <si>
    <t>Type of Accreditation</t>
  </si>
  <si>
    <t>CDM Accreditation</t>
  </si>
  <si>
    <t>Provide details (if any) below for the accreditation selected above including the name of the entity that provided the accreditation:</t>
  </si>
  <si>
    <t xml:space="preserve">Active accreditation from United Nations Framework Convention on Climate Change valid till 01/08/2024; Ref no. CDM-E-0066; </t>
  </si>
  <si>
    <t>Provide the weblink of the active accreditation certificate and approval</t>
  </si>
  <si>
    <t>www.greencheckverifications.com/credentials/12345</t>
  </si>
  <si>
    <t>Date Range</t>
  </si>
  <si>
    <t>Validity of Approval of Verifier</t>
  </si>
  <si>
    <t>Date</t>
  </si>
  <si>
    <t>From</t>
  </si>
  <si>
    <t>To</t>
  </si>
  <si>
    <t>Approved GCC Scopes and GHG Sectoral scopes for Project Verification:</t>
  </si>
  <si>
    <t>GHG Sectoral Scope 1 - Energy Industries (renewable / nonrenewable sources)
GCC scopes – GHG-SS #1 - Energy Industries (renewable / nonrenewable sources)
Environmental no-net harm (E+)
Social no-net harm (S+)
UN Sustainability Development Goals (SDG+)</t>
  </si>
  <si>
    <t>Investment Analysis</t>
  </si>
  <si>
    <t>This schema will be completed by the Project Owner to conduct an investment analysis and demonstrate the project’s additionality (Optional).</t>
  </si>
  <si>
    <t>Please provide the URL link to the investment analysis spreadsheet</t>
  </si>
  <si>
    <t>Additionality Determination</t>
  </si>
  <si>
    <t>Sub-Schema</t>
  </si>
  <si>
    <t>Additonality det  (enum)</t>
  </si>
  <si>
    <t>Select the option that will be used to demonstrate additionality:</t>
  </si>
  <si>
    <t>Tool 01</t>
  </si>
  <si>
    <t>Is the proposed project (enum)</t>
  </si>
  <si>
    <t>Is the proposed project activity the first-of-its-kind?</t>
  </si>
  <si>
    <t>Help Text</t>
  </si>
  <si>
    <t>{"color":"#000000","size":"18px"}</t>
  </si>
  <si>
    <t>Project is additional</t>
  </si>
  <si>
    <t>Step 1 Identification of alter</t>
  </si>
  <si>
    <t>Have realistic and credible alternative scenario(s) to the project activity been identified?</t>
  </si>
  <si>
    <t>Have realistic and cred (enum)</t>
  </si>
  <si>
    <t>Project is not additional</t>
  </si>
  <si>
    <t>Step 1 Identification of al 1</t>
  </si>
  <si>
    <t>Are the alternative scenario(s) in compliance with mandatory legislation and regulations (taking into account the enforcement in the region or country and EB decisions on national and/or sectoral policies and regulations)?</t>
  </si>
  <si>
    <t>Are the alternative sce (enum)</t>
  </si>
  <si>
    <t>Step 2 Investment analysis</t>
  </si>
  <si>
    <t>Step 2: Investment analysis</t>
  </si>
  <si>
    <t>Investment analysis (enum)</t>
  </si>
  <si>
    <t>Investment analysis</t>
  </si>
  <si>
    <t>Step 3 Barrier analysis. Quest</t>
  </si>
  <si>
    <t>Step 3: Barrier analysis</t>
  </si>
  <si>
    <t xml:space="preserve"> Is there at least one  (enum)</t>
  </si>
  <si>
    <t xml:space="preserve"> Is there at least one barrier preventing the implementation of the proposed project activity without the CDM?</t>
  </si>
  <si>
    <t>Step 3 Barrier analysis. Qu 1</t>
  </si>
  <si>
    <t>Step 3: Barrier analysis. Question 2</t>
  </si>
  <si>
    <t>Is at least one alterna (enum)</t>
  </si>
  <si>
    <t>Is at least one alternative scenario, other than proposed CDM project activity, not prevented by any of the identified barriers?</t>
  </si>
  <si>
    <t>Step 4 Common practice analysi</t>
  </si>
  <si>
    <t>Step 4: Common practice analysis</t>
  </si>
  <si>
    <t>No similar activities c (enum)</t>
  </si>
  <si>
    <t xml:space="preserve">No similar activities can be observed? </t>
  </si>
  <si>
    <t>Step 4 Common practice anal 1</t>
  </si>
  <si>
    <t>Step 4: Common practice analysis. Question 2</t>
  </si>
  <si>
    <t>If similar activities a (enum)</t>
  </si>
  <si>
    <t>If similar activities are observed, are there essential distinctions between the proposed CDM project activity and similar activities that can reasonably be explained?</t>
  </si>
  <si>
    <t>Step 4: Provide explanation to justify answer</t>
  </si>
  <si>
    <t>example</t>
  </si>
  <si>
    <t>Step 3: Provide explanation to justify answer</t>
  </si>
  <si>
    <t>Step 2: Provide explanation to justify answer</t>
  </si>
  <si>
    <t>Step 1: Provide explanation to justify answer</t>
  </si>
  <si>
    <t>Step 0: Provide explanation to justify answer</t>
  </si>
  <si>
    <t>Tool 19</t>
  </si>
  <si>
    <t>Select the applicable p (enum)</t>
  </si>
  <si>
    <t>Select the applicable project type</t>
  </si>
  <si>
    <t>Type I: Project activities up to 5 MW that employ renewable energy as their primary technology.</t>
  </si>
  <si>
    <t>Type III Other project activit</t>
  </si>
  <si>
    <t>Type III: Other project activities not included in Type I or Type II that aim to achieve GHG emissions reductions at a scale of no more than 20 ktCO2e per year.</t>
  </si>
  <si>
    <t>Is the geographic lo 1 (enum)</t>
  </si>
  <si>
    <t xml:space="preserve">Is the geographic location of the project activity is in an LDC/SIDS or SUZ of the host country? </t>
  </si>
  <si>
    <t>Does the project act 3 (enum)</t>
  </si>
  <si>
    <t>Does the project activity consist of one or more of the following technology/measures related to an emission reduction activity where end users of the technology/measure are households, communities, or SMEs? i) Solar lamps; ii) Biogas digesters.</t>
  </si>
  <si>
    <t>Type II Energy efficiency proj</t>
  </si>
  <si>
    <t>Type II: Energy efficiency project activities that aim to achieve energy savings at a scale of no more than 20 GWh per year.</t>
  </si>
  <si>
    <t>Is the geographic locat (enum)</t>
  </si>
  <si>
    <t>Does the project act 2 (enum)</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</si>
  <si>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</si>
  <si>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 Project activities up t</t>
  </si>
  <si>
    <t>The geographic location (enum)</t>
  </si>
  <si>
    <t xml:space="preserve">The geographic location of the project activity in one of the least developed countries or the small island developing States (LDCs/SIDS) or in a SUZ of the host country? </t>
  </si>
  <si>
    <t>Is the project activity (enum)</t>
  </si>
  <si>
    <t xml:space="preserve">Is the project activity an off-grid activity supplying energy to households/communities (less than 12 hours’ grid availability per 24 hours is also considered “off-grid” for this assessment)? </t>
  </si>
  <si>
    <t>Does the project activi (enum)</t>
  </si>
  <si>
    <t xml:space="preserve">Does the project activity consist of a qualifying technology/measure for distributed energy generation (not connected to a national or regional grid) where end users are households, communities or small and medium-sized enterprises (SMEs)? </t>
  </si>
  <si>
    <t>Does the project act 1 (enum)</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</si>
  <si>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</si>
  <si>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Does the project involv (enum)</t>
  </si>
  <si>
    <t>Does the project involve multiple components?</t>
  </si>
  <si>
    <t>Does each component mee (enum)</t>
  </si>
  <si>
    <t>Does each component meet the microscale threshold?</t>
  </si>
  <si>
    <t>Do the sums of each com (enum)</t>
  </si>
  <si>
    <t>Do the sums of each component type meet the respective microscale thresholds?</t>
  </si>
  <si>
    <t>Does the project inv 1 (enum)</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</si>
  <si>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</si>
  <si>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Do the results of "TOOL (enum)</t>
  </si>
  <si>
    <t>Do the results of "TOOL 20: Assessment of debundling for SSC project activities" deem the project to be either 1) a debundled component of a large-scale activity but can qualify, or 2) not a debundled component of a large-scale activity?</t>
  </si>
  <si>
    <t>Determination of penetration o</t>
  </si>
  <si>
    <t>Determination of penetration of proposed technology/measure</t>
  </si>
  <si>
    <t>Number</t>
  </si>
  <si>
    <t>Indicate the market penetration of the proposed technology based on annual sales of units, in the applicable geographic area.</t>
  </si>
  <si>
    <t>Indicate the market penetration of the proposed technology based on stock of units, in the applicable geographic area.</t>
  </si>
  <si>
    <t>Applicability (enum)</t>
  </si>
  <si>
    <t>Applicability</t>
  </si>
  <si>
    <t>Applicable</t>
  </si>
  <si>
    <t>Additionality (enum)</t>
  </si>
  <si>
    <t>Additionality</t>
  </si>
  <si>
    <t>Additional</t>
  </si>
  <si>
    <t>Tool 32</t>
  </si>
  <si>
    <t>Choose which activity p (enum)</t>
  </si>
  <si>
    <t>Choose which activity project falls under:</t>
  </si>
  <si>
    <t>Waste handling and disposal</t>
  </si>
  <si>
    <t>Positive list for technologyme</t>
  </si>
  <si>
    <t>Positive list for technology/measure used by household, communities and SMEs</t>
  </si>
  <si>
    <t>Choose which technology (enum)</t>
  </si>
  <si>
    <t>Choose which technology/measure the project falls under:</t>
  </si>
  <si>
    <t>Biogas digesters for cooking</t>
  </si>
  <si>
    <t>Provide evidence to justify answer</t>
  </si>
  <si>
    <t>Renewable energy</t>
  </si>
  <si>
    <t>Choose which renewable  (enum)</t>
  </si>
  <si>
    <t>Choose which renewable energy activity the project falls under:</t>
  </si>
  <si>
    <t>Tech for large-scale grid-connected power generation</t>
  </si>
  <si>
    <t>Rural electrification projects</t>
  </si>
  <si>
    <t>Does the project mee 4 (enum)</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</si>
  <si>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</si>
  <si>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Project is deemed not additional</t>
  </si>
  <si>
    <t>Project is deemed additional</t>
  </si>
  <si>
    <t xml:space="preserve">Tech for small-scale off-grid </t>
  </si>
  <si>
    <t>Tech for small-scale off-grid power generation</t>
  </si>
  <si>
    <t>Does the project mee 3 (enum)</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</si>
  <si>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</si>
  <si>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Tech for small-scale grid-conn</t>
  </si>
  <si>
    <t>Tech for small-scale grid-connected power generation</t>
  </si>
  <si>
    <t>Does the project includ (enum)</t>
  </si>
  <si>
    <t>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t>
  </si>
  <si>
    <t xml:space="preserve">Tech for large-scale isolated </t>
  </si>
  <si>
    <t>Tech for large-scale isolated grid power generation</t>
  </si>
  <si>
    <t>Choose which grid-connected electricity generation technology used out of the positive list:</t>
  </si>
  <si>
    <t>Does the project mee 2 (enum)</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</si>
  <si>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</si>
  <si>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Tech for large-scale grid-conn</t>
  </si>
  <si>
    <t>Choose which grid-conne (enum)</t>
  </si>
  <si>
    <t xml:space="preserve">Choose which grid-connected electricity generation technology used out of the positive list: </t>
  </si>
  <si>
    <t>Solar thermal electricity generation includign concentrating solar power</t>
  </si>
  <si>
    <t>Does the project mee 1 (enum)</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</si>
  <si>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</si>
  <si>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Choose which waste hand (enum)</t>
  </si>
  <si>
    <t>Choose which waste handling and disposal activity the project falls under:</t>
  </si>
  <si>
    <t>Landfill gas recovery and its gainful use</t>
  </si>
  <si>
    <t>Methane recovery in wastewater</t>
  </si>
  <si>
    <t>Methane recovery in wastewater treatment</t>
  </si>
  <si>
    <t>Does the project meet t (enum)</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</si>
  <si>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</si>
  <si>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 xml:space="preserve">Landfill gas recovery and its </t>
  </si>
  <si>
    <t>Does project meet the f (enum)</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</si>
  <si>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</si>
  <si>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Project Submission Form</t>
  </si>
  <si>
    <t>This schema represents the project submission form (PSF) V4.0 from GCC.</t>
  </si>
  <si>
    <t>Title of the Project Activity as per LON/LOA</t>
  </si>
  <si>
    <t>Large-Scale Solar PV Plant in Uzbekistan by Eco Soluions LLC</t>
  </si>
  <si>
    <t>PSF version number</t>
  </si>
  <si>
    <t>Date of completion / Updating of this form</t>
  </si>
  <si>
    <t>Project Owner(s) as per LON/LOA</t>
  </si>
  <si>
    <t>Eco Soluions LLC</t>
  </si>
  <si>
    <t>Country where the Project Activity is located</t>
  </si>
  <si>
    <t>Republic of Uzbekistan</t>
  </si>
  <si>
    <t>GeoJSON</t>
  </si>
  <si>
    <t>GPS coordinates of the project site(s)</t>
  </si>
  <si>
    <t>[69.2797, 41.3111]</t>
  </si>
  <si>
    <t>Project Type (enum)</t>
  </si>
  <si>
    <t>Eligible GCC Project Type as per the Project Standard
(This policy's workflow is for Project Type A1.)</t>
  </si>
  <si>
    <t>A1</t>
  </si>
  <si>
    <t>HelpText</t>
  </si>
  <si>
    <t>Minimum Compliance Requirements
By proceeding, you agree to adhere to the following requirements:
Real and Measurable GHG Reductions
National Sustainable Development Criteria (if any)
Apply credible baseline and monitoring methodologies
Additionality
Local Stakeholder Consultation Process
Global Stakeholder Consultation Process
No GHG Double Counting
Contributes to United Nations Sustainable Development Goal 13 (Climate Action)</t>
  </si>
  <si>
    <t xml:space="preserve">Applied methodologies including version No. </t>
  </si>
  <si>
    <t>GCCM001 Methodology for Renewable Energy Generation Projects Supplying Electricity to Grid or Captive Consumers, version 4.0</t>
  </si>
  <si>
    <t>GHG Sectoral scope(s) linked to the applied methodology(ies)</t>
  </si>
  <si>
    <t>GHG-SS 1 (Energy (renewable/non-renewable sources)</t>
  </si>
  <si>
    <t>Applicable Rules and Requirements for Project Owners</t>
  </si>
  <si>
    <t>ISO 14064-2, Applicable host country legal requirements
/rules, GCC Rules and Requirements, CDM Rules</t>
  </si>
  <si>
    <t>Third Party Verification (enum)</t>
  </si>
  <si>
    <t>Choose Third Party Project Verification by approved GCC Verifiers</t>
  </si>
  <si>
    <t>GHG emission reductions (i.e. Approved Carbon Credits (ACCs))</t>
  </si>
  <si>
    <t>Purpose and general description of the Project Activity</t>
  </si>
  <si>
    <t>Purpose of the Project Activity:
The purpose of the project activity is to generate clean electricity and contribute to achieving the requirements of the Green Economy Strategy of the country by harnessing renewable “Solar Energy” with the help of Solar PV technology.
Project Overview:
The project activity is the first utility-scale grid-connected 100 MWac solar power plant/unit in the Republic of Uzbekistan. The project activity is a Greenfield project, meaning it is a new solar PV-based power generation plant installed at a site where no solar power plant was operating prior to the implementation of the project activity.
Implementation:
The project activity has been implemented in the Region of Navoi, Karmana district by Eco Solutions LLC, which is a wholly owned subsidiary of Abu Dhabi Future Energy Company PJSC - Masdar, a global leader in renewable energy and sustainable urban development. Masdar has pioneered clean energy, sustainable real estate, and clean technology in the United Arab Emirates (UAE) and around the world.
Impact:
The electricity generated from the project activity is exported to the national grid of Uzbekistan, thereby displacing fossil fuel-dominant electricity from the Uzbekistan electricity distribution system. This reduces greenhouse gas (GHG) emissions to the atmosphere and contributes towards global efforts to reduce global warming and strengthen the country’s energy security and sustainability.
Project Boundary:
In line with the applicable methodology GCCM001 v4, Para 12, “The spatial extent of the project boundary includes the project power plant and substation connected physically to the electricity system that the GCC project power plant is connected to the National Electricity Grid of Uzbekistan.”
Baseline Scenario:
The most plausible baseline scenario for the project activity is that the electricity delivered to the grid by the project activity would be generated by the operation of grid-connected power plants and by the addition of new generation sources into the grid.
Expected Performance:
The project activity is expected to generate an annual average of 272,274 MWh during the crediting period, leading to an estimated average reduction of 151,929 tCO2 annually. The total GHG emission reduction estimated over the chosen crediting period is 1,519,291 tCO2. The project activity was fully commissioned on 10/12/2021.</t>
  </si>
  <si>
    <t>Location of the Project Activity (Geodetic Coordinates)</t>
  </si>
  <si>
    <t>Location of the Project Activity (Physical Address)</t>
  </si>
  <si>
    <t>1, Shakhrisabz Street, Tashkent 100070, Uzbekistan</t>
  </si>
  <si>
    <t>Technologies/measures</t>
  </si>
  <si>
    <t>The project activity involves the installation of a Solar PV-based electricity generation facility by Eco Solutions LLC. The total installed capacity of the project is 100 MWac, located in the Navoi Region, Republic of Uzbekistan.
The Project Activity is a new facility (Greenfield), and the electricity generated by the project is being exported to the national electricity grid. The project will therefore displace an equivalent amount of electricity that would otherwise have been generated by fossil fuel-dominant electricity sources. In the pre-project scenario, the electricity delivered to the grid by the project would have otherwise been generated by fossil fuel-dominant grid-connected power plants and by the addition of new generation sources.
The project results in replacing anthropogenic emissions of greenhouse gases (GHGs), estimated to be approximately 151,929 tCO2e per year. The project activity aims to harness solar energy through the installation of a Solar PV project with a total installed capacity of 100 MWac.</t>
  </si>
  <si>
    <t>Project Owner(s) Information</t>
  </si>
  <si>
    <t>Name of Project Owner(s)</t>
  </si>
  <si>
    <t>Location/Country</t>
  </si>
  <si>
    <t>Host Country Approval (Yes/No)</t>
  </si>
  <si>
    <t>Not Applicable</t>
  </si>
  <si>
    <t>If Yes, Please Provide Approval Details</t>
  </si>
  <si>
    <t xml:space="preserve">Declaration of intended use of </t>
  </si>
  <si>
    <t>Declaration of intended use of Approved Carbon Credits (ACCs)</t>
  </si>
  <si>
    <t>The Project Activity is expected to generate ACCs for a full 10-year crediting period and supply the credits to offset the following GHG emissions:</t>
  </si>
  <si>
    <t>Period</t>
  </si>
  <si>
    <t xml:space="preserve">Name of the Entities </t>
  </si>
  <si>
    <t>Purpose and Quantity of ACCs to be supplied</t>
  </si>
  <si>
    <t>1,519,291 tCO2  the purpose to be determined</t>
  </si>
  <si>
    <t>Reference to methodology(ies) and tools applied in the project</t>
  </si>
  <si>
    <t>GCC approved methodology GCCM001 “Methodology for Renewable Energy Generation Projects Supplying Electricity to Grid or Captive Consumers”, version 4.0</t>
  </si>
  <si>
    <t>Applicability of methodology(ies) and tools applied in the project</t>
  </si>
  <si>
    <t>The renewable energy generation projects shall supply electricity to users, either to the grid or a specific identified user. The project activity will displace electricity from an electricity distribution system that is or would have been supplied by a national or regional grid (hereafter referred to as "grid"). The following renewable energy generation technologies qualify under this methodology:
Solar Photovoltaic.
On-shore or Off-shore Wind.
Tidal.
Wave.
Applicable: The project employs Solar Photovoltaic power generation technology and supplies generated electricity to the Uzbek Grid.</t>
  </si>
  <si>
    <t>Sources</t>
  </si>
  <si>
    <t>Project boundary, sources and greenhouse gases (GHGs)</t>
  </si>
  <si>
    <t>Source Baseline Project (enum)</t>
  </si>
  <si>
    <t>Please identify if these sources are for the baseline or project activity:</t>
  </si>
  <si>
    <t>Baseline</t>
  </si>
  <si>
    <t>Please identify the source</t>
  </si>
  <si>
    <t>CO2 emissions from electricity generation in fossil fuel fired power plants that are displaced due to project activity</t>
  </si>
  <si>
    <t>Source CO2 (enum)</t>
  </si>
  <si>
    <t>Is the inclusion of CO2 considered?</t>
  </si>
  <si>
    <t>Justification/Explanation</t>
  </si>
  <si>
    <t>Main emission source</t>
  </si>
  <si>
    <t>Source CH4 (enum)</t>
  </si>
  <si>
    <t>Is the inclusion of CH4 considered?</t>
  </si>
  <si>
    <t>Minor emission source</t>
  </si>
  <si>
    <t>Source N2O (enum)</t>
  </si>
  <si>
    <t>Is the inclusion of N2O considered?</t>
  </si>
  <si>
    <t>Source GHG (enum)</t>
  </si>
  <si>
    <t>Is the inclusion of any other type of GHG considered?</t>
  </si>
  <si>
    <t>If yes, please specify the details.</t>
  </si>
  <si>
    <t>Establishment and description of the baseline scenario</t>
  </si>
  <si>
    <t>As per the methodology GCCM001 version 4.0, "The rationale as per Baseline Guideline for determination of baseline scenario is that the electricity delivered to the grid by the project activity would be generated by the operation of grid-connected power plants and by the addition of new generation sources into the grid." This means that a power plant with an emission factor equivalent to the grid mix would have supplied electricity in the absence of the new project plant or added capacity.
The project activity involves setting up solar panels to harness solar energy to produce electricity and supply it to the grid. In the absence of the project activity, the equivalent amount of power would have been generated by the Uzbek grid-connected fossil fuel-fired power plants or through the addition of a new grid-connected power plant, which is primarily fed by fossil fuel-fired plants according to the current scenario of the Uzbek energy profile of the electricity grid.
During the implementation of the project activity, the relevant national and/or sectoral policies, regulations, and circumstances are considered:
Implementation of solar energy-based power projects for electricity generation is not mandatory under any law in Uzbekistan; the project activity is a voluntary action.
Article 3 of The Law of the Republic of Uzbekistan 'On the Use of Renewable Energy Sources' No. 539 dated 21 May 2019
Resolution of the President of the Republic of Uzbekistan 'On the Strategy of Further Development and Reform of the Electric Power Industry of the Republic of Uzbekistan' PP4249 dated 27 March 2019
Article 1 of the Law of the Republic of Uzbekistan 'On Public–Private Partnership' No. 539 dated 15 May 2019
Law 'On Normative Acts'
Uzbekistan is focusing on goals to develop renewable energy and increasing its share in the overall energy mix.
There is no legal and regulatory requirement that mandates the production of energy by the chosen technology in the Republic of Uzbekistan. There are no national or local laws or regulations that mandate this investment to be undertaken, i.e., setting up solar power projects. The setting up of solar energy projects is a voluntary activity.
The grid emission factor for the Republic of Uzbekistan, from the International Financial Institutions (IFI) database, 2021, is the latest available data at the time of PSF submission to GCC, and thus, it is considered for emission factor calculation.</t>
  </si>
  <si>
    <t>Demonstration of additionality</t>
  </si>
  <si>
    <t>Estimation of emission reductions</t>
  </si>
  <si>
    <t>ERY = BEY - PEY - LEY</t>
  </si>
  <si>
    <t>Explanation of methodological choices</t>
  </si>
  <si>
    <t>As per the GCC approved Methodology GCCM001, version 4.0:
Baseline emissions include only CO2 emissions from electricity generation in fossil fuel-fired power plants that are displaced due to the project activity. The methodology assumes that all project electricity generation above baseline levels would have been generated by existing grid-connected power plants and the addition of new grid-connected power plants. The baseline emissions are to be calculated as follows:
BEY = EG_PJ,Y × EF_grid,Y
where:
BEY = Baseline emissions for the year Y
EG_PJ,Y = Electricity generated by the project in year Y
EF_grid,Y = Emission factor of the grid in year Y
Data available on the emission factor for Uzbekistan is from the year 2013 and is obsolete. There is no latest country-level data available for Uzbekistan. Therefore, options 1, 2, and 3 cannot be considered for the emission factor. Hence, the emission factor for the project activity is considered from the IFI database.
Where:
EG_PJ,Y = Quantity of net electricity generation that is produced and fed into the grid as a result of the implementation of the CDM project activity in year Y (MWh/yr)
EG_PJ,Y = 272,274 MWh
Baseline emission factor (EFY):
The baseline emission factor is considered as per option 4 provided under Para 24 of the GCCM001, i.e., “Latest IFI combined margin emission factors published on the UNFCCC website.”
Therefore:
EFY = EF_grid,Y = 0.5580 tCO2/MWh
BEY = 272,274 × 0.5580 = 151,929 tCO2 (Detailed calculation is provided under the Emission Reduction Calculation sheet)
Project Emission:
For most renewable energy project activities, project emissions are equal to zero. However, CO2 emissions from on-site consumption of electricity by the project activity shall be calculated using the latest version of the CDM methodological tool “Tool to calculate baseline, project and/or leakage emissions from electricity consumption and monitoring of electricity generation.” This project is a renewable Solar PV based power generation project. The import of electricity has already been deducted in the Joint Meter Reading (JMR) document as per the practice followed in the Host Country. Additionally, there is a small on-site consumption of fossil fuel for a diesel generator (DG) set for auxiliary consumption in emergency conditions when power is not available from the grid/solar. The DG is designed to work for emergency shutdown as backup auxiliary power generation.
Due to the Test Run Procedure, diesel consumption from January 2022 to June 2022 was 350 liters, i.e., a maximum of 700 liters per year. This diesel consumption is equivalent to 2 tCO2 of emission. Since this is a very small and negligible amount, it is considered insignificant and hence as zero for calculation in project emissions.
Diesel Consumption in liters: 700
Emission Factor of Diesel in tCO2/liter: 0.002568 (Based on IPCC 2006 default values)
Emission due to diesel consumption: 1.7976 tCO2. It is infinitesimal in comparison to baseline emissions; therefore, it is considered as zero.
The Net electricity delivered to the grid is considered from the JMR. Hence, PEY = 0
Leakage Emissions:
No leakage emissions are anticipated under this methodology. Hence, LEY = 0
Emission Reductions:
ERy = BEY − PEY − LEY = 151,929 − 0 − 0 = 151,929 tCO2
Total GHG emission reduction for 10 years would be:
Total GHG = ERy × 10 years = 151,929 × 10 = 1,519,291 tCO2</t>
  </si>
  <si>
    <t>Data-Parameter</t>
  </si>
  <si>
    <t>Data and parameters fixed ex ante</t>
  </si>
  <si>
    <t>Data / Parameter:</t>
  </si>
  <si>
    <t>EFgrid,y</t>
  </si>
  <si>
    <t>Methodology reference:</t>
  </si>
  <si>
    <t>GCCM001 v4.0</t>
  </si>
  <si>
    <t>Data unit:</t>
  </si>
  <si>
    <t>tCO2/MWh</t>
  </si>
  <si>
    <t>Description:</t>
  </si>
  <si>
    <t>CO2 emission factor of the grid electricity in year y</t>
  </si>
  <si>
    <t>Measured/calculated/default:</t>
  </si>
  <si>
    <t>CO2 emission factor for grid-connected power generation in year Y (tCO2/MWh) determined as per Option (iv): Latest IFI combined margin emission factors published on the UNFCCC website.</t>
  </si>
  <si>
    <t>Data source:</t>
  </si>
  <si>
    <t>Latest IFI combined margin emission factors published on UNFCCC website</t>
  </si>
  <si>
    <t>Value(s) of monitored parameter:</t>
  </si>
  <si>
    <t>Measurement/ Monitoring equipment (if applicable):</t>
  </si>
  <si>
    <t>Measuring/reading/ recording frequency (if applicable):</t>
  </si>
  <si>
    <t>Calculation method (if applicable):</t>
  </si>
  <si>
    <t>QA/QC procedures:</t>
  </si>
  <si>
    <t>Purpose of data:</t>
  </si>
  <si>
    <t>To calculate baseline emissions</t>
  </si>
  <si>
    <t>Additional comments:</t>
  </si>
  <si>
    <t>-</t>
  </si>
  <si>
    <t>Ex ante Estimates</t>
  </si>
  <si>
    <t>Summary of ex ante estimates of emission reductions</t>
  </si>
  <si>
    <t>Yearly ex ante estimates</t>
  </si>
  <si>
    <t>Year:</t>
  </si>
  <si>
    <t>Baseline emissions (t CO2e):</t>
  </si>
  <si>
    <t>Project emissions (t CO2e):</t>
  </si>
  <si>
    <t>Leakage (t CO2e):</t>
  </si>
  <si>
    <t>Emission reductions (t CO2e):</t>
  </si>
  <si>
    <t>Total baseline emissions (t CO2e):</t>
  </si>
  <si>
    <t>Total project emissions (t CO2e):</t>
  </si>
  <si>
    <t>Total leakage emissions (t CO2e):</t>
  </si>
  <si>
    <t>Total emission reductions (t CO2e):</t>
  </si>
  <si>
    <t>Total number of crediting years:</t>
  </si>
  <si>
    <t>Average annual baseline emissions (t CO2e) during the crediting period:</t>
  </si>
  <si>
    <t>Average annual project emissions (t CO2e) during the crediting period:</t>
  </si>
  <si>
    <t>Average annual leakage emissions (t CO2e) during the crediting period:</t>
  </si>
  <si>
    <t>Average annual emission reductions (t CO2e) during the crediting period:</t>
  </si>
  <si>
    <t>Yearly emission reductions</t>
  </si>
  <si>
    <t>Yearly Emission Reduction Estimates</t>
  </si>
  <si>
    <t>Year</t>
  </si>
  <si>
    <t>2000-01-01</t>
  </si>
  <si>
    <t>Baseline Eq (enum)</t>
  </si>
  <si>
    <t>Select the equation that is used to calculate the baseline emissions:</t>
  </si>
  <si>
    <t>BEy = EGpj,y * EFgrid,y</t>
  </si>
  <si>
    <t>Case 1 BEy</t>
  </si>
  <si>
    <t>EGpj,y (MWh)</t>
  </si>
  <si>
    <t>EGgrid,y (t CO2 / MWh)</t>
  </si>
  <si>
    <t>Hidden</t>
  </si>
  <si>
    <t>Baseline emissions, BEy (t CO2)</t>
  </si>
  <si>
    <t>Case 2 BEy</t>
  </si>
  <si>
    <t>EGpjretrofit,y (MWh)</t>
  </si>
  <si>
    <t>EGhistorical,y (MWh)</t>
  </si>
  <si>
    <t>Leakage emissions (t CO2e):</t>
  </si>
  <si>
    <t>Monitoring plan</t>
  </si>
  <si>
    <t>GCCM001 V4.0</t>
  </si>
  <si>
    <t>Data and parameters to be monitored ex-post</t>
  </si>
  <si>
    <t>EGpj,y</t>
  </si>
  <si>
    <t>MWh/year</t>
  </si>
  <si>
    <t>Measured and calculated</t>
  </si>
  <si>
    <t>Electricity Meters</t>
  </si>
  <si>
    <t>Type of meter: Electricity meters
Location of meter: Switch Substation and PV Substation</t>
  </si>
  <si>
    <t>Frequency of Measuring/ Reading (if applicable):</t>
  </si>
  <si>
    <t>Continuous measurement &amp; monthly recording</t>
  </si>
  <si>
    <t>It is calculated, the following parameters shall be measured:
(b) Total Export: The quantity of electricity supplied by the project  plant/unit to the grid; and
(c) Total Import: The quantity of electricity delivered to the project plant/unit from the grid</t>
  </si>
  <si>
    <t>The calibration of all the meters will be undertaken at required intervals  (once in four years) and faulty meters will be duly replaced at the  earliest. The meters will be of accuracy class 0.2s. The meter(s) shall  be calibrated and maintained by the state utility as per their own  schedule, and this frequency of meter calibration is not within the  control of the Project Owner. Calibration of electricity meters is carried  out in-line with the Nation standard/PPA which recommends at least  once in four year calibration or whenever abnormal  difference/inconsistency is observed between the Main Meter &amp; Utility Meter.</t>
  </si>
  <si>
    <t>Data will be archived electronically for a period of 2 years after the end  of crediting period or the last ACC issuance whichever is later.</t>
  </si>
  <si>
    <t>Sampling plan</t>
  </si>
  <si>
    <t>Other elements of the monitoring plan</t>
  </si>
  <si>
    <t>Monitoring is an important procedure to verify the real and measurable emissions. The monitoring  plan is developed in accordance with the standard modalities and procedure of PPA - To guarantee the proposed project’s real, measurable, and long-term GHG emission reductions.The monitoring plan is established for the grid-connected solar energy power project to continuously measure, monitor &amp; periodically record the net electricity delivered to the grid. The monitoring plan describes about the monitoring organization, parameters to be monitored, monitoring practices, quality assurance, quality control procedures, data storage and archiving.</t>
  </si>
  <si>
    <t>Start date of the Project Activity:</t>
  </si>
  <si>
    <t>The start date of the project is 12/10/2021.
Start date of the project activity is the date of commissioning of the project activity</t>
  </si>
  <si>
    <t>Expected operational lifetime of the Project Activity</t>
  </si>
  <si>
    <t>25 years</t>
  </si>
  <si>
    <t>Crediting period of the Project Activity</t>
  </si>
  <si>
    <t>Fixed</t>
  </si>
  <si>
    <t>Start and end date of the crediting period</t>
  </si>
  <si>
    <t>Duration of crediting period</t>
  </si>
  <si>
    <t>10 years</t>
  </si>
  <si>
    <t>Analysis of environmental impacts</t>
  </si>
  <si>
    <t>The project activity does not involve any major construction activity. It primarily requires the installation of the Solar Panels, interfacing the generators with the State Electricity Board by setting up HT transmission lines and installation of other accessories.The most important piece of legislation governing environmental protection is the Law On nature protection” No. 754-XII dated December 9, 1992 (last revision was made by Law of Uzbekistan No.59 dated 10.10.2006). The Solar Park takes into consideration all reasonable measures in accordance with government’s laws. The Solar project activity operations do not result in direct air pollution, noise pollution.Thus, there is not any significant impact due to implementation of project activity on air, water, soil quality and ambience are envisaged due to the project activity.</t>
  </si>
  <si>
    <t>Environmental impact assessment and management action plans</t>
  </si>
  <si>
    <t>Environmental Impact Assessment (EIA) documents must meet particular criteria. These are regulated by the Republic of Uzbekistan's legislative acts, which are as follows:
• Law of the Republic of Uzbekistan No 754-XII dated 09.12.1992 “On Environment Protection”. 
• Law of the Republic of Uzbekistan No 73-II dated 25.05.2000 “On Environmental Impact Audit”.
• Regulation “On State Ecological Expertise in the Republic of Uzbekistan”, approved by the Decree of the Cabinet of Ministers of the Republic of Uzbekistan No 491 dated 31.12.2001.Several EIA documents consisting of the following steps must be created in compliance with the given requirements:
• DEIA - Draft Environmental Impact Assessment, which shall be developed in the conception stage of planned or anticipated economic or other activity prior to the beginning of project financing (1st stage of EIA);
• EIA - Environmental Impact Assessment, which shall be developed if, based on the results of DEIA State Environmental Expertise (SEE), it was ascertained that additional surveys, on-site investigations, special analyses, simulation experiments and development of well_x0002_founded environmental actions are required (2nd stage of EIA). Necessity of EIA development shall be defined by State Committee on Nature Protection of the Republic of Uzbekistan based on the results of DEIA state environmental expertise.
• EEA - Ecological Effect Assessment, which shall be developed prior to commissioning of the project and shall be final stage of EIA procedure for designed facilities (3rd stage of EIA).The Solar Park developed by the PD has undertaken all the reasonable steps in compliance with these laws and standards to minimize any potential violation of the overall balance of the environment, including, but not limited to, land surface, subsoils, air, lakes, rivers, flora and fauna, crops, as well as other natural resources.</t>
  </si>
  <si>
    <t>Modalities for Local Stakeholder Consultation</t>
  </si>
  <si>
    <t>AECOM has carried out a stakeholder engagement program. The program of engagement activities was focused on engagement activities Nur Navoi had completed during the EIA and ESIA phases of planned project. During these activities, stakeholders expressed concerns and asked questions about what happens during and after the construction and operations activities. All the information provided how the stakeholder consolation happened are available online on xyz website and on documents such as ESIA report and Stakeholder Engagement plan. Key participants in the management of stakeholder engagement include:
• Project team, with technical support from Operations and Technology group; and
• Project consultants and contractors.
The following issues were discussed: 
• Construction of a solar power plant (SPP). 
• SPP is planned to be built on the territory of Uzumzor village, a part of the makhalla Malik. 
• Brief information about the company 
• Company projects in other countries 
• Area of the SPP 
• Technology to be deployed at the plant (solar panels) 
• Impact on the residents 
• What will be the environmental impact of the project? 
• How many jobs will be created? 
• What kind of specialists will be needed? 
• What technology will be used when installing solar panels? 
• Have such projects been implemented in Uzbekistan? 
• Are there any similar projects in neighbouring countries? 
• Who is the customer of the project? 
• Will there be a change in electricity tariffs for the population? 
• Where will the equipment come from? 
• How many kilometres from the SPP to the village?</t>
  </si>
  <si>
    <t>List of Attendees</t>
  </si>
  <si>
    <t>List of Attendees to the Local Stakeholder Meeting</t>
  </si>
  <si>
    <t>Name</t>
  </si>
  <si>
    <t>Jane Doe</t>
  </si>
  <si>
    <t>Position</t>
  </si>
  <si>
    <t>E-mail Address</t>
  </si>
  <si>
    <t>Telephone Number</t>
  </si>
  <si>
    <t>Summary of Comments Received</t>
  </si>
  <si>
    <t>Farmers are content with the development, but they are concerned about the lack of response to obtain alternative land from the Administration. Not particularly happy with the construction of the facility because he and his family were deprived of land. They had 280 hectares of desert land as pasture. Despite the early start of the project, they have not yet been shown alternative land in return.</t>
  </si>
  <si>
    <t>Consideration of Comments Received</t>
  </si>
  <si>
    <t>The Solar Park has the potential to cause some level of negative environmental and social impact on one tenant farmer who uses the land to graze his goats. ECO Solutions LLC provided support to enable this individual to gain access to alternative grazing land. The land issue is resolved following the allocation and acceptance by Farmer B of alternative land. As noted, only two householders will be directly, negatively affected by the development of the Solar Park. There has been no physical displacement and alternative land has been provided to Farmer B, who was using the project site for grazing. Farmer A has not applied for alternative land and indicted that access to land does not form a significant part of his livelihood.The assessment concludes that there will be no significant residual effects associated with transportation of materials and equipment during the construction and operation phases of the Project.All comments raised during local stakeholder consultation have been considered in ESIA report and corresponding precaution measures and corrective actions (if any) have been proposed to ensure all issues during construction and operation of the project are properly addressed.</t>
  </si>
  <si>
    <t>Contact Info PO</t>
  </si>
  <si>
    <t>Contact Information of Project Owner(s)</t>
  </si>
  <si>
    <t>Project Owner name (as per LON/LOA)</t>
  </si>
  <si>
    <t xml:space="preserve">Country </t>
  </si>
  <si>
    <t xml:space="preserve">Republic of Uzbekistan </t>
  </si>
  <si>
    <t xml:space="preserve">Address </t>
  </si>
  <si>
    <t>Telephone</t>
  </si>
  <si>
    <t>+998 (71) 123-4567</t>
  </si>
  <si>
    <t>Fax</t>
  </si>
  <si>
    <t>E-mail</t>
  </si>
  <si>
    <t xml:space="preserve">Contact person </t>
  </si>
  <si>
    <t>John Doe</t>
  </si>
  <si>
    <t>Affirmation Regarding Public Funding</t>
  </si>
  <si>
    <t>ECO Solutions LLC declares that there would be no divergence of Official DevelopmentAssistance (ODA) in any of the project activity. This would be confirmed through undertaking /declaration from the project owner</t>
  </si>
  <si>
    <t>Applicability of Methodology(ies)</t>
  </si>
  <si>
    <t>Further background information on ex ante calculation of emission reductions</t>
  </si>
  <si>
    <t>Further background information on monitoring plan</t>
  </si>
  <si>
    <t>Summary report of comments received from local stakeholders</t>
  </si>
  <si>
    <t>Further information on determination of bundle in project activity</t>
  </si>
  <si>
    <t>Declaration by the ‘Authorized Project Owner and focal point':
We confirm that the Project Activity complies with the eligibility of the applicable project type (A1, A2, A3, B1, or B2) as stipulated by the Project Standard and relevant clarifications.
We confirm that the Project Activity shall start or have started operations, and shall start or have started generating emission reductions, on or after 1 January 2016.
We confirm that the Project Activity is eligible to be registered under the GCC program.
We ensure the following for the Project Activity:
No outcomes (e.g., emission reductions, environmental attributes) generated by the Project Activity under GCC will be claimed as carbon credits or environmental attributes under any other GHG/non-GHG program, either for compliance or voluntary purposes, during the entire GCC crediting period.
Specific requirements applicable to respective Project Types:
For Project Type A1, we confirm that the Project Activity is NOT registered as a GHG Project Activity in any other GHG/non-GHG program or any other voluntary program and has not issued or will not issue credits under any other program.
By submitting this form, the Project Owner(s) agree to all the declarations and ensure compliance with the above requirements.</t>
  </si>
  <si>
    <t>Project Verification Report</t>
  </si>
  <si>
    <t>This schema represents the project verification report (PVR) V3.1 from GCC.</t>
  </si>
  <si>
    <t>Provide details (if any) below for the accreditation selected above including the name of the entity that provided the accreditation. Also provide the weblink of the active accreditation certificate and approval.</t>
  </si>
  <si>
    <t>Approved GCC Scopes and GHG Sectoral scopes for Project Verification</t>
  </si>
  <si>
    <t>Title, completion date, and version number of the PSF to which this report applies</t>
  </si>
  <si>
    <t>Title of the Project Activity</t>
  </si>
  <si>
    <t>Project Submission Reference No.</t>
  </si>
  <si>
    <t>Eligible GCC Project Type as per the Project Standard:
(This policy's workflow is for Project Type A1.)</t>
  </si>
  <si>
    <t>Date of completion of local stakeholder consultation</t>
  </si>
  <si>
    <t>Date of completion and period of global stakeholder consultation</t>
  </si>
  <si>
    <t>Have the GSC comments been verified? Please provide the web link</t>
  </si>
  <si>
    <t>Name of entity requesting verification service
(This can be the project owners themselves or any entity authorized by the project owners.)</t>
  </si>
  <si>
    <t>Contact details of the representative of the entity requesting verification service
(This is the focal point assigned for all communications.)</t>
  </si>
  <si>
    <t>Country where project is located</t>
  </si>
  <si>
    <t>Applied methodologies</t>
  </si>
  <si>
    <t>GHG sectoral scopes linked to the applied methodologies</t>
  </si>
  <si>
    <t>Project Verification Criteria
Mandatory requirements to be assessed:
ISO 14064-2, ISO 14064-3
GCC Rules and Requirements
Applicable Approved Methodology
Applicable Legal Requirements/Rules of Host Country
National Sustainable Development Criteria (if any)
Eligibility of the Project Type
Start Date of the Project Activity
Meet Applicability Conditions in the Applied Methodology
Credible Baseline
Additionality
Emission Reduction Calculations
Monitoring Plan
No GHG Double Counting
Local Stakeholder Consultation Process
Global Stakeholder Consultation Process
United Nations Sustainable Development Goals (Goal No 13 - Climate Change)
Others (please mention below)</t>
  </si>
  <si>
    <t>Please note that this policy does not include requirement criteria for labels. Therefore, the following optional requirements will not be assessed by the verifier:
Environmental Safeguards Standard and Do-No-Harm Criteria
Social Safeguards Standard Do-No-Harm Criteria
United Nations Sustainable Development Goals (in addition to SDG 13)
CORSIA Requirements</t>
  </si>
  <si>
    <t>The Project Verifier has conducted a verification of the project activity and hereby confirms the following:</t>
  </si>
  <si>
    <t>Project Verification Report, Reference Number</t>
  </si>
  <si>
    <t>Project Verification Report, Date of Approval</t>
  </si>
  <si>
    <t>Name of the authorised personnel of the project verifier and his/her signature with date</t>
  </si>
  <si>
    <t>Executive Summary</t>
  </si>
  <si>
    <t>Verification Team</t>
  </si>
  <si>
    <t>Project Verification Team</t>
  </si>
  <si>
    <t>Role:</t>
  </si>
  <si>
    <t>Type of Resource:</t>
  </si>
  <si>
    <t>Last Name:</t>
  </si>
  <si>
    <t>First Name:</t>
  </si>
  <si>
    <t>Affiliation:</t>
  </si>
  <si>
    <t>Involvement in desk/document review:</t>
  </si>
  <si>
    <t>Involvement in on-site inspection:</t>
  </si>
  <si>
    <t>Involvement in interviews:</t>
  </si>
  <si>
    <t>Involvement in project verification findings:</t>
  </si>
  <si>
    <t>Technical Reviewer</t>
  </si>
  <si>
    <t>Technical Reviewer and Approver of the Project Verification Report</t>
  </si>
  <si>
    <t>Desk/document review</t>
  </si>
  <si>
    <t>On-Site Inspection</t>
  </si>
  <si>
    <t>Duration of on-site inspection:</t>
  </si>
  <si>
    <t>Activity performed on-site:</t>
  </si>
  <si>
    <t>Site location:</t>
  </si>
  <si>
    <t>Date:</t>
  </si>
  <si>
    <t>Team member:</t>
  </si>
  <si>
    <t>Interviews</t>
  </si>
  <si>
    <t>Subject:</t>
  </si>
  <si>
    <t>Team Member:</t>
  </si>
  <si>
    <t>Sampling approach</t>
  </si>
  <si>
    <t>Clarification request (CLs), corrective action request (CARs) and forward action request (FARs) raised</t>
  </si>
  <si>
    <t>Verification Findings</t>
  </si>
  <si>
    <t>Identification and Eligibility of Project Type</t>
  </si>
  <si>
    <t>Means of Verification</t>
  </si>
  <si>
    <t>Findings</t>
  </si>
  <si>
    <t>Conclusion</t>
  </si>
  <si>
    <t>General Description of Project Activity</t>
  </si>
  <si>
    <t>Application of Methodology and Standardized Baselines</t>
  </si>
  <si>
    <t xml:space="preserve">
Clarification on Applicability of Methodology, Tool, and/or Standardized Baseline</t>
  </si>
  <si>
    <t>Project Boundary, Sources, and GHGs</t>
  </si>
  <si>
    <t>Baseline Scenario</t>
  </si>
  <si>
    <t>Demonstration of Additionality</t>
  </si>
  <si>
    <t>Estimation of Emission Reductions or Net Anthropogenic Removal</t>
  </si>
  <si>
    <t>Monitoring Plan</t>
  </si>
  <si>
    <t>Start Date, Crediting Period, and Duration</t>
  </si>
  <si>
    <t>Environmental Impacts</t>
  </si>
  <si>
    <t>Local Stakeholder Consultation</t>
  </si>
  <si>
    <t>Approval and Authorization—Host Country Clearance</t>
  </si>
  <si>
    <t>Project Owner—Identification and Communication</t>
  </si>
  <si>
    <t>Global Stakeholder Consultation</t>
  </si>
  <si>
    <t>Internal Quality Control</t>
  </si>
  <si>
    <t>Project Verification Opinion</t>
  </si>
  <si>
    <t>Please provide the full text for the abbreviations listed in this report</t>
  </si>
  <si>
    <t>Competence of team members and technical reviewers</t>
  </si>
  <si>
    <t>Documents Referenced</t>
  </si>
  <si>
    <t xml:space="preserve">Document Reviewed or Referenced </t>
  </si>
  <si>
    <t>Author:</t>
  </si>
  <si>
    <t>Title:</t>
  </si>
  <si>
    <t>References to the document:</t>
  </si>
  <si>
    <t>Provider:</t>
  </si>
  <si>
    <t>CLs</t>
  </si>
  <si>
    <t>Clarification Request(s) (CLs)</t>
  </si>
  <si>
    <t>CL ID</t>
  </si>
  <si>
    <t>Section no.</t>
  </si>
  <si>
    <t>Clarification Request Date</t>
  </si>
  <si>
    <t>Description of CL</t>
  </si>
  <si>
    <t>Project Owner's Response</t>
  </si>
  <si>
    <t>Date of Response</t>
  </si>
  <si>
    <t>Documentation Provided by Project Owner</t>
  </si>
  <si>
    <t xml:space="preserve">Project Verifier Assessment </t>
  </si>
  <si>
    <t xml:space="preserve">Date of Assessment </t>
  </si>
  <si>
    <t>CARs</t>
  </si>
  <si>
    <t>Corrective Action Request(s) (CARs)</t>
  </si>
  <si>
    <t>CAR ID</t>
  </si>
  <si>
    <t>Corrective Action Request Date</t>
  </si>
  <si>
    <t>Description of CAR</t>
  </si>
  <si>
    <t>FARs</t>
  </si>
  <si>
    <t>Forward Action Request(s) (FARs)</t>
  </si>
  <si>
    <t>FAR ID</t>
  </si>
  <si>
    <t>Forward Action Request Date</t>
  </si>
  <si>
    <t>Description of FAR</t>
  </si>
  <si>
    <t>Project Monitoring Report</t>
  </si>
  <si>
    <t>This schema represents the project monitoring report (PMR) V1.0 from GCC.</t>
  </si>
  <si>
    <t>GCC Registered Project Submission Number</t>
  </si>
  <si>
    <t>SXXXXX</t>
  </si>
  <si>
    <t>Title of the Registered Project Activity</t>
  </si>
  <si>
    <t>Country Where Project is Located</t>
  </si>
  <si>
    <t>Uzbekistan</t>
  </si>
  <si>
    <t>GPS Coordinates of the Project Site(s)</t>
  </si>
  <si>
    <t>Start date of Operations of the Project (shall be on or after 1 Jan 2016)</t>
  </si>
  <si>
    <t>Start Date of Crediting Period Under GCC Program</t>
  </si>
  <si>
    <t>End Date of Crediting Period Under GCC Program</t>
  </si>
  <si>
    <t>Duration of the Crediting Period Under GCC Program (Maximum 10 Years)</t>
  </si>
  <si>
    <t>Annual Average Quantity of Expected Emission Reductions (As Per Registered GCC-PSF)</t>
  </si>
  <si>
    <t>151,929 tCO2</t>
  </si>
  <si>
    <t>Total Quantity of Expected Emission Reductions for the Entire Crediting Period Under GCC Program (As Per Registered GCC-PSF)</t>
  </si>
  <si>
    <t>1,519,291 tCO2</t>
  </si>
  <si>
    <t>Summary of Previous ACCs</t>
  </si>
  <si>
    <t>Summary of Previous ACCs Issued</t>
  </si>
  <si>
    <t>Issuance Request Number</t>
  </si>
  <si>
    <t>Monitoring Period</t>
  </si>
  <si>
    <t>ACCs Issued (enum)</t>
  </si>
  <si>
    <t>Were ACCs issued?</t>
  </si>
  <si>
    <t>Quantity of ACCs issued by GCC Program in the monitoring period (Q)</t>
  </si>
  <si>
    <t>Current Monitoring Period</t>
  </si>
  <si>
    <t>Duration of This Monitoring Period</t>
  </si>
  <si>
    <t>365 days</t>
  </si>
  <si>
    <t>Monitoring Period Number</t>
  </si>
  <si>
    <t>Version Number of the Project Monitoring Report</t>
  </si>
  <si>
    <t>Completion Date of This Project Monitoring Report</t>
  </si>
  <si>
    <t>Completion Date of the Registered PSF Applicable to This Project Monitoring Report</t>
  </si>
  <si>
    <t>Version Number of the Registered PSF Applicable to This Project Monitoring Report</t>
  </si>
  <si>
    <t>Applied Methodologies</t>
  </si>
  <si>
    <t>GHG Sectoral Scopes Linked to the Applied Methodologies</t>
  </si>
  <si>
    <t>GHG-SS 1 (Energy Industries (renewable-/non renewable sources)</t>
  </si>
  <si>
    <t>List Any Open Issues in the Validation/Verification and Last Verification Report (E.g., FARs, If Any) and How They Have Been Addressed</t>
  </si>
  <si>
    <t>N/A</t>
  </si>
  <si>
    <t>The Project Owner declares the following with respect to the registered GCC Project Activity:
The Project Owner has implemented the Project Activity as indicated in the registered Project Submission Form and as reported in the Project Monitoring Report.
The GHG emission reductions outlined in the Project Monitoring Report, which are additional to the reductions that would have occurred in the absence of the Project Activity and are in compliance with all applicable GCC rules, including ISO 14064-2 and ISO 14064-3.
The Project Owners declare that Approved Carbon Credits (ACCs) have not been and will not be double-counted.
By submitting this form, the Project Owner confirms that the above statements are accurate and agrees to the terms outlined.</t>
  </si>
  <si>
    <t>Ownership of ACCs</t>
  </si>
  <si>
    <t>Project Owners and Ownership of ACCs</t>
  </si>
  <si>
    <t>Name of Project Owner</t>
  </si>
  <si>
    <t>Eco Solutions LLC</t>
  </si>
  <si>
    <t>Representative of Project Owner</t>
  </si>
  <si>
    <t>Name of the Project Owner acting on behalf of all Project Owners</t>
  </si>
  <si>
    <t>Eco Solutions LLC, which is authorized to act on behalf of all Project Owners.</t>
  </si>
  <si>
    <t>Focal Point of Project Owner acting on behalf of all Project Owners</t>
  </si>
  <si>
    <t>John Doe, who is the focal point and are authorized to act on behalf of all Project Owners and has completed the account user identification check.</t>
  </si>
  <si>
    <t>Share of ACCs Issued</t>
  </si>
  <si>
    <t>References to Applied Methodologies and Tools</t>
  </si>
  <si>
    <t>GCC approved methodology GCCM001 “Methodology for Renewable Energy Generation Projects Supplying Electricity to Grid or Captive Consumers”, version 4.0
https://www.globalcarboncouncil.com/wp-content/uploads/2023/01/Methodology-for-Renewable-Energy-Generation-Projects-Supplying-Electricity-to-Grid-or-Captive-Consumers-v.4.pdf</t>
  </si>
  <si>
    <t>Description of Implemented Project Activity</t>
  </si>
  <si>
    <t>Description of Monitoring System</t>
  </si>
  <si>
    <t>The monitoring plan is established for the grid-connected solar energy power project to continuously measure, monitor &amp; periodically record the net electricity delivered to the grid. The monitoring plan describes the monitoring organization, parameters to be monitored, monitoring practices, quality assurance, quality control procedures, data storage and archiving.  The authority and responsibility for registration, monitoring, measurement, reporting and reviewing of the data rests with the project participants. The following structure works for data monitoring, collection, data archiving and calibration of equipment for this project activity. The team comprises of the following members:
Organizational Structure for Monitoring
Responsibilities of Head- Projects: Tracking and reviewing the overall functioning and maintenance of the project activity from Head (Operations). Head (Operations) reports Head (Projects).
Responsibilities of Head- Operations: Overall functioning of the project activity and Coordinating with the O &amp; M Team for the proper functioning of Project activity. He reports to Head (Projects).
Responsibilities of O &amp; M Team: O &amp; M team is responsible for Operations and Maintenance related issues, they are also responsible for day-to-day data collection and monitoring, ensures completeness and reliability of data (calibration of equipment). The Site In-charge is responsible for carrying out internal auditing and QA/QC. All the values from generation record are checked with XYZ and invoices for consistency. In case there are any nonconformances identified. The Site In-charge investigates the error and revises the record to correct it. In any case where values have the slightest variation in different records the most conservative value is taken in the project monitoring report. Data collection and archiving Export &amp; Import readings from main &amp; check meters are collected under the supervision of an authorized representative of XYZ (the purchaser/ Off - taker). The net electricity supplied to the grid are calculated based on export &amp; import meter readings. Export and Import data is recorded and stored on electronic &amp;/or paper. The records are checked periodically by the Head (Operations) and discussed thoroughly with the O &amp; M Team. The period of storage of the monitored data is 2 years after the end of crediting period or till the last issuance of ACCs for the project activity whichever occurs later. Both the main and check meters of the project are found within the acceptable limits of accuracy functioning properly.
Mismatch in Monitoring Period and the Billing Period
In case the dates of a particular monitoring period do not match with the dates of the billing period, the net electricity exported to the grid is calculated from:
A= Difference of number of days which are not matching of billing period and monitoring period.
B= Number of days of the billing period/month which was not matched with the monitoring period.
C= Net electricity supplied to the grid for that given billing period/month. 
The calculated value after apportioning would be used for calculation of emission reductions during that period. Emergency preparedness: The project activity does not result in any unidentified activity that can result in substantial emissions from the project activity. No need for emergency preparedness in data monitoring is visualized. In the unlikely event of failure of both Main meter &amp; Check meter installed at sub-station, where both the faulty meters are required to repair or replace simultaneously, the export &amp; import readings from Main &amp; Check Meters installed at the inter-connection point at the project site are used for monitoring of net electricity exported to the grid. Personnel Training: To ensure proper functioning of the project activity and proper monitoring of emission reductions, the staff is trained. The plant helpers are trained in equipment operation, data recording, reports writing, operations and maintenance, and emergency procedures in compliance with the monitoring plan.</t>
  </si>
  <si>
    <t>Data and Parameters Fixed Ex Ante</t>
  </si>
  <si>
    <t>GCCM001 version 4.0</t>
  </si>
  <si>
    <t>CO2 emission factor for grid connected power generation in year y (t CO2/MWh) determined as per one of the four options i.e. Option (iv); of the underlying methodology GCCM001 v4.0</t>
  </si>
  <si>
    <t>Once determined, the emission factor will remain fixed for the entire crediting period.</t>
  </si>
  <si>
    <t>Calculation of baseline emissions and emission reductions.</t>
  </si>
  <si>
    <t>Data and Parameters Monitored</t>
  </si>
  <si>
    <t>MWh</t>
  </si>
  <si>
    <t>Quantity of net electricity generation supplied by the project plant/unit to the grid in year y</t>
  </si>
  <si>
    <t>It is calculated, the following parameters is measured:
(a) Total Export: The quantity of electricity supplied by the project plant/unit to the grid; and
(b) Total Import: The quantity of electricity delivered to the project plant/unit from the grid</t>
  </si>
  <si>
    <t>The calibration of all the meters will be undertaken at required intervals (once every four years) and faulty meters will be replaced as soon as possible. The meter(s) shall be calibrated and maintained by the state utility according to their own schedule, which is beyond the control of the Project Owner. Calibration of electricity meters is conducted in line with the national standard/PPA, which recommends calibration at least once every four years or whenever an abnormal difference or inconsistency is observed between the Main Meter and the Utility Meter.</t>
  </si>
  <si>
    <t>Data will be archived electronically for a period of 2 years after the end of crediting period or the last ACC issuance whichever is later.</t>
  </si>
  <si>
    <t>Data-Parameter Risk Management</t>
  </si>
  <si>
    <t>Data and parameters for monitoring-program of risk management actions</t>
  </si>
  <si>
    <t>Solid waste pollution from end-of-life equipment</t>
  </si>
  <si>
    <t>Objective of the Program of Risk Management Actions:</t>
  </si>
  <si>
    <t>Program of Risk Management Actions for Solid waste Pollution from endof-life products/ equipment (EL06) (PRMA 01)</t>
  </si>
  <si>
    <t>Purpose:</t>
  </si>
  <si>
    <t xml:space="preserve">To demonstrate that they do not cause any net harm to environment / society or have an impact on SDG as per selected indicators. </t>
  </si>
  <si>
    <t>Describe the environment /social impact risk that needs to be mitigated:</t>
  </si>
  <si>
    <t>Solid waste pollution from end-of-life equipment may be generated by the project.</t>
  </si>
  <si>
    <t>Describe the actions and targets that will be implemented to ensure that the Project Activity will avoid or reduce negative impacts that cause harm:</t>
  </si>
  <si>
    <t>Solid waste from end-of-life equipment will be collected and stored at designated locations and picked up by specialized facilities for treatment by a qualified company. The impact is within legal limits, and this parameter will be monitored annually, ensuring the project is deemed harmless. Solid waste will be recycled by a waste recycling company. Records will be prepared by the EHS manager, and the collected and treated waste will be recorded by the operations department.</t>
  </si>
  <si>
    <t>Program of Risk Management Actions to achieve the target(s):</t>
  </si>
  <si>
    <t>The details of solid waste from end-of-life equipment will be recorded and archived for future verification.</t>
  </si>
  <si>
    <t>Describe whether the Project Activity has achieved the targets set out in this Program of Risk Management Actions. If yes, describe the outcome(s):</t>
  </si>
  <si>
    <t>Implementation of Sampling Plan</t>
  </si>
  <si>
    <t>Emission Reductions</t>
  </si>
  <si>
    <t>Calculation of Baseline GHG Emissions, Project Emissions, Leakage GHG Emissions and GHG Emission Reductions</t>
  </si>
  <si>
    <t>Emission reductions in project year y (t CO2)</t>
  </si>
  <si>
    <t>Baseline Emissions</t>
  </si>
  <si>
    <t xml:space="preserve">Baseline Emissions in project year y (t CO2) </t>
  </si>
  <si>
    <t>Baseline Det (enum)</t>
  </si>
  <si>
    <t>Please indicate which case applies to your project:
Case 1: For greenfield renewable energy generation project activities with or without Battery Energy Storage Systems (BESS).
Case 2: For project activities where BESS is installed as a retrofit to an existing renewable energy generation project activity.</t>
  </si>
  <si>
    <t>Case 1</t>
  </si>
  <si>
    <t>Baseline Emissions in Year Y (t CO2)</t>
  </si>
  <si>
    <t>Baseline Emissions Case 1</t>
  </si>
  <si>
    <t>Baseline Emissions in Year Y for Case 1 (t CO2)</t>
  </si>
  <si>
    <t>Quantity of Net Electricity Generation Produced and Fed into the Grid or Supplied to Recipient Captive User Replacing Grid Power as a Result of the Implementation of the GCC Project Activity in Project Year Y in a Greenfield Project Activity (MWh)</t>
  </si>
  <si>
    <t>Baseline EF grid (enum)</t>
  </si>
  <si>
    <t>Which option will you use to calculate the CO2 Emission Factor for Grid-Connected Power Generation in Year Y (t CO2/MWh)? Please select one:
a) Combined Margin CO2 Emission Factor for Grid-Connected Power Generation in Year Y Calculated Using the Latest Version of the “Tool to Calculate the Emission Factor for an Electricity System” (t CO2/MWh) of the CDM
b) Latest Available Emission Factor of the Grid in a Country as Approved by CDM Standardized Baseline
c) Latest Available Emission Factor of the Grid in a Country as Approved by Its Relevant National Authority or Designated National Authority (DNA) Under CDM, or UNFCCC Focal Point If DNA Does Not Exist
d) Latest IFI Combined Margin Emission Factors Published on UNFCCC Website
e) Latest Published Emission Factor Derived by International Energy Agency (IEA) (This Option Can Be Used Only If It Is Objectively Demonstrated That Options (a), (b), (c), and (d) Above Are Not Available)</t>
  </si>
  <si>
    <t>iv</t>
  </si>
  <si>
    <t>CO2 Emission Factor for Grid-Connected Power Generation in Year Y (t CO2/MWh)</t>
  </si>
  <si>
    <t>CO2 Emission Factor for Grid-Connected Power Generation in Year Y (t CO2/MWh) as per Combined Margin CO2 Emission Factor for Grid-Connected Power Generation in Year Y Calculated Using the Latest Version of the “Tool to Calculate the Emission Factor for an Electricity System” (t CO2/MWh) of the CDM</t>
  </si>
  <si>
    <t>CO2 Emission Factor for Grid-Connected Power Generation in Year Y (t CO2/MWh) as Per Latest Available Emission Factor of the Grid in a Country, Approved by CDM Standardized Baseline</t>
  </si>
  <si>
    <t>CO2 Emission Factor for Grid-Connected Power Generation in Year Y (t CO2/MWh) as Per Latest Available Emission Factor of the Grid in a Country, Approved by Its Relevant National Authority or Designated National Authority (DNA) Under CDM, or UNFCCC Focal Point If DNA Does Not Exist</t>
  </si>
  <si>
    <t>CO2 Emission Factor for Grid-Connected Power Generation in Year Y (t CO2/MWh) as Per Latest IFI Combined Margin Emission Factors Published on UNFCCC Website</t>
  </si>
  <si>
    <t>CO2 Emission Factor for Grid-Connected Power Generation in Year Y (t CO2/MWh) as Per Latest Published Emission Factor Derived by International Energy Agency (IEA) (This Option Can Be Used Only If It Is Objectively Demonstrated That Options (i), (ii), (iii), and (iv) Above Are Not Available)</t>
  </si>
  <si>
    <t>Baseline Emissions Case 2</t>
  </si>
  <si>
    <t>Baseline Emissions in Year Y for Case 2 (t CO2)</t>
  </si>
  <si>
    <t>Incremental Amount of Net Electricity Generation Produced Due to Installation of BESS and Fed into the Grid or Supplied to Recipient Captive User That Replaces Grid Power During Year Y (MWh)</t>
  </si>
  <si>
    <t>Annual Average Amount of Electricity Generation from the Renewable Energy Generation Unit in the 3 Years Prior to Implementation of BESS Project Activity (MWh), or Annual Average Amount of Electricity Generation from the Renewable Energy Generation Unit in at Least 1 Year Prior to Implementation of BESS Project Activity, If the Existing Renewable Energy Generation Unit Is Less Than 3 Years Old (MWh)</t>
  </si>
  <si>
    <t>i</t>
  </si>
  <si>
    <t>Project Emissions</t>
  </si>
  <si>
    <t xml:space="preserve">Project emissions in project year y (t CO2) </t>
  </si>
  <si>
    <t>Project Emissions in Year Y (t CO2)</t>
  </si>
  <si>
    <t>Does your project involv (enum)</t>
  </si>
  <si>
    <t>Does your project involve on-site consumption of electricity?</t>
  </si>
  <si>
    <t>Tool 05</t>
  </si>
  <si>
    <t>If emissions are calcul (enum)</t>
  </si>
  <si>
    <t>If emissions are calculated for electricity consumption, then tool 05 is only applicable if one out of the following three scenarios applies to the sources of electricity consumption, please select the appropriate one for your project:</t>
  </si>
  <si>
    <t>Electricity consumption from the grid</t>
  </si>
  <si>
    <t>Tool 05 Scenario C</t>
  </si>
  <si>
    <t>Electricity consumption from the grid and (a) fossil fuel fired captive power plant(s)</t>
  </si>
  <si>
    <t>Please select the appro (enum)</t>
  </si>
  <si>
    <t>Please select the appropriate option for your project</t>
  </si>
  <si>
    <t>Grid electricity</t>
  </si>
  <si>
    <t>Tool 05 Scenario A</t>
  </si>
  <si>
    <t>Scenario A</t>
  </si>
  <si>
    <t>Scenario A has 2 option (enum)</t>
  </si>
  <si>
    <t>Scenario A has 2 options, please select the appropriate one for your project:</t>
  </si>
  <si>
    <t>Calculate the combined margin emission factor of the applicable electricity system, using the procedures in the latest approved version of the “Use Tool 7 to calculate the emission factor for an electricity system” (EFEL,j/k/l,y = EFgrid,CM,y)</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</si>
  <si>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</si>
  <si>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</si>
  <si>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</si>
  <si>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</si>
  <si>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</si>
  <si>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50% in</t>
  </si>
  <si>
    <t>Is LCMR share less than 50% in recent 5 years?</t>
  </si>
  <si>
    <t>Is LCMR share less than (enum)</t>
  </si>
  <si>
    <t>Is the average load by LCMR le</t>
  </si>
  <si>
    <t>Is the average load by LCMR less than the average LASL over three years?</t>
  </si>
  <si>
    <t>Is the average load by  (enum)</t>
  </si>
  <si>
    <t>Are hourly loads of the grid i</t>
  </si>
  <si>
    <t>Are hourly loads of the grid in MW available?</t>
  </si>
  <si>
    <t>Are hourly loads of the (enum)</t>
  </si>
  <si>
    <t>Is the LASL more than one thir</t>
  </si>
  <si>
    <t>Is the LASL more than one third of the HASL?</t>
  </si>
  <si>
    <t>Is the LASL more than o (enum)</t>
  </si>
  <si>
    <t xml:space="preserve">Do you have annual aggregated </t>
  </si>
  <si>
    <t>Do you have annual aggregated data from the grid on power generation, fuel type and fuel consumption?</t>
  </si>
  <si>
    <t>Simple Adj OM</t>
  </si>
  <si>
    <t>Simple Adjusted OM</t>
  </si>
  <si>
    <t>Select the approach you (enum)</t>
  </si>
  <si>
    <t>Select the approach you will be using to calculate Lambda.</t>
  </si>
  <si>
    <t>Use default values of lambda based on the share of electricity generation from low-cost/must-run in total generation</t>
  </si>
  <si>
    <t>Lambda Approach 2</t>
  </si>
  <si>
    <t>Lambda Approach 1</t>
  </si>
  <si>
    <t>Simple adjusted operating margin CO2 emission factor in year y (t CO2/MWh)</t>
  </si>
  <si>
    <t>(Average OM Simple Adj OM) Pow</t>
  </si>
  <si>
    <t>Power units serving the grid in specified year</t>
  </si>
  <si>
    <t>Average OM Simple OM</t>
  </si>
  <si>
    <t>Simple OM</t>
  </si>
  <si>
    <t>Select one of the two o (enum)</t>
  </si>
  <si>
    <t>Select one of the two options to determine the calculation approach</t>
  </si>
  <si>
    <t>Based on the net electricity generation and a CO2 emission factor of each power unit</t>
  </si>
  <si>
    <t>Calculation based on total fue</t>
  </si>
  <si>
    <t>Calculation based on total fuel consumption and electricity  generation of the system</t>
  </si>
  <si>
    <t>Simple operating margin CO2 emission factor in year y (t CO2/MWh)</t>
  </si>
  <si>
    <t>Net electricity generated and delivered to the grid by all power sources serving the system, including low-cost/must-run power plants/units, in year y (MWh)</t>
  </si>
  <si>
    <t>Fuel Type</t>
  </si>
  <si>
    <t>Calculation based on average e</t>
  </si>
  <si>
    <t>Calculation based on average efficiency and electricity  generation of each plant</t>
  </si>
  <si>
    <t>Simple operating margin CO2 emission factor in year y (t CO2/MWh</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</si>
  <si>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</si>
  <si>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</si>
  <si>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</si>
  <si>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</si>
  <si>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Select the option that  (enum)</t>
  </si>
  <si>
    <t>Select the option that is best suited for your project data</t>
  </si>
  <si>
    <t>Data available for fuel consumption and electricity generation</t>
  </si>
  <si>
    <t>Average OM (Option A3)</t>
  </si>
  <si>
    <t>Only data available is the electricity generation for the specific power unit</t>
  </si>
  <si>
    <t>Average OM (Option A2)</t>
  </si>
  <si>
    <t>Only data available for the specific power unit are the electricity generation and the fuel types used</t>
  </si>
  <si>
    <t>Average OM (Option A1)</t>
  </si>
  <si>
    <t>Dispatch Data OM</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</si>
  <si>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</si>
  <si>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</si>
  <si>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</si>
  <si>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</si>
  <si>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</si>
  <si>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t>
  </si>
  <si>
    <t>Build margin CO2 emission factor in year y (t CO2/MWh)</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</si>
  <si>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</si>
  <si>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</si>
  <si>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</si>
  <si>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t>
  </si>
  <si>
    <t>Unit Name</t>
  </si>
  <si>
    <t>Commissioning Date</t>
  </si>
  <si>
    <t>Energy that comprises up to 20% of the system generation (MWh)</t>
  </si>
  <si>
    <t>CO2 emission factor of power unit (t CO2/MWh)</t>
  </si>
  <si>
    <t>Combined Margin</t>
  </si>
  <si>
    <t>Is data to determine Bu (enum)</t>
  </si>
  <si>
    <t>Is data to determine Build Margin available?</t>
  </si>
  <si>
    <t>Combined Margin. Is grid locat</t>
  </si>
  <si>
    <t>Combined Margin. Is grid located in LDC/SIDs/URC or an isolated system?</t>
  </si>
  <si>
    <t>Is grid located in LDCS (enum)</t>
  </si>
  <si>
    <t>Is grid located in LDC/SIDs/URC or an isolated system?</t>
  </si>
  <si>
    <t>Grid is located in LDC/SIDs/URC</t>
  </si>
  <si>
    <t>Simplified CM</t>
  </si>
  <si>
    <t>Combined margin emissions factor in year y for Simplified CM (t CO2/MWh)</t>
  </si>
  <si>
    <t>Weighting of operating margin emissions factor (per cent)</t>
  </si>
  <si>
    <t>Weighting of build margin emissions factor (per cent)</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</si>
  <si>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</si>
  <si>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</si>
  <si>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</si>
  <si>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</si>
  <si>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</si>
  <si>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</si>
  <si>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</si>
  <si>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Isolated Gri</t>
  </si>
  <si>
    <t>Simplified CM for Isolated Grid System</t>
  </si>
  <si>
    <t>Is there a single diese (enum)</t>
  </si>
  <si>
    <t>Is there a single diesel/fuel oil generator power plant or multiple power plants?</t>
  </si>
  <si>
    <t>Single</t>
  </si>
  <si>
    <t>For multiple power plants choo</t>
  </si>
  <si>
    <t>For multiple power plants, choose the option that best fits your project</t>
  </si>
  <si>
    <t>For multiple power plan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</si>
  <si>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</si>
  <si>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</si>
  <si>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</si>
  <si>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</si>
  <si>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</si>
  <si>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</si>
  <si>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</si>
  <si>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</si>
  <si>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</si>
  <si>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</si>
  <si>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</si>
  <si>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</si>
  <si>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Tool 05 Scenario A | Default V</t>
  </si>
  <si>
    <t>Scenario A. Default values</t>
  </si>
  <si>
    <t>Choose which option  1 (enum)</t>
  </si>
  <si>
    <t>Choose which option applies to the Default Values for Scenario A:</t>
  </si>
  <si>
    <t>Only to project and/or leakage electricity consumption sources but not to baseline electricity consumption sources</t>
  </si>
  <si>
    <t>Does hydro power plants (enum)</t>
  </si>
  <si>
    <t>Does hydro power plants constitute less than 50% of total grid generation in: 1) average of the five most recent years or 2) based on long-term averages for hydroelectricity production</t>
  </si>
  <si>
    <t>Generic Approach</t>
  </si>
  <si>
    <t>Quantity of electricity consumed by the project electricity consumption source in year y (MWh/yr)</t>
  </si>
  <si>
    <t>Average technical transmission and distribution losses for providing electricity to source for project in year y</t>
  </si>
  <si>
    <t>Sources of electricity consumption in the project</t>
  </si>
  <si>
    <t>Quantity of electricity that would be consumed by the baseline electricity consumer in year y (MWh/yr)</t>
  </si>
  <si>
    <t>Average technical transmission and distribution losses for providing electricity to source for baseline in year y</t>
  </si>
  <si>
    <t>Sources of electricity consumption in the baseline</t>
  </si>
  <si>
    <t>Net increase in electricity consumption of source in year y as a result of leakage (MWh/yr)</t>
  </si>
  <si>
    <t>Average technical transmission and distribution losses for providing electricity to source for leakage in year y</t>
  </si>
  <si>
    <t>Leakage sources of electricity consumption</t>
  </si>
  <si>
    <t>Tool 05 Scenario B</t>
  </si>
  <si>
    <t>Scenario B</t>
  </si>
  <si>
    <t>Tool 05 provides 2 appr (enum)</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</si>
  <si>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</si>
  <si>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</si>
  <si>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Tool 05 Scenario B | Generic A</t>
  </si>
  <si>
    <t>Scenario B. Generic Approach</t>
  </si>
  <si>
    <t>Please select which app (enum)</t>
  </si>
  <si>
    <t>Please select which approach you would like to use for your Scenario B project calculations:</t>
  </si>
  <si>
    <t>Monitored Data</t>
  </si>
  <si>
    <t>Choose which option app (enum)</t>
  </si>
  <si>
    <t>Choose which option applies to the Default Values for Scenario B:</t>
  </si>
  <si>
    <t>Select the option th 3 (enum)</t>
  </si>
  <si>
    <t>Select the option that best suits your project</t>
  </si>
  <si>
    <t>Heat generation is ignored</t>
  </si>
  <si>
    <t>Tool 05 Power Plants</t>
  </si>
  <si>
    <t>Electricity consumption from an off-grid captive power plant</t>
  </si>
  <si>
    <t>Plant Name</t>
  </si>
  <si>
    <t>Type of fossil fuel use (enum)</t>
  </si>
  <si>
    <t>Type of fossil fuel used</t>
  </si>
  <si>
    <t>Crude Oil</t>
  </si>
  <si>
    <t>Quantity of fossil fuel fired in the captive power plant in the time period described in the project details (cubric meters, metric ton, or liters)</t>
  </si>
  <si>
    <t>Quantity of electricity generated in captive the power plant in the time period decribed in the projet details (MWh)</t>
  </si>
  <si>
    <t>Quantity of heat co-generated in captive power plant n in the time period t (GJ). (Only applicable if the CO2 emission factor for electricity generation is calculated by allocating the fuel consumption between electricity and heat generation)</t>
  </si>
  <si>
    <t>Emission factor for electricity generation for source j, k or l in year y (where the heat generation is ignored (t CO2/MWh)</t>
  </si>
  <si>
    <t>Emission factor for electricity generation for source j, k or l in year y (fuel consumption between electricity and heat generation) (t CO2/MWh)</t>
  </si>
  <si>
    <t>Average net calorific value of the fossil fuel type used in the period t (GJ / mass or volume unit)</t>
  </si>
  <si>
    <t>Average CO2 emission factor of the fossil fuel type used in the period t (t CO2 / GJ)</t>
  </si>
  <si>
    <t>Efficiency of the boiler in which heat is assumed to be generated in the absence of a cogeneration plant in project/leakage scenario</t>
  </si>
  <si>
    <t>Efficiency of the boiler in which heat is assumed to be generated in the absence of a cogeneration plant in baseline scenario</t>
  </si>
  <si>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</si>
  <si>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</si>
  <si>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</si>
  <si>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</si>
  <si>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Electricity consumption from (an) off-grid fossil fuel fired captive power plant(s)</t>
  </si>
  <si>
    <t>Do you have annual aggr (enum)</t>
  </si>
  <si>
    <t>Please check responses to properly determine the operating margin</t>
  </si>
  <si>
    <t>Average OM</t>
  </si>
  <si>
    <t>Factor expressing the percentage of time when low-cost/must-run power units are on the margin in year y</t>
  </si>
  <si>
    <t>Provide information to explain the steps taken to calculate Lambda:</t>
  </si>
  <si>
    <t>Include an image of the graph created to plot the load duration curve:</t>
  </si>
  <si>
    <t>ipfs://b1873aab3ee849f20df38a3a8eab782c</t>
  </si>
  <si>
    <t>Share of the low cost/must run resources (per cent)</t>
  </si>
  <si>
    <t>Electricity generation supplied to the project electricity system by the low cost/must run resources in year</t>
  </si>
  <si>
    <t>Total electricity generation supplied to the project electricity system in year</t>
  </si>
  <si>
    <t>The most recent year for which data is available</t>
  </si>
  <si>
    <t>CO2 emission factor of power unit m in year y (t CO2/MWh)</t>
  </si>
  <si>
    <t>Net quantity of electricity generated and delivered to the grid by power unit m in year y (MWh)</t>
  </si>
  <si>
    <t>CO2 emission factor of power unit m in year y (t CO2/MWh</t>
  </si>
  <si>
    <t>Average CO2 emission factor of fuel type i used in power unit m in year y (t CO2/GJ)</t>
  </si>
  <si>
    <t>Average net energy conversion efficiency of power unit m in year y (ratio)</t>
  </si>
  <si>
    <t>Name for power unit serving the grid in year specified (including low-cost/must-run power units)</t>
  </si>
  <si>
    <t>The relevant year as per the data vintage chosen</t>
  </si>
  <si>
    <t>Project emissions from electricity consumption in year y (t CO2 / yr)</t>
  </si>
  <si>
    <t>Project emission factor for electricity generation for source in year y (t CO2/MWh)</t>
  </si>
  <si>
    <t>Baseline emissions from electricity consumption in year y (t CO2 / yr)</t>
  </si>
  <si>
    <t>Baseline emission factor for electricity generation for source in year y (t CO2/MWh)</t>
  </si>
  <si>
    <t>Leakage emissions from electricity consumption in year y (t CO2 / yr)</t>
  </si>
  <si>
    <t>Leakage emission factor for electricity generation for source in year y (t CO2/MWh)</t>
  </si>
  <si>
    <t>PE BESS (enum)</t>
  </si>
  <si>
    <t>Does your project involve the use of grid power for charging Battery Energy Storage Systems (BESS) in emergency situations (such as deep charging)?</t>
  </si>
  <si>
    <t>Leakage Emissions</t>
  </si>
  <si>
    <t>Leakage emissions in project year y (t CO2)</t>
  </si>
  <si>
    <t>Leakage Emissions in Year Y (t CO2): No Leakage Emissions Are Anticipated Under This Methodology</t>
  </si>
  <si>
    <t>Comparison of Emission Reductions or Net Anthropogenic Removals Achieved with Estimates in the Registered PSF: Amount Achieved During This Monitoring Period (t CO2e)</t>
  </si>
  <si>
    <t>Comparison of Emission Reductions or Net Anthropogenic Removals Achieved with Estimates in the Registered PSF: Amount Estimated Ex-Ante for This Monitoring Period in the PSF (t CO2e)</t>
  </si>
  <si>
    <t>Comparison of Emission Reductions or Net Anthropogenic Removals Achieved with Estimates in the Registered PSF: Difference (t CO2e)</t>
  </si>
  <si>
    <t>Explanation of Calculation of “Amount Estimated Ex-Ante for This Monitoring Period in the PSF</t>
  </si>
  <si>
    <t>The estimated ex-ante amount of emission reduction over one year, i.e. 365 days, according to the PSF is
151,929 t CO2e. The duration of this monitoring period from 01/01/2023 - 31/12/2023 to 365 days will give
the “amount estimated ex-ante for this monitoring period in the PSF”.
151,929 t CO2e × (365 days /365 days) = 151,929 t CO2e</t>
  </si>
  <si>
    <t>Justification on Increase in Achieved Emission Reductions</t>
  </si>
  <si>
    <t>Emission Reduction Verification Report</t>
  </si>
  <si>
    <t>This schema represents the emission reduction verification report (ERVR) V3.1 from GCC.</t>
  </si>
  <si>
    <t>Name of approved Emission Reduction Verifier / Reference No.</t>
  </si>
  <si>
    <t>Approved GCC Scopes and GHG Sectoral scopes for Emission Reduction Verification</t>
  </si>
  <si>
    <t>Title, completion date, and version number of the Project Submission Form (PSF) to which this report applies</t>
  </si>
  <si>
    <t>Project Registration Number</t>
  </si>
  <si>
    <t>Title, completion date and version number of the Project Monitoring Report (PMR) to which this report applies</t>
  </si>
  <si>
    <t>Project Verification Criteria
Mandatory requirements to be assessed:
ISO 14064-2, ISO 14064-3
GCC Rules and Requirements
Applicable Approved Methodology
Registered PSF
GCC Emission Reduction Verification Report
Project Monitoring Report
Others (please mention below)</t>
  </si>
  <si>
    <t>The Emission Reduction Verifier, for the chosen monitoring period, has verified the project activity and therefore confirms the following:</t>
  </si>
  <si>
    <t>Name of the authorised personnel of the Emission Reduction Verifer and his/her signature with date</t>
  </si>
  <si>
    <t>Emission Reduction Verification Team</t>
  </si>
  <si>
    <t>Technical Reviewer and Approver of the Emission Reduction Verification Report</t>
  </si>
  <si>
    <t>Consideration of materialiality</t>
  </si>
  <si>
    <t>Consideration of Materiality in Planning the Verification</t>
  </si>
  <si>
    <t>Risk that could lead to material errors, omissions or misstatements</t>
  </si>
  <si>
    <t>Risk level</t>
  </si>
  <si>
    <t>Justification</t>
  </si>
  <si>
    <t>Response to the risk in the verification plan and/or sampling plan</t>
  </si>
  <si>
    <t>Consideration of Materiality in Conducting the Verification</t>
  </si>
  <si>
    <t>Compliance of the Project Monitoring Report with the Monitoring Report Form and Instructions for Filling Monitoring Report Form</t>
  </si>
  <si>
    <t>Remaining Forward Action Requests from Project Verification and/or Previous Emission Reduction Verifications</t>
  </si>
  <si>
    <t>Compliance of the Project Implementation and Operation with the Registered PSF</t>
  </si>
  <si>
    <t>Compliance of the Registered Project Monitoring Plan with Applied Methodologies, Applied Standardized Baselines, and Other Applied Methodological Regulatory Documents</t>
  </si>
  <si>
    <t>Compliance of Monitoring Activities with the Registered Monitoring Plan in PSF: Data and Parameters Fixed Ex Ante</t>
  </si>
  <si>
    <t>Compliance of Monitoring Activities with the Registered Monitoring Plan in PSF: Data and Parameters Monitored</t>
  </si>
  <si>
    <t>Compliance of Monitoring Activities with the Registered Monitoring Plan in PSF: Implementation of Sampling Plan</t>
  </si>
  <si>
    <t>Compliance with the Calibration Frequency Requirements for Measuring Instruments</t>
  </si>
  <si>
    <t>Calculation of Baseline GHG Emissions or Baseline Net GHG Removals by Sinks</t>
  </si>
  <si>
    <t>Calculation of Project GHG Emissions or Actual Net Anthropogenic GHG Removals by Sinks</t>
  </si>
  <si>
    <t>Calculation of Leakage GHG Emissions</t>
  </si>
  <si>
    <t>Summary Calculation of GHG Emission Reductions or Net Anthropogenic GHG Removals by Sinks</t>
  </si>
  <si>
    <t>Comparison of Actual GHG Emission Reductions or Net Anthropogenic GHG Removals by Sinks with Estimates in Registered PSF</t>
  </si>
  <si>
    <t>Remarks on Difference from Estimated Value in Registered PSF</t>
  </si>
  <si>
    <t>Actual GHG Emission Reductions or Net Anthropogenic GHG Removals by Sinks</t>
  </si>
  <si>
    <t>Emission Reduction Verification Opinion</t>
  </si>
  <si>
    <t>Document Reviewed or Referenced</t>
  </si>
  <si>
    <t>Baseline Emissions in Year Y, Based on GCCM0001 v4</t>
  </si>
  <si>
    <t>a</t>
  </si>
  <si>
    <t>Baseline Emissions for Case 1: For Greenfield Renewable Energy Generation Project Activities With or Without BESS, Based on GCCM0001 v4</t>
  </si>
  <si>
    <t>Baseline Emissions for Case 2: For Project Activities Where BESS is Installed as a Retrofit to an Existing Renewable Energy Generation Project Activity, Based on GCCM0001 v4</t>
  </si>
  <si>
    <t>Project Emissions in Year Y, Based on GCCM0001 v4</t>
  </si>
  <si>
    <t>Leakage Emissions in Year Y, Based on GCCM0001 v4</t>
  </si>
  <si>
    <t>Emission Reductions in Year Y, Based on GCCM0001 v4</t>
  </si>
  <si>
    <t>ECO Solution LLC</t>
  </si>
  <si>
    <t>Data and parameters</t>
  </si>
  <si>
    <t xml:space="preserve">Description: </t>
  </si>
  <si>
    <t>Ex ante estimates of emission reductions</t>
  </si>
  <si>
    <t>Yearly Emission Reductions</t>
  </si>
  <si>
    <t>BEy = EGpjretrofit,y * EFgrid,y</t>
  </si>
  <si>
    <t>Verification team, technical reviewer and approver</t>
  </si>
  <si>
    <t>Technical Reviewer and Approver of the Project Verification Report/Emission Reduction Verification Report</t>
  </si>
  <si>
    <t>Schema name</t>
  </si>
  <si>
    <t>Field name</t>
  </si>
  <si>
    <t>Legal Form (Please select the type of legal structure that best describes your institution or arrangement):</t>
  </si>
  <si>
    <t>Association</t>
  </si>
  <si>
    <t>Cooperative</t>
  </si>
  <si>
    <t>Corporation</t>
  </si>
  <si>
    <t>Trust</t>
  </si>
  <si>
    <t>Estate</t>
  </si>
  <si>
    <t>Foundation</t>
  </si>
  <si>
    <t>Joint Venture (JV)</t>
  </si>
  <si>
    <t>Sole Proprietorship</t>
  </si>
  <si>
    <t>Special Purpose Vehicle (SPV) / Special Purpose Entity (SPE)</t>
  </si>
  <si>
    <t>Basic Information</t>
  </si>
  <si>
    <t>Eligible GCC Project Type as per the Project Standard
(This policy's workflow is for Project Type A1)</t>
  </si>
  <si>
    <t>Project Activity</t>
  </si>
  <si>
    <t>Case 2</t>
  </si>
  <si>
    <t>ii</t>
  </si>
  <si>
    <t>iii</t>
  </si>
  <si>
    <t>v</t>
  </si>
  <si>
    <t>ipfs://c9b03d2c005124a8939ef0ca471de864</t>
  </si>
  <si>
    <t>ipfs://f7bff3ca24ac97fdb92b15dd23c4f971</t>
  </si>
  <si>
    <t>(Average OM, Simple Adj OM) Power units serving the grid in specified year</t>
  </si>
  <si>
    <t>Average OM, Simple OM</t>
  </si>
  <si>
    <t>ipfs://3b5158928ba21c83e83929ada25343a6</t>
  </si>
  <si>
    <t>ipfs://58b17053466430bb91c8cea7ad197382</t>
  </si>
  <si>
    <t>ipfs://181067a49a5d0c051ac84d8ec854b09a</t>
  </si>
  <si>
    <t>ipfs://e15ea48a8a731423437db67154564550</t>
  </si>
  <si>
    <t>ipfs://12d30037718d646f41c69fde63fbc031</t>
  </si>
  <si>
    <t>ipfs://e4ff0a382b02bbda63f89b86c61a427a</t>
  </si>
  <si>
    <t>ipfs://e39ae4fae261dd098d52a3c74d1ed2ee</t>
  </si>
  <si>
    <t>ipfs://797b7457a2ad7655638464d9fe035356</t>
  </si>
  <si>
    <t>ipfs://502750e213acbc9c440b2f5a2b7036ea</t>
  </si>
  <si>
    <t>Combined Margin. Is grid located in LDC/SIDs/URC or an isolated system.</t>
  </si>
  <si>
    <t>ipfs://f2eb4c7d7dae78e34dee9b08ca8874ac</t>
  </si>
  <si>
    <t>ipfs://d18734f8bed5fef6a47ac43e8b678b4f</t>
  </si>
  <si>
    <t>Tool 05 Scenario B | Generic Approach</t>
  </si>
  <si>
    <t>ipfs://1658487d15f3a9f5550caedb92bdaee2</t>
  </si>
  <si>
    <t>ipfs://f4207b0e7182acce20bb3345de3f6e25</t>
  </si>
  <si>
    <t>Tool 05 Scenario A | Default Value</t>
  </si>
  <si>
    <t>Annual</t>
  </si>
  <si>
    <t>Based on the total net electricity generation of all power plants serving the system and the fuel types and total fuel consumption of the project electricity system</t>
  </si>
  <si>
    <t>If hourly fuel consumption data is not available.</t>
  </si>
  <si>
    <t>Lambda (λy) should be determined by applying the step wise procedure provided in appendix 3 of methodology</t>
  </si>
  <si>
    <t>All Other Projects</t>
  </si>
  <si>
    <t>More than or equal</t>
  </si>
  <si>
    <t>Multiple</t>
  </si>
  <si>
    <t>Isolated grid systems with multiple fuel and technology types without combined cycle power plants</t>
  </si>
  <si>
    <t>Isolated grid systems with multiple fuel and technology types with combined cycle power plants</t>
  </si>
  <si>
    <t>Isolated System</t>
  </si>
  <si>
    <t>Neither</t>
  </si>
  <si>
    <t>Electricity from captive power plant(s)</t>
  </si>
  <si>
    <t>Electricity from both the grid and captive power plant(s)</t>
  </si>
  <si>
    <t>Default Value</t>
  </si>
  <si>
    <t>Only to baseline electricity consumption sources but not to project or leakage electricity consumption sources</t>
  </si>
  <si>
    <t>Fuel consumption is between electricity and heat generation</t>
  </si>
  <si>
    <t>Orimulsion</t>
  </si>
  <si>
    <t>Natural Gas Liquids</t>
  </si>
  <si>
    <t>Motor Gasoline</t>
  </si>
  <si>
    <t>Aviation Gasoline</t>
  </si>
  <si>
    <t>Jet Gasoline</t>
  </si>
  <si>
    <t>Jet Kerosene</t>
  </si>
  <si>
    <t>Other Kerosene</t>
  </si>
  <si>
    <t>Shale Oil</t>
  </si>
  <si>
    <t>Gas/Diesel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</si>
  <si>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</si>
  <si>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</si>
  <si>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</si>
  <si>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</si>
  <si>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</si>
  <si>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</si>
  <si>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</si>
  <si>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</si>
  <si>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</si>
  <si>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</si>
  <si>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</si>
  <si>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</si>
  <si>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</si>
  <si>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</si>
  <si>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</si>
  <si>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</si>
  <si>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</si>
  <si>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</si>
  <si>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</si>
  <si>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</si>
  <si>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</si>
  <si>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</si>
  <si>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</si>
  <si>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</si>
  <si>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</si>
  <si>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Blast Furnace Gas</t>
  </si>
  <si>
    <t>Oxygen Steel Furnace Gas</t>
  </si>
  <si>
    <t>Natural Gas</t>
  </si>
  <si>
    <t>Municipal Wastes (non-biomass fraction)</t>
  </si>
  <si>
    <t>Industrial Wastes</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</si>
  <si>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</si>
  <si>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</si>
  <si>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</si>
  <si>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</si>
  <si>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</si>
  <si>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</si>
  <si>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</si>
  <si>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</si>
  <si>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</si>
  <si>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</si>
  <si>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</si>
  <si>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</si>
  <si>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</si>
  <si>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Use conservative default values</t>
  </si>
  <si>
    <t>Yes: Alternative Approach</t>
  </si>
  <si>
    <t>Step 4: Common practice analysis. Question 1</t>
  </si>
  <si>
    <t>Step 1: Identification of alternatives. Question 1</t>
  </si>
  <si>
    <t>Step 1: Identification of alternatives. Question 2</t>
  </si>
  <si>
    <t>Step 3: Barrier analysis. Question 1</t>
  </si>
  <si>
    <t>NA</t>
  </si>
  <si>
    <t>Not Additional</t>
  </si>
  <si>
    <t>Household/Communities/SMEs</t>
  </si>
  <si>
    <t>Micro-irrigation</t>
  </si>
  <si>
    <t>Energy efficient pump-set for agriculture</t>
  </si>
  <si>
    <t>Off-shore wind technologies</t>
  </si>
  <si>
    <t>Marine wave technologies</t>
  </si>
  <si>
    <t>Marine tidal technologies</t>
  </si>
  <si>
    <t>Ocean thermal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</si>
</sst>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4"/>
      <name val="Calibri"/>
    </font>
    <font>
      <sz val="11"/>
      <name val="Calibri"/>
    </font>
    <font>
      <sz val="11"/>
      <name val="Calibri"/>
      <family val="2"/>
      <charset val="204"/>
    </font>
    <font>
      <u/>
      <sz val="11"/>
      <color theme="10"/>
      <name val="Calibri"/>
      <family val="2"/>
      <scheme val="minor"/>
    </font>
    <font>
      <sz val="8"/>
      <name val="Calibri"/>
      <family val="2"/>
      <scheme val="minor"/>
    </font>
    <font>
      <sz val="11"/>
      <name val="Calibri"/>
      <family val="2"/>
    </font>
    <font>
      <b/>
      <sz val="14"/>
      <name val="Calibri"/>
      <family val="2"/>
    </font>
    <font>
      <u/>
      <sz val="11"/>
      <color rgb="FF0000FF"/>
      <name val="Calibri"/>
      <family val="2"/>
    </font>
    <font>
      <u/>
      <sz val="11"/>
      <color rgb="FF0000FF"/>
      <name val="Calibri"/>
    </font>
    <font>
      <sz val="18"/>
      <color rgb="FF000000"/>
      <name val="Calibri"/>
    </font>
  </fonts>
  <fills count="9">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
      <patternFill patternType="solid">
        <fgColor theme="9"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3" fillId="6" borderId="3" xfId="0" applyFont="1" applyFill="1" applyBorder="1" applyAlignment="1">
      <alignment wrapText="1"/>
    </xf>
    <xf numFmtId="0" fontId="4" fillId="5" borderId="2" xfId="1" applyFill="1" applyBorder="1" applyAlignment="1">
      <alignment wrapText="1"/>
    </xf>
    <xf numFmtId="0" fontId="4" fillId="5" borderId="2" xfId="1" quotePrefix="1" applyFill="1" applyBorder="1" applyAlignment="1">
      <alignment wrapText="1"/>
    </xf>
    <xf numFmtId="0" fontId="6" fillId="5" borderId="2" xfId="0" applyFont="1" applyFill="1" applyBorder="1" applyAlignment="1">
      <alignment wrapText="1"/>
    </xf>
    <xf numFmtId="0" fontId="6" fillId="6" borderId="3" xfId="0" applyFont="1" applyFill="1" applyBorder="1" applyAlignment="1">
      <alignment wrapText="1"/>
    </xf>
    <xf numFmtId="0" fontId="8" fillId="6" borderId="3" xfId="0" applyFont="1" applyFill="1" applyBorder="1" applyAlignment="1">
      <alignment wrapText="1"/>
    </xf>
    <xf numFmtId="0" fontId="7" fillId="2" borderId="1" xfId="0" applyFont="1" applyFill="1" applyBorder="1"/>
    <xf numFmtId="0" fontId="7" fillId="4" borderId="1" xfId="0" applyFont="1" applyFill="1" applyBorder="1"/>
    <xf numFmtId="14" fontId="6" fillId="6" borderId="3" xfId="0" applyNumberFormat="1" applyFont="1" applyFill="1" applyBorder="1" applyAlignment="1">
      <alignment wrapText="1"/>
    </xf>
    <xf numFmtId="0" fontId="6" fillId="0" borderId="4" xfId="0" applyFont="1" applyBorder="1" applyAlignment="1">
      <alignment wrapText="1"/>
    </xf>
    <xf numFmtId="0" fontId="4" fillId="6" borderId="3" xfId="1" applyFill="1" applyBorder="1" applyAlignment="1">
      <alignment wrapText="1"/>
    </xf>
    <xf numFmtId="0" fontId="4" fillId="6" borderId="3" xfId="1" quotePrefix="1" applyFill="1" applyBorder="1" applyAlignment="1">
      <alignment wrapText="1"/>
    </xf>
    <xf numFmtId="0" fontId="9" fillId="5" borderId="2" xfId="0" applyFont="1" applyFill="1" applyBorder="1" applyAlignment="1">
      <alignment wrapText="1"/>
    </xf>
    <xf numFmtId="0" fontId="2" fillId="6" borderId="3" xfId="0" applyFont="1" applyFill="1" applyBorder="1" applyAlignment="1">
      <alignment wrapText="1"/>
    </xf>
    <xf numFmtId="0" fontId="9" fillId="6" borderId="3" xfId="0" applyFont="1" applyFill="1" applyBorder="1" applyAlignment="1">
      <alignment wrapText="1"/>
    </xf>
    <xf numFmtId="0" fontId="2" fillId="7" borderId="3" xfId="0" applyFont="1" applyFill="1" applyBorder="1" applyAlignment="1">
      <alignment wrapText="1"/>
    </xf>
    <xf numFmtId="0" fontId="9" fillId="7" borderId="3" xfId="0" applyFont="1" applyFill="1" applyBorder="1" applyAlignment="1">
      <alignment wrapText="1"/>
    </xf>
    <xf numFmtId="0" fontId="2" fillId="6" borderId="3" xfId="0" applyFont="1" applyFill="1" applyBorder="1"/>
    <xf numFmtId="0" fontId="10" fillId="6" borderId="3" xfId="0" applyFont="1" applyFill="1" applyBorder="1" applyAlignment="1">
      <alignment wrapText="1"/>
    </xf>
    <xf numFmtId="0" fontId="2" fillId="5" borderId="2" xfId="0" applyFont="1" applyFill="1" applyBorder="1"/>
    <xf numFmtId="0" fontId="10" fillId="5" borderId="2" xfId="0" applyFont="1" applyFill="1" applyBorder="1" applyAlignment="1">
      <alignment wrapText="1"/>
    </xf>
    <xf numFmtId="0" fontId="2" fillId="8" borderId="2" xfId="0" applyFont="1" applyFill="1" applyBorder="1" applyAlignment="1">
      <alignment wrapText="1"/>
    </xf>
    <xf numFmtId="0" fontId="4" fillId="8" borderId="2" xfId="1" quotePrefix="1" applyFill="1" applyBorder="1" applyAlignment="1">
      <alignment wrapText="1"/>
    </xf>
    <xf numFmtId="0" fontId="6" fillId="8" borderId="2" xfId="0" applyFont="1" applyFill="1" applyBorder="1" applyAlignment="1">
      <alignment wrapText="1"/>
    </xf>
    <xf numFmtId="14" fontId="2" fillId="5" borderId="2" xfId="0" applyNumberFormat="1" applyFont="1" applyFill="1" applyBorder="1" applyAlignment="1">
      <alignment wrapText="1"/>
    </xf>
    <xf numFmtId="3" fontId="6" fillId="6" borderId="3" xfId="0" applyNumberFormat="1" applyFont="1" applyFill="1" applyBorder="1" applyAlignment="1">
      <alignment wrapText="1"/>
    </xf>
    <xf numFmtId="3" fontId="2" fillId="5" borderId="2" xfId="0" applyNumberFormat="1" applyFont="1" applyFill="1" applyBorder="1" applyAlignment="1">
      <alignment wrapText="1"/>
    </xf>
    <xf numFmtId="9" fontId="6" fillId="6" borderId="3" xfId="0" applyNumberFormat="1" applyFont="1" applyFill="1" applyBorder="1" applyAlignment="1">
      <alignment wrapText="1"/>
    </xf>
    <xf numFmtId="9" fontId="2" fillId="5" borderId="2" xfId="0" applyNumberFormat="1" applyFont="1" applyFill="1" applyBorder="1" applyAlignment="1">
      <alignment wrapText="1"/>
    </xf>
    <xf numFmtId="49" fontId="2" fillId="5" borderId="2" xfId="0" applyNumberFormat="1" applyFont="1" applyFill="1" applyBorder="1" applyAlignment="1">
      <alignment wrapText="1"/>
    </xf>
    <xf numFmtId="49" fontId="6" fillId="6" borderId="3" xfId="0" applyNumberFormat="1" applyFont="1" applyFill="1" applyBorder="1" applyAlignment="1">
      <alignment wrapText="1"/>
    </xf>
    <xf numFmtId="0" fontId="1" fillId="2" borderId="1" xfId="0" applyFont="1" applyFill="1" applyBorder="1" applyAlignment="1">
      <alignment horizontal="center"/>
    </xf>
    <xf numFmtId="0" fontId="6" fillId="3" borderId="1" xfId="0" applyFont="1" applyFill="1" applyBorder="1" applyAlignment="1">
      <alignment wrapText="1"/>
    </xf>
    <xf numFmtId="0" fontId="2" fillId="3" borderId="1" xfId="0" applyFont="1" applyFill="1" applyBorder="1" applyAlignment="1">
      <alignment wrapText="1"/>
    </xf>
    <xf numFmtId="0" fontId="7" fillId="2" borderId="1" xfId="0" applyFont="1" applyFill="1" applyBorder="1" applyAlignment="1">
      <alignment horizontal="center"/>
    </xf>
    <xf numFmtId="0" fontId="2" fillId="0" borderId="5"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styles" Target="style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sharedStrings" Target="sharedStrings.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customXml" Target="../customXml/item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customXml" Target="../customXml/item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2" dT="2024-08-15T17:08:29.21" personId="{00000000-0000-0000-0000-000000000000}" id="{008654B1-B976-49A4-85AA-4A3EAF31C333}">
    <text>Private</text>
  </threadedComment>
  <threadedComment ref="G13" dT="2024-08-13T20:44:43.93" personId="{00000000-0000-0000-0000-000000000000}" id="{29E282F3-F497-4123-B18F-CB9C6C0E771B}">
    <text>Private field</text>
  </threadedComment>
  <threadedComment ref="G14" dT="2024-08-13T20:44:27.74" personId="{00000000-0000-0000-0000-000000000000}" id="{13BB6BCD-F8B0-420D-9C3A-34596CF6A0BB}">
    <text>Private field</text>
  </threadedComment>
  <threadedComment ref="G15" dT="2024-08-13T20:45:02.67" personId="{00000000-0000-0000-0000-000000000000}" id="{58F488F9-ADD3-4709-BFC5-91D3E00EDFB8}">
    <text>Private field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2" dT="2024-08-13T21:32:13.65" personId="{00000000-0000-0000-0000-000000000000}" id="{FC2F511A-AE1A-424D-8F62-D1AA27672AC2}">
    <text>Eq 1</text>
  </threadedComment>
  <threadedComment ref="E204" dT="2024-08-13T21:32:08.61" personId="{00000000-0000-0000-0000-000000000000}" id="{3231EB2F-7E47-4CA8-A560-4E141D4D4ABA}">
    <text>Eq 3</text>
  </threadedComment>
  <threadedComment ref="E208" dT="2024-08-13T21:32:02.09" personId="{00000000-0000-0000-0000-000000000000}" id="{3A296FE7-2887-45F9-80AE-95B69F97CBA2}">
    <text>Eq 2</text>
  </threadedComment>
</ThreadedComments>
</file>

<file path=xl/threadedComments/threadedComment3.xml><?xml version="1.0" encoding="utf-8"?>
<ThreadedComments xmlns="http://schemas.microsoft.com/office/spreadsheetml/2018/threadedcomments" xmlns:x="http://schemas.openxmlformats.org/spreadsheetml/2006/main">
  <threadedComment ref="E86" dT="2024-08-09T17:35:29.81" personId="{00000000-0000-0000-0000-000000000000}" id="{1F36E64A-5AC2-4837-950D-E7942717446A}">
    <text>Eq 4</text>
  </threadedComment>
  <threadedComment ref="E91" dT="2024-08-09T15:24:31.01" personId="{00000000-0000-0000-0000-000000000000}" id="{86D1A184-6836-4645-BFE3-F419DF439746}">
    <text>Eq 1</text>
  </threadedComment>
  <threadedComment ref="E95" dT="2024-08-14T18:25:36.62" personId="{00000000-0000-0000-0000-000000000000}" id="{0B3FEC67-CDA2-4D27-A602-41DB95AF252E}">
    <text>Tool 07</text>
  </threadedComment>
  <threadedComment ref="E101" dT="2024-08-09T15:24:31.01" personId="{00000000-0000-0000-0000-000000000000}" id="{F01C8D4D-1C6C-425D-A99B-C4F22D8DDF17}">
    <text>Eq 2</text>
  </threadedComment>
  <threadedComment ref="E102" dT="2024-08-09T15:48:52.09" personId="{00000000-0000-0000-0000-000000000000}" id="{6B0BA7EA-B063-42C1-998D-65929328ABC1}">
    <text>Eq 3</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4-08-09T15:24:31.01" personId="{00000000-0000-0000-0000-000000000000}" id="{1586C877-F66E-4E33-8270-28FC0026A043}">
    <text>Eq 1</text>
  </threadedComment>
  <threadedComment ref="E12" dT="2024-08-14T18:25:17.21" personId="{00000000-0000-0000-0000-000000000000}" id="{388C654A-9919-4FAA-A050-B849C7B7B0EC}">
    <text>Tool 07</text>
  </threadedComment>
  <threadedComment ref="E18" dT="2024-08-09T15:24:31.01" personId="{00000000-0000-0000-0000-000000000000}" id="{C04418DB-C8D8-4AD8-ACCF-0B91FE4E5F83}">
    <text>Eq 2</text>
  </threadedComment>
  <threadedComment ref="E19" dT="2024-08-09T15:48:52.09" personId="{00000000-0000-0000-0000-000000000000}" id="{51A93035-AF14-4ED2-B633-09C1CADE1091}">
    <text>Eq 3</text>
  </threadedComment>
  <threadedComment ref="E24" dT="2024-08-15T17:53:41.67" personId="{00000000-0000-0000-0000-000000000000}" id="{3A3FDF04-96BE-4202-AF59-E5623FF71901}">
    <text>Tool 07</text>
  </threadedComment>
</ThreadedComments>
</file>

<file path=xl/threadedComments/threadedComment5.xml><?xml version="1.0" encoding="utf-8"?>
<ThreadedComments xmlns="http://schemas.microsoft.com/office/spreadsheetml/2018/threadedcomments" xmlns:x="http://schemas.openxmlformats.org/spreadsheetml/2006/main">
  <threadedComment ref="E5" dT="2024-08-09T15:24:31.01" personId="{00000000-0000-0000-0000-000000000000}" id="{2818D071-08B9-40A5-A342-FDAF48B707CE}">
    <text>Eq 1</text>
  </threadedComment>
  <threadedComment ref="E9" dT="2024-08-14T18:25:25.60" personId="{00000000-0000-0000-0000-000000000000}" id="{1C2D416D-A47C-4885-B142-5BF23B64B693}">
    <text>Tool 07</text>
  </threadedComment>
</ThreadedComments>
</file>

<file path=xl/threadedComments/threadedComment6.xml><?xml version="1.0" encoding="utf-8"?>
<ThreadedComments xmlns="http://schemas.microsoft.com/office/spreadsheetml/2018/threadedcomments" xmlns:x="http://schemas.openxmlformats.org/spreadsheetml/2006/main">
  <threadedComment ref="E5" dT="2024-08-09T15:24:31.01" personId="{00000000-0000-0000-0000-000000000000}" id="{B186F1B5-AD51-4848-A071-71C4284552D1}">
    <text>Eq 2</text>
  </threadedComment>
  <threadedComment ref="E6" dT="2024-08-09T15:48:52.09" personId="{00000000-0000-0000-0000-000000000000}" id="{47557AA6-E2D3-4A20-8DC8-2C59DF831AB2}">
    <text>Eq 3</text>
  </threadedComment>
  <threadedComment ref="E11" dT="2024-08-15T17:53:09.63" personId="{00000000-0000-0000-0000-000000000000}" id="{4F024267-4363-4C91-924A-24803B9E99ED}">
    <text>Tool 07</text>
  </threadedComment>
</ThreadedComments>
</file>

<file path=xl/threadedComments/threadedComment7.xml><?xml version="1.0" encoding="utf-8"?>
<ThreadedComments xmlns="http://schemas.microsoft.com/office/spreadsheetml/2018/threadedcomments" xmlns:x="http://schemas.openxmlformats.org/spreadsheetml/2006/main">
  <threadedComment ref="E5" dT="2024-08-09T17:35:29.81" personId="{00000000-0000-0000-0000-000000000000}" id="{9400233E-2908-4A34-A057-AC990A4E6953}">
    <text>Eq 4</text>
  </threadedComment>
  <threadedComment ref="E10" dT="2024-08-09T15:24:31.01" personId="{00000000-0000-0000-0000-000000000000}" id="{11447F6C-B6EF-48DF-AA29-5B80B72D3EF7}">
    <text>Eq 1</text>
  </threadedComment>
  <threadedComment ref="E20" dT="2024-08-09T15:24:31.01" personId="{00000000-0000-0000-0000-000000000000}" id="{25D0F05B-33A7-4F0B-97B0-E94A02352EF2}">
    <text>Eq 2</text>
  </threadedComment>
  <threadedComment ref="E21" dT="2024-08-09T15:48:52.09" personId="{00000000-0000-0000-0000-000000000000}" id="{37C41AC4-7C24-40B5-891E-F76E53636923}">
    <text>Eq 3</text>
  </threadedComment>
</ThreadedComments>
</file>

<file path=xl/threadedComments/threadedComment8.xml><?xml version="1.0" encoding="utf-8"?>
<ThreadedComments xmlns="http://schemas.microsoft.com/office/spreadsheetml/2018/threadedcomments" xmlns:x="http://schemas.openxmlformats.org/spreadsheetml/2006/main">
  <threadedComment ref="E12" dT="2024-08-13T21:32:13.65" personId="{00000000-0000-0000-0000-000000000000}" id="{1D98338E-8F0A-4352-B530-F09EC7C6FEA8}">
    <text>Eq 1</text>
  </threadedComment>
  <threadedComment ref="E14" dT="2024-08-13T21:32:08.61" personId="{00000000-0000-0000-0000-000000000000}" id="{3EC38954-0383-431C-83D1-59BA632DF8D7}">
    <text>Eq 3</text>
  </threadedComment>
  <threadedComment ref="E18" dT="2024-08-13T21:32:02.09" personId="{00000000-0000-0000-0000-000000000000}" id="{DB4ACC3D-68EB-4F58-9EF8-AE2B05538A48}">
    <text>Eq 2</text>
  </threadedComment>
</ThreadedComments>
</file>

<file path=xl/threadedComments/threadedComment9.xml><?xml version="1.0" encoding="utf-8"?>
<ThreadedComments xmlns="http://schemas.microsoft.com/office/spreadsheetml/2018/threadedcomments" xmlns:x="http://schemas.openxmlformats.org/spreadsheetml/2006/main">
  <threadedComment ref="E5" dT="2024-08-13T21:32:08.61" personId="{00000000-0000-0000-0000-000000000000}" id="{EBA4BFF2-E02C-472E-A612-896D67517E14}">
    <text>Eq 3</text>
  </threadedComment>
  <threadedComment ref="E9" dT="2024-08-13T21:32:02.09" personId="{00000000-0000-0000-0000-000000000000}" id="{7221992B-F995-4D5D-B12D-5336AD955642}">
    <text>Eq 2</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ontact@ecosolutions.com" TargetMode="External"/><Relationship Id="rId1" Type="http://schemas.openxmlformats.org/officeDocument/2006/relationships/hyperlink" Target="http://www.ecosolutions.com/"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ecosolutions.com/" TargetMode="External"/><Relationship Id="rId1" Type="http://schemas.openxmlformats.org/officeDocument/2006/relationships/hyperlink" Target="mailto:contact@ecosolutions.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www.greencheck.com/" TargetMode="External"/><Relationship Id="rId2" Type="http://schemas.openxmlformats.org/officeDocument/2006/relationships/hyperlink" Target="mailto:contact@greencheck.com" TargetMode="External"/><Relationship Id="rId1" Type="http://schemas.openxmlformats.org/officeDocument/2006/relationships/hyperlink" Target="mailto:sahmed@greencheck.com" TargetMode="External"/><Relationship Id="rId5" Type="http://schemas.openxmlformats.org/officeDocument/2006/relationships/printerSettings" Target="../printerSettings/printerSettings2.bin"/><Relationship Id="rId4" Type="http://schemas.openxmlformats.org/officeDocument/2006/relationships/hyperlink" Target="http://www.greencheckverifications.com/credentials/12345"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3.bin"/><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5.bin"/><Relationship Id="rId4" Type="http://schemas.microsoft.com/office/2017/10/relationships/threadedComment" Target="../threadedComments/threadedComment9.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cosolutions.com/" TargetMode="External"/><Relationship Id="rId1" Type="http://schemas.openxmlformats.org/officeDocument/2006/relationships/hyperlink" Target="mailto:contact@ecosolutions.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17"/>
  <sheetViews>
    <sheetView topLeftCell="A13" workbookViewId="0">
      <selection activeCell="G16" sqref="G1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0</v>
      </c>
      <c r="B1" s="37"/>
      <c r="C1" s="37"/>
      <c r="D1" s="37"/>
      <c r="E1" s="37"/>
      <c r="F1" s="37"/>
      <c r="G1" s="37"/>
    </row>
    <row r="2" spans="1:7" ht="18.75">
      <c r="A2" s="1" t="s">
        <v>1</v>
      </c>
      <c r="B2" s="38" t="s">
        <v>2</v>
      </c>
      <c r="C2" s="39"/>
      <c r="D2" s="39"/>
      <c r="E2" s="39"/>
      <c r="F2" s="39"/>
      <c r="G2" s="39"/>
    </row>
    <row r="3" spans="1:7" ht="18.75">
      <c r="A3" s="1" t="s">
        <v>3</v>
      </c>
      <c r="B3" s="39" t="s">
        <v>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9" t="s">
        <v>14</v>
      </c>
      <c r="F5" s="3" t="s">
        <v>15</v>
      </c>
      <c r="G5" s="3" t="s">
        <v>16</v>
      </c>
    </row>
    <row r="6" spans="1:7" ht="30">
      <c r="A6" s="3" t="s">
        <v>15</v>
      </c>
      <c r="B6" s="3" t="s">
        <v>13</v>
      </c>
      <c r="C6" s="3" t="s">
        <v>17</v>
      </c>
      <c r="D6" s="3"/>
      <c r="E6" s="9" t="s">
        <v>18</v>
      </c>
      <c r="F6" s="3" t="s">
        <v>15</v>
      </c>
      <c r="G6" s="3" t="s">
        <v>19</v>
      </c>
    </row>
    <row r="7" spans="1:7" ht="30" collapsed="1">
      <c r="A7" s="3" t="s">
        <v>12</v>
      </c>
      <c r="B7" s="3" t="s">
        <v>20</v>
      </c>
      <c r="C7" s="8" t="s">
        <v>21</v>
      </c>
      <c r="D7" s="3"/>
      <c r="E7" s="9" t="s">
        <v>22</v>
      </c>
      <c r="F7" s="3" t="s">
        <v>15</v>
      </c>
      <c r="G7" s="3" t="s">
        <v>23</v>
      </c>
    </row>
    <row r="8" spans="1:7" collapsed="1">
      <c r="A8" s="3" t="s">
        <v>15</v>
      </c>
      <c r="B8" s="3" t="s">
        <v>13</v>
      </c>
      <c r="C8" s="3" t="s">
        <v>17</v>
      </c>
      <c r="D8" s="3" t="b">
        <f>EXACT(G7,"Other")</f>
        <v>0</v>
      </c>
      <c r="E8" s="9" t="s">
        <v>24</v>
      </c>
      <c r="F8" s="3" t="s">
        <v>15</v>
      </c>
      <c r="G8" s="3"/>
    </row>
    <row r="9" spans="1:7">
      <c r="A9" s="3" t="s">
        <v>15</v>
      </c>
      <c r="B9" s="3" t="s">
        <v>13</v>
      </c>
      <c r="C9" s="3"/>
      <c r="D9" s="3"/>
      <c r="E9" s="9" t="s">
        <v>25</v>
      </c>
      <c r="F9" s="3" t="s">
        <v>15</v>
      </c>
      <c r="G9" s="3"/>
    </row>
    <row r="10" spans="1:7">
      <c r="A10" s="3" t="s">
        <v>15</v>
      </c>
      <c r="B10" s="3" t="s">
        <v>26</v>
      </c>
      <c r="C10" s="3" t="s">
        <v>17</v>
      </c>
      <c r="D10" s="3"/>
      <c r="E10" s="9" t="s">
        <v>27</v>
      </c>
      <c r="F10" s="3" t="s">
        <v>15</v>
      </c>
      <c r="G10" s="7" t="s">
        <v>28</v>
      </c>
    </row>
    <row r="11" spans="1:7">
      <c r="A11" s="3" t="s">
        <v>15</v>
      </c>
      <c r="B11" s="3" t="s">
        <v>29</v>
      </c>
      <c r="C11" s="3"/>
      <c r="D11" s="3"/>
      <c r="E11" s="9" t="s">
        <v>30</v>
      </c>
      <c r="F11" s="3"/>
      <c r="G11" s="7" t="s">
        <v>31</v>
      </c>
    </row>
    <row r="12" spans="1:7">
      <c r="A12" s="3" t="s">
        <v>12</v>
      </c>
      <c r="B12" s="3" t="s">
        <v>13</v>
      </c>
      <c r="C12" s="3" t="s">
        <v>17</v>
      </c>
      <c r="D12" s="3"/>
      <c r="E12" s="9" t="s">
        <v>32</v>
      </c>
      <c r="F12" s="3" t="s">
        <v>15</v>
      </c>
      <c r="G12" s="3" t="s">
        <v>33</v>
      </c>
    </row>
    <row r="13" spans="1:7" ht="180">
      <c r="A13" s="3" t="s">
        <v>12</v>
      </c>
      <c r="B13" s="3" t="s">
        <v>13</v>
      </c>
      <c r="C13" s="3" t="s">
        <v>17</v>
      </c>
      <c r="D13" s="3"/>
      <c r="E13" s="3" t="s">
        <v>34</v>
      </c>
      <c r="F13" s="3" t="s">
        <v>12</v>
      </c>
      <c r="G13" s="3" t="s">
        <v>35</v>
      </c>
    </row>
    <row r="14" spans="1:7" ht="165">
      <c r="A14" s="3" t="s">
        <v>15</v>
      </c>
      <c r="B14" s="3" t="s">
        <v>13</v>
      </c>
      <c r="C14" s="3" t="s">
        <v>17</v>
      </c>
      <c r="D14" s="3"/>
      <c r="E14" s="3" t="s">
        <v>36</v>
      </c>
      <c r="F14" s="3" t="s">
        <v>12</v>
      </c>
      <c r="G14" s="3" t="s">
        <v>37</v>
      </c>
    </row>
    <row r="15" spans="1:7" ht="45">
      <c r="A15" s="3" t="s">
        <v>12</v>
      </c>
      <c r="B15" s="3" t="s">
        <v>38</v>
      </c>
      <c r="C15" s="3" t="s">
        <v>17</v>
      </c>
      <c r="D15" s="3"/>
      <c r="E15" s="9" t="s">
        <v>39</v>
      </c>
      <c r="F15" s="3" t="s">
        <v>12</v>
      </c>
      <c r="G15" s="3"/>
    </row>
    <row r="16" spans="1:7" ht="30.75">
      <c r="A16" s="3" t="s">
        <v>15</v>
      </c>
      <c r="B16" s="3" t="s">
        <v>13</v>
      </c>
      <c r="C16" s="3" t="s">
        <v>17</v>
      </c>
      <c r="D16" s="3"/>
      <c r="E16" s="9" t="s">
        <v>40</v>
      </c>
      <c r="F16" s="3" t="s">
        <v>15</v>
      </c>
      <c r="G16" s="3"/>
    </row>
    <row r="17" spans="1:7" ht="30">
      <c r="A17" s="3" t="s">
        <v>15</v>
      </c>
      <c r="B17" s="3" t="s">
        <v>13</v>
      </c>
      <c r="C17" s="3" t="s">
        <v>17</v>
      </c>
      <c r="D17" s="3"/>
      <c r="E17" s="9" t="s">
        <v>41</v>
      </c>
      <c r="F17" s="3" t="s">
        <v>15</v>
      </c>
      <c r="G17" s="3"/>
    </row>
  </sheetData>
  <mergeCells count="3">
    <mergeCell ref="A1:G1"/>
    <mergeCell ref="B2:G2"/>
    <mergeCell ref="B3:G3"/>
  </mergeCells>
  <dataValidations count="3">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G7" xr:uid="{17B8903D-6CB3-474B-A9B5-2A77CA5407E2}">
      <formula1>"Association,Cooperative,Corporation,Trust,Estate,Foundation,Joint Venture (JV),Limited Liability Company (LLC),Sole Proprietorship,Special Purpose Vehicle (SPV) / Special Purpose Entity (SPE),Other"</formula1>
    </dataValidation>
    <dataValidation type="list" allowBlank="1" showInputMessage="1" showErrorMessage="1" sqref="A5:A17 F5:F17" xr:uid="{ED4BDEBD-C874-412F-AC93-E8A6EF0DA3D0}">
      <formula1>"Yes,No"</formula1>
    </dataValidation>
  </dataValidations>
  <hyperlinks>
    <hyperlink ref="C7" location="'Legal Form (enum)'!A1" display="Legal Form (enum)" xr:uid="{E800B3CD-BDA0-404B-AD24-D0CA1B328A55}"/>
    <hyperlink ref="G10" r:id="rId1" xr:uid="{8BEDCBA5-1B74-4E0E-A64E-63A9874A2909}"/>
    <hyperlink ref="G11" r:id="rId2" xr:uid="{0A4140B3-886E-439D-ABCA-B5493E4860EF}"/>
  </hyperlinks>
  <pageMargins left="0.7" right="0.7" top="0.75" bottom="0.75" header="0.3" footer="0.3"/>
  <pageSetup orientation="portrait" horizontalDpi="4294967295" verticalDpi="4294967295"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95DCE-B5B1-4135-831F-707A98AECC64}">
  <sheetPr>
    <outlinePr summaryBelow="0" summaryRight="0"/>
  </sheetPr>
  <dimension ref="A1:G28"/>
  <sheetViews>
    <sheetView topLeftCell="A22" workbookViewId="0">
      <selection activeCell="E24" sqref="E24"/>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583</v>
      </c>
      <c r="B1" s="37"/>
      <c r="C1" s="37"/>
      <c r="D1" s="37"/>
      <c r="E1" s="37"/>
      <c r="F1" s="37"/>
      <c r="G1" s="37"/>
    </row>
    <row r="2" spans="1:7" ht="18.75">
      <c r="A2" s="1" t="s">
        <v>1</v>
      </c>
      <c r="B2" s="38" t="s">
        <v>857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90">
      <c r="A5" s="3" t="s">
        <v>12</v>
      </c>
      <c r="B5" s="3" t="s">
        <v>20</v>
      </c>
      <c r="C5" s="8" t="s">
        <v>585</v>
      </c>
      <c r="D5" s="3"/>
      <c r="E5" s="3" t="s">
        <v>586</v>
      </c>
      <c r="F5" s="3" t="s">
        <v>15</v>
      </c>
      <c r="G5" s="3" t="s">
        <v>587</v>
      </c>
    </row>
    <row r="6" spans="1:7">
      <c r="A6" s="3" t="s">
        <v>15</v>
      </c>
      <c r="B6" s="3" t="s">
        <v>152</v>
      </c>
      <c r="C6" s="3" t="s">
        <v>17</v>
      </c>
      <c r="D6" s="3" t="s">
        <v>336</v>
      </c>
      <c r="E6" s="3" t="s">
        <v>588</v>
      </c>
      <c r="F6" s="3" t="s">
        <v>15</v>
      </c>
      <c r="G6" s="3">
        <f>IF(AND(G5="Case 1"),G8,IF(AND(G5="Case 2"),G18))</f>
        <v>152312.23800000001</v>
      </c>
    </row>
    <row r="7" spans="1:7">
      <c r="A7" s="3" t="s">
        <v>15</v>
      </c>
      <c r="B7" s="8" t="s">
        <v>589</v>
      </c>
      <c r="C7" s="3" t="s">
        <v>17</v>
      </c>
      <c r="D7" s="3" t="b">
        <f>EXACT(G5,"Case 1")</f>
        <v>1</v>
      </c>
      <c r="E7" s="3" t="s">
        <v>589</v>
      </c>
      <c r="F7" s="3" t="s">
        <v>15</v>
      </c>
      <c r="G7" s="3"/>
    </row>
    <row r="8" spans="1:7" outlineLevel="1" collapsed="1">
      <c r="A8" s="10" t="s">
        <v>15</v>
      </c>
      <c r="B8" s="10" t="s">
        <v>152</v>
      </c>
      <c r="C8" s="10" t="s">
        <v>17</v>
      </c>
      <c r="D8" s="10" t="s">
        <v>336</v>
      </c>
      <c r="E8" s="10" t="s">
        <v>590</v>
      </c>
      <c r="F8" s="10" t="s">
        <v>15</v>
      </c>
      <c r="G8" s="10">
        <f>G9*G11</f>
        <v>152312.23800000001</v>
      </c>
    </row>
    <row r="9" spans="1:7" ht="60" outlineLevel="1" collapsed="1">
      <c r="A9" s="10" t="s">
        <v>12</v>
      </c>
      <c r="B9" s="10" t="s">
        <v>152</v>
      </c>
      <c r="C9" s="10"/>
      <c r="D9" s="10"/>
      <c r="E9" s="10" t="s">
        <v>591</v>
      </c>
      <c r="F9" s="10" t="s">
        <v>15</v>
      </c>
      <c r="G9" s="10">
        <v>272961</v>
      </c>
    </row>
    <row r="10" spans="1:7" ht="315" outlineLevel="1">
      <c r="A10" s="10" t="s">
        <v>12</v>
      </c>
      <c r="B10" s="10" t="s">
        <v>20</v>
      </c>
      <c r="C10" s="16" t="s">
        <v>592</v>
      </c>
      <c r="D10" s="10"/>
      <c r="E10" s="10" t="s">
        <v>593</v>
      </c>
      <c r="F10" s="10" t="s">
        <v>15</v>
      </c>
      <c r="G10" s="10" t="s">
        <v>594</v>
      </c>
    </row>
    <row r="11" spans="1:7" ht="30" outlineLevel="1">
      <c r="A11" s="10" t="s">
        <v>15</v>
      </c>
      <c r="B11" s="10" t="s">
        <v>152</v>
      </c>
      <c r="C11" s="10" t="s">
        <v>17</v>
      </c>
      <c r="D11" s="10" t="s">
        <v>336</v>
      </c>
      <c r="E11" s="10" t="s">
        <v>595</v>
      </c>
      <c r="F11" s="10" t="s">
        <v>15</v>
      </c>
      <c r="G11" s="10">
        <f>IF(AND(G10="i"),G12,IF(AND(G10="ii"),G13,IF(AND(G10="iii"),G14,IF(AND(G10="iv"),G15,IF(AND(G10="v"),G16)))))</f>
        <v>0.55800000000000005</v>
      </c>
    </row>
    <row r="12" spans="1:7" ht="75" outlineLevel="1">
      <c r="A12" s="10" t="s">
        <v>12</v>
      </c>
      <c r="B12" s="10" t="s">
        <v>152</v>
      </c>
      <c r="C12" s="10"/>
      <c r="D12" s="10" t="b">
        <f>EXACT(G10,"i")</f>
        <v>0</v>
      </c>
      <c r="E12" s="10" t="s">
        <v>596</v>
      </c>
      <c r="F12" s="10" t="s">
        <v>15</v>
      </c>
      <c r="G12" s="10">
        <f>'Tool 07'!G209</f>
        <v>1</v>
      </c>
    </row>
    <row r="13" spans="1:7" ht="45" outlineLevel="1">
      <c r="A13" s="10" t="s">
        <v>12</v>
      </c>
      <c r="B13" s="10" t="s">
        <v>152</v>
      </c>
      <c r="C13" s="10" t="s">
        <v>17</v>
      </c>
      <c r="D13" s="10" t="b">
        <f>EXACT(G10,"ii")</f>
        <v>0</v>
      </c>
      <c r="E13" s="10" t="s">
        <v>597</v>
      </c>
      <c r="F13" s="10" t="s">
        <v>15</v>
      </c>
      <c r="G13" s="10"/>
    </row>
    <row r="14" spans="1:7" ht="60" outlineLevel="1">
      <c r="A14" s="10" t="s">
        <v>12</v>
      </c>
      <c r="B14" s="10" t="s">
        <v>152</v>
      </c>
      <c r="C14" s="10" t="s">
        <v>17</v>
      </c>
      <c r="D14" s="10" t="b">
        <f>EXACT(G10,"iii")</f>
        <v>0</v>
      </c>
      <c r="E14" s="10" t="s">
        <v>598</v>
      </c>
      <c r="F14" s="10" t="s">
        <v>15</v>
      </c>
      <c r="G14" s="10"/>
    </row>
    <row r="15" spans="1:7" ht="45" outlineLevel="1">
      <c r="A15" s="10" t="s">
        <v>12</v>
      </c>
      <c r="B15" s="10" t="s">
        <v>152</v>
      </c>
      <c r="C15" s="10" t="s">
        <v>17</v>
      </c>
      <c r="D15" s="10" t="b">
        <f>EXACT(G10,"iv")</f>
        <v>1</v>
      </c>
      <c r="E15" s="10" t="s">
        <v>599</v>
      </c>
      <c r="F15" s="10" t="s">
        <v>15</v>
      </c>
      <c r="G15" s="10">
        <v>0.55800000000000005</v>
      </c>
    </row>
    <row r="16" spans="1:7" ht="60" outlineLevel="1">
      <c r="A16" s="10" t="s">
        <v>12</v>
      </c>
      <c r="B16" s="10" t="s">
        <v>152</v>
      </c>
      <c r="C16" s="10" t="s">
        <v>17</v>
      </c>
      <c r="D16" s="10" t="b">
        <f>EXACT(G10,"v")</f>
        <v>0</v>
      </c>
      <c r="E16" s="10" t="s">
        <v>600</v>
      </c>
      <c r="F16" s="10" t="s">
        <v>15</v>
      </c>
      <c r="G16" s="10"/>
    </row>
    <row r="17" spans="1:7">
      <c r="A17" s="3" t="s">
        <v>15</v>
      </c>
      <c r="B17" s="8" t="s">
        <v>601</v>
      </c>
      <c r="C17" s="3" t="s">
        <v>17</v>
      </c>
      <c r="D17" s="3" t="b">
        <f>EXACT(G5,"Case 2")</f>
        <v>0</v>
      </c>
      <c r="E17" s="3" t="s">
        <v>601</v>
      </c>
      <c r="F17" s="3" t="s">
        <v>15</v>
      </c>
      <c r="G17" s="3"/>
    </row>
    <row r="18" spans="1:7" outlineLevel="1">
      <c r="A18" s="10" t="s">
        <v>15</v>
      </c>
      <c r="B18" s="10" t="s">
        <v>152</v>
      </c>
      <c r="C18" s="10" t="s">
        <v>17</v>
      </c>
      <c r="D18" s="10" t="s">
        <v>336</v>
      </c>
      <c r="E18" s="10" t="s">
        <v>602</v>
      </c>
      <c r="F18" s="10" t="s">
        <v>15</v>
      </c>
      <c r="G18" s="10">
        <f>G19*G23</f>
        <v>0</v>
      </c>
    </row>
    <row r="19" spans="1:7" ht="45" outlineLevel="1">
      <c r="A19" s="10" t="s">
        <v>15</v>
      </c>
      <c r="B19" s="10" t="s">
        <v>152</v>
      </c>
      <c r="C19" s="10"/>
      <c r="D19" s="10" t="s">
        <v>336</v>
      </c>
      <c r="E19" s="10" t="s">
        <v>603</v>
      </c>
      <c r="F19" s="10" t="s">
        <v>15</v>
      </c>
      <c r="G19" s="10">
        <f>G20-G21</f>
        <v>0</v>
      </c>
    </row>
    <row r="20" spans="1:7" ht="60" outlineLevel="1">
      <c r="A20" s="10" t="s">
        <v>12</v>
      </c>
      <c r="B20" s="10" t="s">
        <v>152</v>
      </c>
      <c r="C20" s="10"/>
      <c r="D20" s="10"/>
      <c r="E20" s="10" t="s">
        <v>591</v>
      </c>
      <c r="F20" s="10" t="s">
        <v>15</v>
      </c>
      <c r="G20" s="10"/>
    </row>
    <row r="21" spans="1:7" ht="90" outlineLevel="1">
      <c r="A21" s="10" t="s">
        <v>12</v>
      </c>
      <c r="B21" s="10" t="s">
        <v>152</v>
      </c>
      <c r="C21" s="10"/>
      <c r="D21" s="10"/>
      <c r="E21" s="10" t="s">
        <v>604</v>
      </c>
      <c r="F21" s="10" t="s">
        <v>15</v>
      </c>
      <c r="G21" s="10"/>
    </row>
    <row r="22" spans="1:7" ht="315" outlineLevel="1">
      <c r="A22" s="10" t="s">
        <v>12</v>
      </c>
      <c r="B22" s="10" t="s">
        <v>20</v>
      </c>
      <c r="C22" s="16" t="s">
        <v>592</v>
      </c>
      <c r="D22" s="10"/>
      <c r="E22" s="10" t="s">
        <v>593</v>
      </c>
      <c r="F22" s="10" t="s">
        <v>15</v>
      </c>
      <c r="G22" s="10" t="s">
        <v>858</v>
      </c>
    </row>
    <row r="23" spans="1:7" ht="30" outlineLevel="1">
      <c r="A23" s="10" t="s">
        <v>15</v>
      </c>
      <c r="B23" s="10" t="s">
        <v>152</v>
      </c>
      <c r="C23" s="10" t="s">
        <v>17</v>
      </c>
      <c r="D23" s="10" t="s">
        <v>336</v>
      </c>
      <c r="E23" s="10" t="s">
        <v>595</v>
      </c>
      <c r="F23" s="10" t="s">
        <v>15</v>
      </c>
      <c r="G23" s="10">
        <f>IF(AND(G22="a"),G24,IF(AND(G22="b"),G25,IF(AND(G22="c"),G26,IF(AND(G22="d"),G27,IF(AND(G22="e"),G28)))))</f>
        <v>1</v>
      </c>
    </row>
    <row r="24" spans="1:7" ht="75" outlineLevel="1">
      <c r="A24" s="10" t="s">
        <v>12</v>
      </c>
      <c r="B24" s="10" t="s">
        <v>152</v>
      </c>
      <c r="C24" s="10"/>
      <c r="D24" s="10" t="b">
        <f>EXACT(G22,"a")</f>
        <v>1</v>
      </c>
      <c r="E24" s="10" t="s">
        <v>596</v>
      </c>
      <c r="F24" s="10" t="s">
        <v>15</v>
      </c>
      <c r="G24" s="10">
        <f>'Tool 07'!G209</f>
        <v>1</v>
      </c>
    </row>
    <row r="25" spans="1:7" ht="45" outlineLevel="1">
      <c r="A25" s="10" t="s">
        <v>12</v>
      </c>
      <c r="B25" s="10" t="s">
        <v>152</v>
      </c>
      <c r="C25" s="10" t="s">
        <v>17</v>
      </c>
      <c r="D25" s="10" t="b">
        <f>EXACT(G22,"b")</f>
        <v>0</v>
      </c>
      <c r="E25" s="10" t="s">
        <v>597</v>
      </c>
      <c r="F25" s="10" t="s">
        <v>15</v>
      </c>
      <c r="G25" s="10"/>
    </row>
    <row r="26" spans="1:7" ht="60" outlineLevel="1">
      <c r="A26" s="10" t="s">
        <v>12</v>
      </c>
      <c r="B26" s="10" t="s">
        <v>152</v>
      </c>
      <c r="C26" s="10" t="s">
        <v>17</v>
      </c>
      <c r="D26" s="10" t="b">
        <f>EXACT(G22,"c")</f>
        <v>0</v>
      </c>
      <c r="E26" s="10" t="s">
        <v>598</v>
      </c>
      <c r="F26" s="10" t="s">
        <v>15</v>
      </c>
      <c r="G26" s="10"/>
    </row>
    <row r="27" spans="1:7" ht="45" outlineLevel="1">
      <c r="A27" s="10" t="s">
        <v>12</v>
      </c>
      <c r="B27" s="10" t="s">
        <v>152</v>
      </c>
      <c r="C27" s="10" t="s">
        <v>17</v>
      </c>
      <c r="D27" s="10" t="b">
        <f>EXACT(G22,"d")</f>
        <v>0</v>
      </c>
      <c r="E27" s="10" t="s">
        <v>599</v>
      </c>
      <c r="F27" s="10" t="s">
        <v>15</v>
      </c>
      <c r="G27" s="10"/>
    </row>
    <row r="28" spans="1:7" ht="60" outlineLevel="1">
      <c r="A28" s="10" t="s">
        <v>12</v>
      </c>
      <c r="B28" s="10" t="s">
        <v>152</v>
      </c>
      <c r="C28" s="10" t="s">
        <v>17</v>
      </c>
      <c r="D28" s="10" t="b">
        <f>EXACT(G22,"ee")</f>
        <v>0</v>
      </c>
      <c r="E28" s="10" t="s">
        <v>600</v>
      </c>
      <c r="F28" s="10" t="s">
        <v>15</v>
      </c>
      <c r="G28" s="10"/>
    </row>
  </sheetData>
  <mergeCells count="3">
    <mergeCell ref="A1:G1"/>
    <mergeCell ref="B2:G2"/>
    <mergeCell ref="B3:G3"/>
  </mergeCells>
  <dataValidations count="5">
    <dataValidation type="list" allowBlank="1" showInputMessage="1" showErrorMessage="1" sqref="B3:G3" xr:uid="{72538D19-E0EA-4518-A889-6D76A6B75010}">
      <formula1>"Verifiable Credentials,Encrypted Verifiable Credential,Sub-Schema"</formula1>
    </dataValidation>
    <dataValidation type="list" allowBlank="1" showInputMessage="1" showErrorMessage="1" sqref="G5" xr:uid="{45929559-1BDF-4174-BDD9-D340E247557A}">
      <formula1>"Case 1,Case 2"</formula1>
    </dataValidation>
    <dataValidation type="list" allowBlank="1" showInputMessage="1" showErrorMessage="1" sqref="G22" xr:uid="{16B24C96-2BD9-47D5-B151-DCBCD4159304}">
      <formula1>"a,b,c,d,e"</formula1>
    </dataValidation>
    <dataValidation type="list" allowBlank="1" showInputMessage="1" showErrorMessage="1" sqref="F5:F28 A5:A28" xr:uid="{1A8D5F5D-DA5A-4068-B32D-93751D68CD1B}">
      <formula1>"Yes,No"</formula1>
    </dataValidation>
    <dataValidation type="list" allowBlank="1" showInputMessage="1" showErrorMessage="1" sqref="G10" xr:uid="{322B5EB2-300F-4228-92A9-D8A50237DD71}">
      <formula1>"i,ii,iii,iv,v"</formula1>
    </dataValidation>
  </dataValidations>
  <hyperlinks>
    <hyperlink ref="C5" location="'Baseline Det (enum)'!A1" display="'Baseline Det (enum)" xr:uid="{4D8F7CF1-A401-46F5-A9E1-8D25EF252403}"/>
    <hyperlink ref="B7" location="'Baseline Emissions Case 1'!A1" display="'Baseline Emissions Case 1" xr:uid="{268E07F0-F9AF-4B42-A772-D614552A3856}"/>
    <hyperlink ref="C10" location="'Baseline EF grid (enum)'!A1" display="Baseline EF grid (enum)" xr:uid="{1B160FEA-935A-4D0F-AADF-7B1CB43D5A65}"/>
    <hyperlink ref="B17" location="'Baseline Emissions Case 2'!A1" display="'Baseline Emissions Case 2" xr:uid="{F0EECF4A-1A80-4422-9775-67FC5705D124}"/>
    <hyperlink ref="C22" location="'Baseline EF grid (enum)'!A1" display="Baseline EF grid (enum)" xr:uid="{98FE9660-EC74-4F4E-A3CA-09BE9062AB86}"/>
  </hyperlinks>
  <pageMargins left="0.7" right="0.7" top="0.75" bottom="0.75" header="0.3" footer="0.3"/>
  <pageSetup orientation="portrait" horizontalDpi="4294967295" verticalDpi="4294967295" r:id="rId1"/>
  <legacy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D5136-641A-4F56-AF96-AE575BD7A826}">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703</v>
      </c>
    </row>
    <row r="2" spans="1:2" ht="30.75">
      <c r="A2" s="4" t="s">
        <v>873</v>
      </c>
      <c r="B2" s="5" t="s">
        <v>707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B68F-8B64-4DCF-A844-E62AABA4507E}">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703</v>
      </c>
    </row>
    <row r="2" spans="1:2" ht="60.75">
      <c r="A2" s="4" t="s">
        <v>873</v>
      </c>
      <c r="B2" s="5" t="s">
        <v>709</v>
      </c>
    </row>
    <row r="3" spans="1:2">
      <c r="A3" s="41" t="s">
        <v>710</v>
      </c>
      <c r="B3" s="41"/>
    </row>
    <row r="4" spans="1:2">
      <c r="A4" s="41" t="s">
        <v>916</v>
      </c>
      <c r="B4" s="41"/>
    </row>
  </sheetData>
  <mergeCells count="2">
    <mergeCell ref="A3:B3"/>
    <mergeCell ref="A4:B4"/>
  </mergeCells>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3851-C3F1-49B1-B960-979A6A8A75AC}">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703</v>
      </c>
    </row>
    <row r="2" spans="1:2" ht="30.75">
      <c r="A2" s="4" t="s">
        <v>873</v>
      </c>
      <c r="B2" s="5" t="s">
        <v>712</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CA124-2BF8-454D-BD5D-98FDB2D209A0}">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715</v>
      </c>
    </row>
    <row r="2" spans="1:2" ht="30.75">
      <c r="A2" s="4" t="s">
        <v>873</v>
      </c>
      <c r="B2" s="5" t="s">
        <v>717</v>
      </c>
    </row>
    <row r="3" spans="1:2">
      <c r="A3" s="41" t="s">
        <v>718</v>
      </c>
      <c r="B3" s="41"/>
    </row>
    <row r="4" spans="1:2">
      <c r="A4" s="41" t="s">
        <v>917</v>
      </c>
      <c r="B4" s="41"/>
    </row>
  </sheetData>
  <mergeCells count="2">
    <mergeCell ref="A3:B3"/>
    <mergeCell ref="A4:B4"/>
  </mergeCells>
  <pageMargins left="0.7" right="0.7" top="0.75" bottom="0.75" header="0.3" footer="0.3"/>
  <pageSetup orientation="portrait" horizontalDpi="4294967295" verticalDpi="429496729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5B85-C338-4EB7-B3C1-54CA421065AB}">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720</v>
      </c>
    </row>
    <row r="2" spans="1:2" ht="30.75">
      <c r="A2" s="4" t="s">
        <v>873</v>
      </c>
      <c r="B2" s="5" t="s">
        <v>722</v>
      </c>
    </row>
    <row r="3" spans="1:2">
      <c r="A3" s="41" t="s">
        <v>723</v>
      </c>
      <c r="B3" s="41"/>
    </row>
    <row r="4" spans="1:2">
      <c r="A4" s="41" t="s">
        <v>918</v>
      </c>
      <c r="B4" s="41"/>
    </row>
    <row r="5" spans="1:2">
      <c r="A5" s="41" t="s">
        <v>919</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1F731-87DA-4CE4-A7B6-94FD2AD847F8}">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30.75">
      <c r="A1" s="4" t="s">
        <v>872</v>
      </c>
      <c r="B1" s="5" t="s">
        <v>720</v>
      </c>
    </row>
    <row r="2" spans="1:2" ht="30.75">
      <c r="A2" s="4" t="s">
        <v>873</v>
      </c>
      <c r="B2" s="5" t="s">
        <v>725</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35636-988C-4033-B042-DDC72D1CCFBB}">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30.75">
      <c r="A1" s="4" t="s">
        <v>872</v>
      </c>
      <c r="B1" s="5" t="s">
        <v>720</v>
      </c>
    </row>
    <row r="2" spans="1:2" ht="30.75">
      <c r="A2" s="4" t="s">
        <v>873</v>
      </c>
      <c r="B2" s="5" t="s">
        <v>725</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8E2C-8354-4523-A49B-A956B2492C09}">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904</v>
      </c>
    </row>
    <row r="2" spans="1:2" ht="18.75">
      <c r="A2" s="4" t="s">
        <v>873</v>
      </c>
      <c r="B2" s="5" t="s">
        <v>701</v>
      </c>
    </row>
    <row r="3" spans="1:2">
      <c r="A3" s="41" t="s">
        <v>702</v>
      </c>
      <c r="B3" s="41"/>
    </row>
    <row r="4" spans="1:2">
      <c r="A4" s="41" t="s">
        <v>920</v>
      </c>
      <c r="B4" s="41"/>
    </row>
    <row r="5" spans="1:2">
      <c r="A5" s="41" t="s">
        <v>921</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64BE-79F7-4E4F-A53D-01CD36130741}">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615</v>
      </c>
    </row>
    <row r="2" spans="1:2" ht="18.75">
      <c r="A2" s="4" t="s">
        <v>873</v>
      </c>
      <c r="B2" s="5" t="s">
        <v>618</v>
      </c>
    </row>
    <row r="3" spans="1:2">
      <c r="A3" s="41" t="s">
        <v>619</v>
      </c>
      <c r="B3" s="41"/>
    </row>
    <row r="4" spans="1:2">
      <c r="A4" s="41" t="s">
        <v>922</v>
      </c>
      <c r="B4" s="41"/>
    </row>
    <row r="5" spans="1:2">
      <c r="A5" s="41" t="s">
        <v>923</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3763F-6326-4710-8F6D-3AC0D872FAF7}">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907</v>
      </c>
    </row>
    <row r="2" spans="1:2" ht="30.75">
      <c r="A2" s="4" t="s">
        <v>873</v>
      </c>
      <c r="B2" s="5" t="s">
        <v>759</v>
      </c>
    </row>
    <row r="3" spans="1:2">
      <c r="A3" s="41" t="s">
        <v>760</v>
      </c>
      <c r="B3" s="41"/>
    </row>
    <row r="4" spans="1:2">
      <c r="A4" s="41" t="s">
        <v>924</v>
      </c>
      <c r="B4" s="41"/>
    </row>
  </sheetData>
  <mergeCells count="2">
    <mergeCell ref="A3:B3"/>
    <mergeCell ref="A4:B4"/>
  </mergeCell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2C03E-8AF4-42D2-9941-98E9BF1CE194}">
  <sheetPr>
    <outlinePr summaryBelow="0" summaryRight="0"/>
  </sheetPr>
  <dimension ref="A1:G13"/>
  <sheetViews>
    <sheetView topLeftCell="A7" workbookViewId="0">
      <selection activeCell="E9" sqref="E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589</v>
      </c>
      <c r="B1" s="37"/>
      <c r="C1" s="37"/>
      <c r="D1" s="37"/>
      <c r="E1" s="37"/>
      <c r="F1" s="37"/>
      <c r="G1" s="37"/>
    </row>
    <row r="2" spans="1:7" ht="18.75">
      <c r="A2" s="1" t="s">
        <v>1</v>
      </c>
      <c r="B2" s="38" t="s">
        <v>859</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336</v>
      </c>
      <c r="E5" s="3" t="s">
        <v>590</v>
      </c>
      <c r="F5" s="3" t="s">
        <v>15</v>
      </c>
      <c r="G5" s="3">
        <f>G6*G8</f>
        <v>152312.23800000001</v>
      </c>
    </row>
    <row r="6" spans="1:7" ht="60" collapsed="1">
      <c r="A6" s="3" t="s">
        <v>12</v>
      </c>
      <c r="B6" s="3" t="s">
        <v>152</v>
      </c>
      <c r="C6" s="8"/>
      <c r="D6" s="3"/>
      <c r="E6" s="3" t="s">
        <v>591</v>
      </c>
      <c r="F6" s="3" t="s">
        <v>15</v>
      </c>
      <c r="G6" s="3">
        <v>272961</v>
      </c>
    </row>
    <row r="7" spans="1:7" ht="315">
      <c r="A7" s="3" t="s">
        <v>12</v>
      </c>
      <c r="B7" s="3" t="s">
        <v>20</v>
      </c>
      <c r="C7" s="8" t="s">
        <v>592</v>
      </c>
      <c r="D7" s="3"/>
      <c r="E7" s="3" t="s">
        <v>593</v>
      </c>
      <c r="F7" s="3" t="s">
        <v>15</v>
      </c>
      <c r="G7" s="3" t="s">
        <v>594</v>
      </c>
    </row>
    <row r="8" spans="1:7" ht="30" collapsed="1">
      <c r="A8" s="3" t="s">
        <v>15</v>
      </c>
      <c r="B8" s="3" t="s">
        <v>152</v>
      </c>
      <c r="C8" s="3" t="s">
        <v>17</v>
      </c>
      <c r="D8" s="3" t="s">
        <v>336</v>
      </c>
      <c r="E8" s="3" t="s">
        <v>595</v>
      </c>
      <c r="F8" s="3" t="s">
        <v>15</v>
      </c>
      <c r="G8" s="3">
        <f>IF(AND(G7="i"),G9,IF(AND(G7="ii"),G10,IF(AND(G7="iii"),G11,IF(AND(G7="iv"),G12,IF(AND(G7="v"),G13)))))</f>
        <v>0.55800000000000005</v>
      </c>
    </row>
    <row r="9" spans="1:7" ht="75">
      <c r="A9" s="3" t="s">
        <v>15</v>
      </c>
      <c r="B9" s="3" t="s">
        <v>152</v>
      </c>
      <c r="C9" s="3"/>
      <c r="D9" s="3" t="b">
        <f>EXACT(G7,"i")</f>
        <v>0</v>
      </c>
      <c r="E9" s="3" t="s">
        <v>596</v>
      </c>
      <c r="F9" s="3" t="s">
        <v>15</v>
      </c>
      <c r="G9" s="3">
        <f>'Tool 07'!G209</f>
        <v>1</v>
      </c>
    </row>
    <row r="10" spans="1:7" ht="45">
      <c r="A10" s="3" t="s">
        <v>15</v>
      </c>
      <c r="B10" s="3" t="s">
        <v>152</v>
      </c>
      <c r="C10" s="3" t="s">
        <v>17</v>
      </c>
      <c r="D10" s="3" t="b">
        <f>EXACT(G7,"ii")</f>
        <v>0</v>
      </c>
      <c r="E10" s="3" t="s">
        <v>597</v>
      </c>
      <c r="F10" s="3" t="s">
        <v>15</v>
      </c>
      <c r="G10" s="3"/>
    </row>
    <row r="11" spans="1:7" ht="60">
      <c r="A11" s="3" t="s">
        <v>15</v>
      </c>
      <c r="B11" s="3" t="s">
        <v>152</v>
      </c>
      <c r="C11" s="3" t="s">
        <v>17</v>
      </c>
      <c r="D11" s="3" t="b">
        <f>EXACT(G7,"iii")</f>
        <v>0</v>
      </c>
      <c r="E11" s="3" t="s">
        <v>598</v>
      </c>
      <c r="F11" s="3" t="s">
        <v>15</v>
      </c>
      <c r="G11" s="3"/>
    </row>
    <row r="12" spans="1:7" ht="45">
      <c r="A12" s="3" t="s">
        <v>15</v>
      </c>
      <c r="B12" s="3" t="s">
        <v>152</v>
      </c>
      <c r="C12" s="3" t="s">
        <v>17</v>
      </c>
      <c r="D12" s="3" t="b">
        <f>EXACT(G7,"iv")</f>
        <v>1</v>
      </c>
      <c r="E12" s="3" t="s">
        <v>599</v>
      </c>
      <c r="F12" s="3" t="s">
        <v>15</v>
      </c>
      <c r="G12" s="3">
        <v>0.55800000000000005</v>
      </c>
    </row>
    <row r="13" spans="1:7" ht="60">
      <c r="A13" s="3" t="s">
        <v>15</v>
      </c>
      <c r="B13" s="3" t="s">
        <v>152</v>
      </c>
      <c r="C13" s="3" t="s">
        <v>17</v>
      </c>
      <c r="D13" s="3" t="b">
        <f>EXACT(G7,"v")</f>
        <v>0</v>
      </c>
      <c r="E13" s="3" t="s">
        <v>600</v>
      </c>
      <c r="F13" s="3" t="s">
        <v>15</v>
      </c>
      <c r="G13" s="3"/>
    </row>
  </sheetData>
  <mergeCells count="3">
    <mergeCell ref="A1:G1"/>
    <mergeCell ref="B2:G2"/>
    <mergeCell ref="B3:G3"/>
  </mergeCells>
  <dataValidations count="3">
    <dataValidation type="list" allowBlank="1" showInputMessage="1" showErrorMessage="1" sqref="B3:G3" xr:uid="{58FB4D7B-B936-4B65-BA49-43ADD9AAFB77}">
      <formula1>"Verifiable Credentials,Encrypted Verifiable Credential,Sub-Schema"</formula1>
    </dataValidation>
    <dataValidation type="list" allowBlank="1" showInputMessage="1" showErrorMessage="1" sqref="F5:F13 A5:A13" xr:uid="{D7B25474-0A12-4AA2-9148-CC7E503EC349}">
      <formula1>"Yes,No"</formula1>
    </dataValidation>
    <dataValidation type="list" allowBlank="1" showInputMessage="1" showErrorMessage="1" sqref="G7" xr:uid="{EDFABC97-1078-4D4A-BEB8-662E8E2FB043}">
      <formula1>"I,ii,iii,iv,v"</formula1>
    </dataValidation>
  </dataValidations>
  <hyperlinks>
    <hyperlink ref="C7" location="'Baseline EF grid (enum)'!A1" display="'Baseline EF grid (enum)" xr:uid="{028F45AE-32A3-4362-B4CC-033BCF522E0D}"/>
  </hyperlinks>
  <pageMargins left="0.7" right="0.7" top="0.75" bottom="0.75" header="0.3" footer="0.3"/>
  <pageSetup orientation="portrait" horizontalDpi="4294967295" verticalDpi="4294967295" r:id="rId1"/>
  <legacy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92F5-3161-4037-9F9B-E285C19D1D3A}">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907</v>
      </c>
    </row>
    <row r="2" spans="1:2" ht="30.75">
      <c r="A2" s="4" t="s">
        <v>873</v>
      </c>
      <c r="B2" s="5" t="s">
        <v>762</v>
      </c>
    </row>
    <row r="3" spans="1:2">
      <c r="A3" s="41" t="s">
        <v>738</v>
      </c>
      <c r="B3" s="41"/>
    </row>
    <row r="4" spans="1:2">
      <c r="A4" s="41" t="s">
        <v>925</v>
      </c>
      <c r="B4" s="41"/>
    </row>
  </sheetData>
  <mergeCells count="2">
    <mergeCell ref="A3:B3"/>
    <mergeCell ref="A4:B4"/>
  </mergeCells>
  <pageMargins left="0.7" right="0.7" top="0.75" bottom="0.75" header="0.3" footer="0.3"/>
  <pageSetup orientation="portrait" horizontalDpi="4294967295" verticalDpi="429496729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167EB-14FF-4579-82FC-E6DF09B7B6B3}">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907</v>
      </c>
    </row>
    <row r="2" spans="1:2" ht="18.75">
      <c r="A2" s="4" t="s">
        <v>873</v>
      </c>
      <c r="B2" s="5" t="s">
        <v>764</v>
      </c>
    </row>
    <row r="3" spans="1:2">
      <c r="A3" s="41" t="s">
        <v>765</v>
      </c>
      <c r="B3" s="41"/>
    </row>
    <row r="4" spans="1:2">
      <c r="A4" s="41" t="s">
        <v>926</v>
      </c>
      <c r="B4" s="41"/>
    </row>
  </sheetData>
  <mergeCells count="2">
    <mergeCell ref="A3:B3"/>
    <mergeCell ref="A4:B4"/>
  </mergeCells>
  <pageMargins left="0.7" right="0.7" top="0.75" bottom="0.75" header="0.3" footer="0.3"/>
  <pageSetup orientation="portrait" horizontalDpi="4294967295" verticalDpi="429496729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8D83-3AB5-4FAC-A8B1-83366EA3D306}">
  <sheetPr>
    <outlinePr summaryBelow="0" summaryRight="0"/>
  </sheetPr>
  <dimension ref="A1:B55"/>
  <sheetViews>
    <sheetView workbookViewId="0">
      <selection sqref="A1:G1"/>
    </sheetView>
  </sheetViews>
  <sheetFormatPr defaultRowHeight="15"/>
  <cols>
    <col min="1" max="1" width="30" customWidth="1"/>
    <col min="2" max="2" width="50" customWidth="1"/>
  </cols>
  <sheetData>
    <row r="1" spans="1:2" ht="18.75">
      <c r="A1" s="4" t="s">
        <v>872</v>
      </c>
      <c r="B1" s="5" t="s">
        <v>766</v>
      </c>
    </row>
    <row r="2" spans="1:2" ht="18.75">
      <c r="A2" s="4" t="s">
        <v>873</v>
      </c>
      <c r="B2" s="5" t="s">
        <v>770</v>
      </c>
    </row>
    <row r="3" spans="1:2">
      <c r="A3" s="41" t="s">
        <v>771</v>
      </c>
      <c r="B3" s="41"/>
    </row>
    <row r="4" spans="1:2">
      <c r="A4" s="41" t="s">
        <v>927</v>
      </c>
      <c r="B4" s="41"/>
    </row>
    <row r="5" spans="1:2">
      <c r="A5" s="41" t="s">
        <v>928</v>
      </c>
      <c r="B5" s="41"/>
    </row>
    <row r="6" spans="1:2">
      <c r="A6" s="41" t="s">
        <v>929</v>
      </c>
      <c r="B6" s="41"/>
    </row>
    <row r="7" spans="1:2">
      <c r="A7" s="41" t="s">
        <v>930</v>
      </c>
      <c r="B7" s="41"/>
    </row>
    <row r="8" spans="1:2">
      <c r="A8" s="41" t="s">
        <v>931</v>
      </c>
      <c r="B8" s="41"/>
    </row>
    <row r="9" spans="1:2">
      <c r="A9" s="41" t="s">
        <v>932</v>
      </c>
      <c r="B9" s="41"/>
    </row>
    <row r="10" spans="1:2">
      <c r="A10" s="41" t="s">
        <v>933</v>
      </c>
      <c r="B10" s="41"/>
    </row>
    <row r="11" spans="1:2">
      <c r="A11" s="41" t="s">
        <v>934</v>
      </c>
      <c r="B11" s="41"/>
    </row>
    <row r="12" spans="1:2">
      <c r="A12" s="41" t="s">
        <v>935</v>
      </c>
      <c r="B12" s="41"/>
    </row>
    <row r="13" spans="1:2">
      <c r="A13" s="41" t="s">
        <v>936</v>
      </c>
      <c r="B13" s="41"/>
    </row>
    <row r="14" spans="1:2">
      <c r="A14" s="41" t="s">
        <v>937</v>
      </c>
      <c r="B14" s="41"/>
    </row>
    <row r="15" spans="1:2">
      <c r="A15" s="41" t="s">
        <v>938</v>
      </c>
      <c r="B15" s="41"/>
    </row>
    <row r="16" spans="1:2">
      <c r="A16" s="41" t="s">
        <v>939</v>
      </c>
      <c r="B16" s="41"/>
    </row>
    <row r="17" spans="1:2">
      <c r="A17" s="41" t="s">
        <v>940</v>
      </c>
      <c r="B17" s="41"/>
    </row>
    <row r="18" spans="1:2">
      <c r="A18" s="41" t="s">
        <v>941</v>
      </c>
      <c r="B18" s="41"/>
    </row>
    <row r="19" spans="1:2">
      <c r="A19" s="41" t="s">
        <v>942</v>
      </c>
      <c r="B19" s="41"/>
    </row>
    <row r="20" spans="1:2">
      <c r="A20" s="41" t="s">
        <v>943</v>
      </c>
      <c r="B20" s="41"/>
    </row>
    <row r="21" spans="1:2">
      <c r="A21" s="41" t="s">
        <v>944</v>
      </c>
      <c r="B21" s="41"/>
    </row>
    <row r="22" spans="1:2">
      <c r="A22" s="41" t="s">
        <v>945</v>
      </c>
      <c r="B22" s="41"/>
    </row>
    <row r="23" spans="1:2">
      <c r="A23" s="41" t="s">
        <v>946</v>
      </c>
      <c r="B23" s="41"/>
    </row>
    <row r="24" spans="1:2">
      <c r="A24" s="41" t="s">
        <v>947</v>
      </c>
      <c r="B24" s="41"/>
    </row>
    <row r="25" spans="1:2">
      <c r="A25" s="41" t="s">
        <v>948</v>
      </c>
      <c r="B25" s="41"/>
    </row>
    <row r="26" spans="1:2">
      <c r="A26" s="41" t="s">
        <v>949</v>
      </c>
      <c r="B26" s="41"/>
    </row>
    <row r="27" spans="1:2">
      <c r="A27" s="41" t="s">
        <v>950</v>
      </c>
      <c r="B27" s="41"/>
    </row>
    <row r="28" spans="1:2">
      <c r="A28" s="41" t="s">
        <v>951</v>
      </c>
      <c r="B28" s="41"/>
    </row>
    <row r="29" spans="1:2">
      <c r="A29" s="41" t="s">
        <v>952</v>
      </c>
      <c r="B29" s="41"/>
    </row>
    <row r="30" spans="1:2">
      <c r="A30" s="41" t="s">
        <v>953</v>
      </c>
      <c r="B30" s="41"/>
    </row>
    <row r="31" spans="1:2">
      <c r="A31" s="41" t="s">
        <v>954</v>
      </c>
      <c r="B31" s="41"/>
    </row>
    <row r="32" spans="1:2">
      <c r="A32" s="41" t="s">
        <v>955</v>
      </c>
      <c r="B32" s="41"/>
    </row>
    <row r="33" spans="1:2">
      <c r="A33" s="41" t="s">
        <v>956</v>
      </c>
      <c r="B33" s="41"/>
    </row>
    <row r="34" spans="1:2">
      <c r="A34" s="41" t="s">
        <v>957</v>
      </c>
      <c r="B34" s="41"/>
    </row>
    <row r="35" spans="1:2">
      <c r="A35" s="41" t="s">
        <v>958</v>
      </c>
      <c r="B35" s="41"/>
    </row>
    <row r="36" spans="1:2">
      <c r="A36" s="41" t="s">
        <v>959</v>
      </c>
      <c r="B36" s="41"/>
    </row>
    <row r="37" spans="1:2">
      <c r="A37" s="41" t="s">
        <v>960</v>
      </c>
      <c r="B37" s="41"/>
    </row>
    <row r="38" spans="1:2">
      <c r="A38" s="41" t="s">
        <v>961</v>
      </c>
      <c r="B38" s="41"/>
    </row>
    <row r="39" spans="1:2">
      <c r="A39" s="41" t="s">
        <v>962</v>
      </c>
      <c r="B39" s="41"/>
    </row>
    <row r="40" spans="1:2">
      <c r="A40" s="41" t="s">
        <v>963</v>
      </c>
      <c r="B40" s="41"/>
    </row>
    <row r="41" spans="1:2">
      <c r="A41" s="41" t="s">
        <v>964</v>
      </c>
      <c r="B41" s="41"/>
    </row>
    <row r="42" spans="1:2">
      <c r="A42" s="41" t="s">
        <v>965</v>
      </c>
      <c r="B42" s="41"/>
    </row>
    <row r="43" spans="1:2">
      <c r="A43" s="41" t="s">
        <v>966</v>
      </c>
      <c r="B43" s="41"/>
    </row>
    <row r="44" spans="1:2">
      <c r="A44" s="41" t="s">
        <v>967</v>
      </c>
      <c r="B44" s="41"/>
    </row>
    <row r="45" spans="1:2">
      <c r="A45" s="41" t="s">
        <v>968</v>
      </c>
      <c r="B45" s="41"/>
    </row>
    <row r="46" spans="1:2">
      <c r="A46" s="41" t="s">
        <v>969</v>
      </c>
      <c r="B46" s="41"/>
    </row>
    <row r="47" spans="1:2">
      <c r="A47" s="41" t="s">
        <v>970</v>
      </c>
      <c r="B47" s="41"/>
    </row>
    <row r="48" spans="1:2">
      <c r="A48" s="41" t="s">
        <v>971</v>
      </c>
      <c r="B48" s="41"/>
    </row>
    <row r="49" spans="1:2">
      <c r="A49" s="41" t="s">
        <v>972</v>
      </c>
      <c r="B49" s="41"/>
    </row>
    <row r="50" spans="1:2">
      <c r="A50" s="41" t="s">
        <v>973</v>
      </c>
      <c r="B50" s="41"/>
    </row>
    <row r="51" spans="1:2">
      <c r="A51" s="41" t="s">
        <v>974</v>
      </c>
      <c r="B51" s="41"/>
    </row>
    <row r="52" spans="1:2">
      <c r="A52" s="41" t="s">
        <v>975</v>
      </c>
      <c r="B52" s="41"/>
    </row>
    <row r="53" spans="1:2">
      <c r="A53" s="41" t="s">
        <v>976</v>
      </c>
      <c r="B53" s="41"/>
    </row>
    <row r="54" spans="1:2">
      <c r="A54" s="41" t="s">
        <v>977</v>
      </c>
      <c r="B54" s="41"/>
    </row>
    <row r="55" spans="1:2">
      <c r="A55" s="41" t="s">
        <v>978</v>
      </c>
      <c r="B55" s="41"/>
    </row>
  </sheetData>
  <mergeCells count="53">
    <mergeCell ref="A14:B14"/>
    <mergeCell ref="A3:B3"/>
    <mergeCell ref="A4:B4"/>
    <mergeCell ref="A5:B5"/>
    <mergeCell ref="A6:B6"/>
    <mergeCell ref="A7:B7"/>
    <mergeCell ref="A8:B8"/>
    <mergeCell ref="A9:B9"/>
    <mergeCell ref="A10:B10"/>
    <mergeCell ref="A11:B11"/>
    <mergeCell ref="A12:B12"/>
    <mergeCell ref="A13:B13"/>
    <mergeCell ref="A26:B26"/>
    <mergeCell ref="A15:B15"/>
    <mergeCell ref="A16:B16"/>
    <mergeCell ref="A17:B17"/>
    <mergeCell ref="A18:B18"/>
    <mergeCell ref="A19:B19"/>
    <mergeCell ref="A20:B20"/>
    <mergeCell ref="A21:B21"/>
    <mergeCell ref="A22:B22"/>
    <mergeCell ref="A23:B23"/>
    <mergeCell ref="A24:B24"/>
    <mergeCell ref="A25:B25"/>
    <mergeCell ref="A38:B38"/>
    <mergeCell ref="A27:B27"/>
    <mergeCell ref="A28:B28"/>
    <mergeCell ref="A29:B29"/>
    <mergeCell ref="A30:B30"/>
    <mergeCell ref="A31:B31"/>
    <mergeCell ref="A32:B32"/>
    <mergeCell ref="A33:B33"/>
    <mergeCell ref="A34:B34"/>
    <mergeCell ref="A35:B35"/>
    <mergeCell ref="A36:B36"/>
    <mergeCell ref="A37:B37"/>
    <mergeCell ref="A50:B50"/>
    <mergeCell ref="A39:B39"/>
    <mergeCell ref="A40:B40"/>
    <mergeCell ref="A41:B41"/>
    <mergeCell ref="A42:B42"/>
    <mergeCell ref="A43:B43"/>
    <mergeCell ref="A44:B44"/>
    <mergeCell ref="A45:B45"/>
    <mergeCell ref="A46:B46"/>
    <mergeCell ref="A47:B47"/>
    <mergeCell ref="A48:B48"/>
    <mergeCell ref="A49:B49"/>
    <mergeCell ref="A51:B51"/>
    <mergeCell ref="A52:B52"/>
    <mergeCell ref="A53:B53"/>
    <mergeCell ref="A54:B54"/>
    <mergeCell ref="A55:B55"/>
  </mergeCells>
  <pageMargins left="0.7" right="0.7" top="0.75" bottom="0.75" header="0.3" footer="0.3"/>
  <pageSetup orientation="portrait" horizontalDpi="4294967295" verticalDpi="429496729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4B15-31C5-4ABD-AA26-9909C382EC3D}">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620</v>
      </c>
    </row>
    <row r="2" spans="1:2" ht="30.75">
      <c r="A2" s="4" t="s">
        <v>873</v>
      </c>
      <c r="B2" s="5" t="s">
        <v>623</v>
      </c>
    </row>
    <row r="3" spans="1:2">
      <c r="A3" s="41" t="s">
        <v>624</v>
      </c>
      <c r="B3" s="41"/>
    </row>
    <row r="4" spans="1:2">
      <c r="A4" s="41" t="s">
        <v>979</v>
      </c>
      <c r="B4" s="41"/>
    </row>
  </sheetData>
  <mergeCells count="2">
    <mergeCell ref="A3:B3"/>
    <mergeCell ref="A4:B4"/>
  </mergeCells>
  <pageMargins left="0.7" right="0.7" top="0.75" bottom="0.75" header="0.3" footer="0.3"/>
  <pageSetup orientation="portrait" horizontalDpi="4294967295" verticalDpi="429496729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8F415-C17D-4C00-A6AB-2E053DBB07AB}">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910</v>
      </c>
    </row>
    <row r="2" spans="1:2" ht="30.75">
      <c r="A2" s="4" t="s">
        <v>873</v>
      </c>
      <c r="B2" s="5" t="s">
        <v>737</v>
      </c>
    </row>
    <row r="3" spans="1:2">
      <c r="A3" s="41" t="s">
        <v>738</v>
      </c>
      <c r="B3" s="41"/>
    </row>
    <row r="4" spans="1:2">
      <c r="A4" s="41" t="s">
        <v>925</v>
      </c>
      <c r="B4" s="41"/>
    </row>
  </sheetData>
  <mergeCells count="2">
    <mergeCell ref="A3:B3"/>
    <mergeCell ref="A4:B4"/>
  </mergeCells>
  <pageMargins left="0.7" right="0.7" top="0.75" bottom="0.75" header="0.3" footer="0.3"/>
  <pageSetup orientation="portrait" horizontalDpi="4294967295" verticalDpi="429496729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4F5A1-94B5-4531-BBF3-C7B22CAB749B}">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910</v>
      </c>
    </row>
    <row r="2" spans="1:2" ht="60.75">
      <c r="A2" s="4" t="s">
        <v>873</v>
      </c>
      <c r="B2" s="5" t="s">
        <v>740</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5203-549D-4C11-BDDC-24951010917C}">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751</v>
      </c>
    </row>
    <row r="2" spans="1:2" ht="120.75">
      <c r="A2" s="4" t="s">
        <v>873</v>
      </c>
      <c r="B2" s="5" t="s">
        <v>754</v>
      </c>
    </row>
    <row r="3" spans="1:2">
      <c r="A3" s="41" t="s">
        <v>755</v>
      </c>
      <c r="B3" s="41"/>
    </row>
    <row r="4" spans="1:2">
      <c r="A4" s="41" t="s">
        <v>980</v>
      </c>
      <c r="B4" s="41"/>
    </row>
  </sheetData>
  <mergeCells count="2">
    <mergeCell ref="A3:B3"/>
    <mergeCell ref="A4:B4"/>
  </mergeCells>
  <pageMargins left="0.7" right="0.7" top="0.75" bottom="0.75" header="0.3" footer="0.3"/>
  <pageSetup orientation="portrait" horizontalDpi="4294967295" verticalDpi="429496729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B4F8-6998-4504-A2CE-9B94034AB76A}">
  <sheetPr>
    <outlinePr summaryBelow="0" summaryRight="0"/>
  </sheetPr>
  <dimension ref="A1:B4"/>
  <sheetViews>
    <sheetView workbookViewId="0">
      <selection activeCell="A13" sqref="A13"/>
    </sheetView>
  </sheetViews>
  <sheetFormatPr defaultRowHeight="15"/>
  <cols>
    <col min="1" max="1" width="30" customWidth="1"/>
    <col min="2" max="2" width="50" customWidth="1"/>
  </cols>
  <sheetData>
    <row r="1" spans="1:2" ht="18.75">
      <c r="A1" s="4" t="s">
        <v>872</v>
      </c>
      <c r="B1" s="5" t="s">
        <v>606</v>
      </c>
    </row>
    <row r="2" spans="1:2" ht="30.75">
      <c r="A2" s="4" t="s">
        <v>873</v>
      </c>
      <c r="B2" s="5" t="s">
        <v>610</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2028-3AAF-4261-8EED-A61A183C0E3B}">
  <sheetPr>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4" t="s">
        <v>872</v>
      </c>
      <c r="B1" s="5" t="s">
        <v>606</v>
      </c>
    </row>
    <row r="2" spans="1:2" ht="45.75">
      <c r="A2" s="4" t="s">
        <v>873</v>
      </c>
      <c r="B2" s="5" t="s">
        <v>811</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794F-E92F-42B1-A7C3-39004E58C4D3}">
  <sheetPr>
    <outlinePr summaryBelow="0" summaryRight="0"/>
  </sheetPr>
  <dimension ref="A1:G47"/>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77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78</v>
      </c>
      <c r="D5" s="3"/>
      <c r="E5" s="3" t="s">
        <v>79</v>
      </c>
      <c r="F5" s="3" t="s">
        <v>15</v>
      </c>
      <c r="G5" s="3" t="s">
        <v>12</v>
      </c>
    </row>
    <row r="6" spans="1:7" ht="23.25">
      <c r="A6" s="3" t="s">
        <v>15</v>
      </c>
      <c r="B6" s="3" t="s">
        <v>80</v>
      </c>
      <c r="C6" s="25" t="s">
        <v>81</v>
      </c>
      <c r="D6" s="3" t="b">
        <f>EXACT(G5,"Yes")</f>
        <v>1</v>
      </c>
      <c r="E6" s="26" t="s">
        <v>82</v>
      </c>
      <c r="F6" s="3" t="s">
        <v>15</v>
      </c>
      <c r="G6" s="3" t="s">
        <v>17</v>
      </c>
    </row>
    <row r="7" spans="1:7" ht="30">
      <c r="A7" s="3" t="s">
        <v>15</v>
      </c>
      <c r="B7" s="18" t="s">
        <v>83</v>
      </c>
      <c r="C7" s="3" t="s">
        <v>17</v>
      </c>
      <c r="D7" s="3" t="b">
        <f>EXACT(G5,"No")</f>
        <v>0</v>
      </c>
      <c r="E7" s="3" t="s">
        <v>84</v>
      </c>
      <c r="F7" s="3" t="s">
        <v>15</v>
      </c>
      <c r="G7" s="3" t="s">
        <v>17</v>
      </c>
    </row>
    <row r="8" spans="1:7" ht="30" outlineLevel="1" collapsed="1">
      <c r="A8" s="19" t="s">
        <v>12</v>
      </c>
      <c r="B8" s="19" t="s">
        <v>20</v>
      </c>
      <c r="C8" s="20" t="s">
        <v>85</v>
      </c>
      <c r="D8" s="19"/>
      <c r="E8" s="19" t="s">
        <v>84</v>
      </c>
      <c r="F8" s="19" t="s">
        <v>15</v>
      </c>
      <c r="G8" s="19" t="s">
        <v>12</v>
      </c>
    </row>
    <row r="9" spans="1:7" ht="23.25" outlineLevel="1" collapsed="1">
      <c r="A9" s="19" t="s">
        <v>15</v>
      </c>
      <c r="B9" s="19" t="s">
        <v>80</v>
      </c>
      <c r="C9" s="23" t="s">
        <v>81</v>
      </c>
      <c r="D9" s="19" t="b">
        <f>EXACT(G8,"No")</f>
        <v>0</v>
      </c>
      <c r="E9" s="24" t="s">
        <v>86</v>
      </c>
      <c r="F9" s="19" t="s">
        <v>15</v>
      </c>
      <c r="G9" s="19" t="s">
        <v>17</v>
      </c>
    </row>
    <row r="10" spans="1:7" ht="60" outlineLevel="1">
      <c r="A10" s="21" t="s">
        <v>15</v>
      </c>
      <c r="B10" s="22" t="s">
        <v>87</v>
      </c>
      <c r="C10" s="21" t="s">
        <v>17</v>
      </c>
      <c r="D10" s="21" t="b">
        <f>EXACT(G8,"Yes")</f>
        <v>1</v>
      </c>
      <c r="E10" s="21" t="s">
        <v>88</v>
      </c>
      <c r="F10" s="21" t="s">
        <v>15</v>
      </c>
      <c r="G10" s="21" t="s">
        <v>17</v>
      </c>
    </row>
    <row r="11" spans="1:7" ht="60" outlineLevel="2" collapsed="1">
      <c r="A11" s="19" t="s">
        <v>12</v>
      </c>
      <c r="B11" s="19" t="s">
        <v>20</v>
      </c>
      <c r="C11" s="20" t="s">
        <v>89</v>
      </c>
      <c r="D11" s="19"/>
      <c r="E11" s="19" t="s">
        <v>88</v>
      </c>
      <c r="F11" s="19" t="s">
        <v>15</v>
      </c>
      <c r="G11" s="19" t="s">
        <v>12</v>
      </c>
    </row>
    <row r="12" spans="1:7" ht="23.25" outlineLevel="2" collapsed="1">
      <c r="A12" s="19" t="s">
        <v>15</v>
      </c>
      <c r="B12" s="19" t="s">
        <v>80</v>
      </c>
      <c r="C12" s="23" t="s">
        <v>81</v>
      </c>
      <c r="D12" s="19" t="b">
        <f>EXACT(G11,"No")</f>
        <v>0</v>
      </c>
      <c r="E12" s="24" t="s">
        <v>86</v>
      </c>
      <c r="F12" s="19" t="s">
        <v>15</v>
      </c>
      <c r="G12" s="19" t="s">
        <v>17</v>
      </c>
    </row>
    <row r="13" spans="1:7" outlineLevel="2">
      <c r="A13" s="21" t="s">
        <v>15</v>
      </c>
      <c r="B13" s="22" t="s">
        <v>90</v>
      </c>
      <c r="C13" s="21" t="s">
        <v>17</v>
      </c>
      <c r="D13" s="21" t="b">
        <f>EXACT(G11,"Yes")</f>
        <v>1</v>
      </c>
      <c r="E13" s="21" t="s">
        <v>91</v>
      </c>
      <c r="F13" s="21" t="s">
        <v>15</v>
      </c>
      <c r="G13" s="21" t="s">
        <v>17</v>
      </c>
    </row>
    <row r="14" spans="1:7" ht="30" outlineLevel="3" collapsed="1">
      <c r="A14" s="19" t="s">
        <v>12</v>
      </c>
      <c r="B14" s="19" t="s">
        <v>20</v>
      </c>
      <c r="C14" s="20" t="s">
        <v>92</v>
      </c>
      <c r="D14" s="19"/>
      <c r="E14" s="19" t="s">
        <v>93</v>
      </c>
      <c r="F14" s="19" t="s">
        <v>15</v>
      </c>
      <c r="G14" s="19" t="s">
        <v>12</v>
      </c>
    </row>
    <row r="15" spans="1:7" outlineLevel="3">
      <c r="A15" s="21" t="s">
        <v>15</v>
      </c>
      <c r="B15" s="22" t="s">
        <v>94</v>
      </c>
      <c r="C15" s="21" t="s">
        <v>17</v>
      </c>
      <c r="D15" s="21" t="b">
        <f>EXACT(G14,"No")</f>
        <v>0</v>
      </c>
      <c r="E15" s="21" t="s">
        <v>95</v>
      </c>
      <c r="F15" s="21" t="s">
        <v>15</v>
      </c>
      <c r="G15" s="21" t="s">
        <v>17</v>
      </c>
    </row>
    <row r="16" spans="1:7" ht="30" outlineLevel="4" collapsed="1">
      <c r="A16" s="19" t="s">
        <v>12</v>
      </c>
      <c r="B16" s="19" t="s">
        <v>20</v>
      </c>
      <c r="C16" s="20" t="s">
        <v>96</v>
      </c>
      <c r="D16" s="19"/>
      <c r="E16" s="19" t="s">
        <v>97</v>
      </c>
      <c r="F16" s="19" t="s">
        <v>15</v>
      </c>
      <c r="G16" s="19" t="s">
        <v>12</v>
      </c>
    </row>
    <row r="17" spans="1:7" ht="23.25" outlineLevel="4" collapsed="1">
      <c r="A17" s="19" t="s">
        <v>15</v>
      </c>
      <c r="B17" s="19" t="s">
        <v>80</v>
      </c>
      <c r="C17" s="23" t="s">
        <v>81</v>
      </c>
      <c r="D17" s="19" t="b">
        <f>EXACT(G16,"No")</f>
        <v>0</v>
      </c>
      <c r="E17" s="24" t="s">
        <v>86</v>
      </c>
      <c r="F17" s="19" t="s">
        <v>15</v>
      </c>
      <c r="G17" s="19" t="s">
        <v>17</v>
      </c>
    </row>
    <row r="18" spans="1:7" outlineLevel="4">
      <c r="A18" s="21" t="s">
        <v>15</v>
      </c>
      <c r="B18" s="22" t="s">
        <v>98</v>
      </c>
      <c r="C18" s="21" t="s">
        <v>17</v>
      </c>
      <c r="D18" s="21" t="b">
        <f>EXACT(G16,"Yes")</f>
        <v>1</v>
      </c>
      <c r="E18" s="21" t="s">
        <v>99</v>
      </c>
      <c r="F18" s="21" t="s">
        <v>15</v>
      </c>
      <c r="G18" s="21" t="s">
        <v>17</v>
      </c>
    </row>
    <row r="19" spans="1:7" ht="30" outlineLevel="5" collapsed="1">
      <c r="A19" s="19" t="s">
        <v>12</v>
      </c>
      <c r="B19" s="19" t="s">
        <v>20</v>
      </c>
      <c r="C19" s="20" t="s">
        <v>100</v>
      </c>
      <c r="D19" s="19"/>
      <c r="E19" s="19" t="s">
        <v>101</v>
      </c>
      <c r="F19" s="19" t="s">
        <v>15</v>
      </c>
      <c r="G19" s="19" t="s">
        <v>12</v>
      </c>
    </row>
    <row r="20" spans="1:7" ht="23.25" outlineLevel="5" collapsed="1">
      <c r="A20" s="19" t="s">
        <v>15</v>
      </c>
      <c r="B20" s="19" t="s">
        <v>80</v>
      </c>
      <c r="C20" s="23" t="s">
        <v>81</v>
      </c>
      <c r="D20" s="19" t="b">
        <f>EXACT(G19,"No")</f>
        <v>0</v>
      </c>
      <c r="E20" s="24" t="s">
        <v>86</v>
      </c>
      <c r="F20" s="19" t="s">
        <v>15</v>
      </c>
      <c r="G20" s="19" t="s">
        <v>17</v>
      </c>
    </row>
    <row r="21" spans="1:7" outlineLevel="5">
      <c r="A21" s="21" t="s">
        <v>15</v>
      </c>
      <c r="B21" s="22" t="s">
        <v>102</v>
      </c>
      <c r="C21" s="21" t="s">
        <v>17</v>
      </c>
      <c r="D21" s="21" t="b">
        <f>EXACT(G19,"Yes")</f>
        <v>1</v>
      </c>
      <c r="E21" s="21" t="s">
        <v>103</v>
      </c>
      <c r="F21" s="21" t="s">
        <v>15</v>
      </c>
      <c r="G21" s="21" t="s">
        <v>17</v>
      </c>
    </row>
    <row r="22" spans="1:7" ht="30" outlineLevel="6" collapsed="1">
      <c r="A22" s="19" t="s">
        <v>12</v>
      </c>
      <c r="B22" s="19" t="s">
        <v>20</v>
      </c>
      <c r="C22" s="20" t="s">
        <v>104</v>
      </c>
      <c r="D22" s="19"/>
      <c r="E22" s="19" t="s">
        <v>105</v>
      </c>
      <c r="F22" s="19" t="s">
        <v>15</v>
      </c>
      <c r="G22" s="19" t="s">
        <v>12</v>
      </c>
    </row>
    <row r="23" spans="1:7" ht="23.25" outlineLevel="6" collapsed="1">
      <c r="A23" s="19" t="s">
        <v>15</v>
      </c>
      <c r="B23" s="19" t="s">
        <v>80</v>
      </c>
      <c r="C23" s="23" t="s">
        <v>81</v>
      </c>
      <c r="D23" s="19" t="b">
        <f>EXACT(G22,"No")</f>
        <v>0</v>
      </c>
      <c r="E23" s="24" t="s">
        <v>86</v>
      </c>
      <c r="F23" s="19" t="s">
        <v>15</v>
      </c>
      <c r="G23" s="19" t="s">
        <v>17</v>
      </c>
    </row>
    <row r="24" spans="1:7" outlineLevel="6">
      <c r="A24" s="21" t="s">
        <v>15</v>
      </c>
      <c r="B24" s="22" t="s">
        <v>106</v>
      </c>
      <c r="C24" s="21" t="s">
        <v>17</v>
      </c>
      <c r="D24" s="21" t="b">
        <f>EXACT(G22,"Yes")</f>
        <v>1</v>
      </c>
      <c r="E24" s="21" t="s">
        <v>107</v>
      </c>
      <c r="F24" s="21" t="s">
        <v>15</v>
      </c>
      <c r="G24" s="21" t="s">
        <v>17</v>
      </c>
    </row>
    <row r="25" spans="1:7" ht="45" outlineLevel="7" collapsed="1">
      <c r="A25" s="19" t="s">
        <v>12</v>
      </c>
      <c r="B25" s="19" t="s">
        <v>20</v>
      </c>
      <c r="C25" s="20" t="s">
        <v>108</v>
      </c>
      <c r="D25" s="19"/>
      <c r="E25" s="19" t="s">
        <v>109</v>
      </c>
      <c r="F25" s="19" t="s">
        <v>15</v>
      </c>
      <c r="G25" s="19" t="s">
        <v>12</v>
      </c>
    </row>
    <row r="26" spans="1:7" ht="23.25" outlineLevel="7" collapsed="1">
      <c r="A26" s="19" t="s">
        <v>15</v>
      </c>
      <c r="B26" s="19" t="s">
        <v>80</v>
      </c>
      <c r="C26" s="23" t="s">
        <v>81</v>
      </c>
      <c r="D26" s="19" t="b">
        <f>EXACT(G25,"Yes")</f>
        <v>1</v>
      </c>
      <c r="E26" s="24" t="s">
        <v>82</v>
      </c>
      <c r="F26" s="19" t="s">
        <v>15</v>
      </c>
      <c r="G26" s="19" t="s">
        <v>17</v>
      </c>
    </row>
    <row r="27" spans="1:7" ht="23.25" outlineLevel="7" collapsed="1">
      <c r="A27" s="19" t="s">
        <v>15</v>
      </c>
      <c r="B27" s="19" t="s">
        <v>80</v>
      </c>
      <c r="C27" s="23" t="s">
        <v>81</v>
      </c>
      <c r="D27" s="19" t="b">
        <f>EXACT(G25,"No")</f>
        <v>0</v>
      </c>
      <c r="E27" s="24" t="s">
        <v>86</v>
      </c>
      <c r="F27" s="19" t="s">
        <v>15</v>
      </c>
      <c r="G27" s="19" t="s">
        <v>17</v>
      </c>
    </row>
    <row r="28" spans="1:7" outlineLevel="7" collapsed="1">
      <c r="A28" s="19" t="s">
        <v>12</v>
      </c>
      <c r="B28" s="19" t="s">
        <v>13</v>
      </c>
      <c r="C28" s="19" t="s">
        <v>17</v>
      </c>
      <c r="D28" s="19"/>
      <c r="E28" s="19" t="s">
        <v>110</v>
      </c>
      <c r="F28" s="19" t="s">
        <v>15</v>
      </c>
      <c r="G28" s="19" t="s">
        <v>111</v>
      </c>
    </row>
    <row r="29" spans="1:7" outlineLevel="5" collapsed="1">
      <c r="A29" s="19" t="s">
        <v>12</v>
      </c>
      <c r="B29" s="19" t="s">
        <v>13</v>
      </c>
      <c r="C29" s="19" t="s">
        <v>17</v>
      </c>
      <c r="D29" s="19"/>
      <c r="E29" s="19" t="s">
        <v>112</v>
      </c>
      <c r="F29" s="19" t="s">
        <v>15</v>
      </c>
      <c r="G29" s="19" t="s">
        <v>111</v>
      </c>
    </row>
    <row r="30" spans="1:7" outlineLevel="3">
      <c r="A30" s="21" t="s">
        <v>15</v>
      </c>
      <c r="B30" s="22" t="s">
        <v>94</v>
      </c>
      <c r="C30" s="21" t="s">
        <v>17</v>
      </c>
      <c r="D30" s="21" t="b">
        <f>EXACT(G14,"Yes")</f>
        <v>1</v>
      </c>
      <c r="E30" s="21" t="s">
        <v>95</v>
      </c>
      <c r="F30" s="21" t="s">
        <v>15</v>
      </c>
      <c r="G30" s="21" t="s">
        <v>17</v>
      </c>
    </row>
    <row r="31" spans="1:7" ht="30" outlineLevel="4" collapsed="1">
      <c r="A31" s="19" t="s">
        <v>12</v>
      </c>
      <c r="B31" s="19" t="s">
        <v>20</v>
      </c>
      <c r="C31" s="20" t="s">
        <v>96</v>
      </c>
      <c r="D31" s="19"/>
      <c r="E31" s="19" t="s">
        <v>97</v>
      </c>
      <c r="F31" s="19" t="s">
        <v>15</v>
      </c>
      <c r="G31" s="19" t="s">
        <v>12</v>
      </c>
    </row>
    <row r="32" spans="1:7" ht="23.25" outlineLevel="4" collapsed="1">
      <c r="A32" s="19" t="s">
        <v>15</v>
      </c>
      <c r="B32" s="19" t="s">
        <v>80</v>
      </c>
      <c r="C32" s="23" t="s">
        <v>81</v>
      </c>
      <c r="D32" s="19" t="b">
        <f>EXACT(G31,"No")</f>
        <v>0</v>
      </c>
      <c r="E32" s="24" t="s">
        <v>86</v>
      </c>
      <c r="F32" s="19" t="s">
        <v>15</v>
      </c>
      <c r="G32" s="19" t="s">
        <v>17</v>
      </c>
    </row>
    <row r="33" spans="1:7" outlineLevel="4">
      <c r="A33" s="21" t="s">
        <v>15</v>
      </c>
      <c r="B33" s="22" t="s">
        <v>98</v>
      </c>
      <c r="C33" s="21" t="s">
        <v>17</v>
      </c>
      <c r="D33" s="21" t="b">
        <f>EXACT(G31,"Yes")</f>
        <v>1</v>
      </c>
      <c r="E33" s="21" t="s">
        <v>99</v>
      </c>
      <c r="F33" s="21" t="s">
        <v>15</v>
      </c>
      <c r="G33" s="21" t="s">
        <v>17</v>
      </c>
    </row>
    <row r="34" spans="1:7" ht="30" outlineLevel="5" collapsed="1">
      <c r="A34" s="19" t="s">
        <v>12</v>
      </c>
      <c r="B34" s="19" t="s">
        <v>20</v>
      </c>
      <c r="C34" s="20" t="s">
        <v>100</v>
      </c>
      <c r="D34" s="19"/>
      <c r="E34" s="19" t="s">
        <v>101</v>
      </c>
      <c r="F34" s="19" t="s">
        <v>15</v>
      </c>
      <c r="G34" s="19" t="s">
        <v>12</v>
      </c>
    </row>
    <row r="35" spans="1:7" ht="23.25" outlineLevel="5" collapsed="1">
      <c r="A35" s="19" t="s">
        <v>15</v>
      </c>
      <c r="B35" s="19" t="s">
        <v>80</v>
      </c>
      <c r="C35" s="23" t="s">
        <v>81</v>
      </c>
      <c r="D35" s="19" t="b">
        <f>EXACT(G34,"No")</f>
        <v>0</v>
      </c>
      <c r="E35" s="24" t="s">
        <v>86</v>
      </c>
      <c r="F35" s="19" t="s">
        <v>15</v>
      </c>
      <c r="G35" s="19" t="s">
        <v>17</v>
      </c>
    </row>
    <row r="36" spans="1:7" outlineLevel="5">
      <c r="A36" s="21" t="s">
        <v>15</v>
      </c>
      <c r="B36" s="22" t="s">
        <v>102</v>
      </c>
      <c r="C36" s="21" t="s">
        <v>17</v>
      </c>
      <c r="D36" s="21" t="b">
        <f>EXACT(G34,"Yes")</f>
        <v>1</v>
      </c>
      <c r="E36" s="21" t="s">
        <v>103</v>
      </c>
      <c r="F36" s="21" t="s">
        <v>15</v>
      </c>
      <c r="G36" s="21" t="s">
        <v>17</v>
      </c>
    </row>
    <row r="37" spans="1:7" ht="30" outlineLevel="6" collapsed="1">
      <c r="A37" s="19" t="s">
        <v>12</v>
      </c>
      <c r="B37" s="19" t="s">
        <v>20</v>
      </c>
      <c r="C37" s="20" t="s">
        <v>104</v>
      </c>
      <c r="D37" s="19"/>
      <c r="E37" s="19" t="s">
        <v>105</v>
      </c>
      <c r="F37" s="19" t="s">
        <v>15</v>
      </c>
      <c r="G37" s="19" t="s">
        <v>12</v>
      </c>
    </row>
    <row r="38" spans="1:7" ht="23.25" outlineLevel="6" collapsed="1">
      <c r="A38" s="19" t="s">
        <v>15</v>
      </c>
      <c r="B38" s="19" t="s">
        <v>80</v>
      </c>
      <c r="C38" s="23" t="s">
        <v>81</v>
      </c>
      <c r="D38" s="19" t="b">
        <f>EXACT(G37,"No")</f>
        <v>0</v>
      </c>
      <c r="E38" s="24" t="s">
        <v>86</v>
      </c>
      <c r="F38" s="19" t="s">
        <v>15</v>
      </c>
      <c r="G38" s="19" t="s">
        <v>17</v>
      </c>
    </row>
    <row r="39" spans="1:7" outlineLevel="6">
      <c r="A39" s="21" t="s">
        <v>15</v>
      </c>
      <c r="B39" s="22" t="s">
        <v>106</v>
      </c>
      <c r="C39" s="21" t="s">
        <v>17</v>
      </c>
      <c r="D39" s="21" t="b">
        <f>EXACT(G37,"Yes")</f>
        <v>1</v>
      </c>
      <c r="E39" s="21" t="s">
        <v>107</v>
      </c>
      <c r="F39" s="21" t="s">
        <v>15</v>
      </c>
      <c r="G39" s="21" t="s">
        <v>17</v>
      </c>
    </row>
    <row r="40" spans="1:7" ht="45" outlineLevel="7" collapsed="1">
      <c r="A40" s="19" t="s">
        <v>12</v>
      </c>
      <c r="B40" s="19" t="s">
        <v>20</v>
      </c>
      <c r="C40" s="20" t="s">
        <v>108</v>
      </c>
      <c r="D40" s="19"/>
      <c r="E40" s="19" t="s">
        <v>109</v>
      </c>
      <c r="F40" s="19" t="s">
        <v>15</v>
      </c>
      <c r="G40" s="19" t="s">
        <v>12</v>
      </c>
    </row>
    <row r="41" spans="1:7" ht="23.25" outlineLevel="7" collapsed="1">
      <c r="A41" s="19" t="s">
        <v>15</v>
      </c>
      <c r="B41" s="19" t="s">
        <v>80</v>
      </c>
      <c r="C41" s="23" t="s">
        <v>81</v>
      </c>
      <c r="D41" s="19" t="b">
        <f>EXACT(G40,"Yes")</f>
        <v>1</v>
      </c>
      <c r="E41" s="24" t="s">
        <v>82</v>
      </c>
      <c r="F41" s="19" t="s">
        <v>15</v>
      </c>
      <c r="G41" s="19" t="s">
        <v>17</v>
      </c>
    </row>
    <row r="42" spans="1:7" ht="23.25" outlineLevel="7" collapsed="1">
      <c r="A42" s="19" t="s">
        <v>15</v>
      </c>
      <c r="B42" s="19" t="s">
        <v>80</v>
      </c>
      <c r="C42" s="23" t="s">
        <v>81</v>
      </c>
      <c r="D42" s="19" t="b">
        <f>EXACT(G40,"No")</f>
        <v>0</v>
      </c>
      <c r="E42" s="24" t="s">
        <v>86</v>
      </c>
      <c r="F42" s="19" t="s">
        <v>15</v>
      </c>
      <c r="G42" s="19" t="s">
        <v>17</v>
      </c>
    </row>
    <row r="43" spans="1:7" outlineLevel="7" collapsed="1">
      <c r="A43" s="19" t="s">
        <v>12</v>
      </c>
      <c r="B43" s="19" t="s">
        <v>13</v>
      </c>
      <c r="C43" s="19" t="s">
        <v>17</v>
      </c>
      <c r="D43" s="19"/>
      <c r="E43" s="19" t="s">
        <v>110</v>
      </c>
      <c r="F43" s="19" t="s">
        <v>15</v>
      </c>
      <c r="G43" s="19" t="s">
        <v>111</v>
      </c>
    </row>
    <row r="44" spans="1:7" outlineLevel="5" collapsed="1">
      <c r="A44" s="19" t="s">
        <v>12</v>
      </c>
      <c r="B44" s="19" t="s">
        <v>13</v>
      </c>
      <c r="C44" s="19" t="s">
        <v>17</v>
      </c>
      <c r="D44" s="19"/>
      <c r="E44" s="19" t="s">
        <v>112</v>
      </c>
      <c r="F44" s="19" t="s">
        <v>15</v>
      </c>
      <c r="G44" s="19" t="s">
        <v>111</v>
      </c>
    </row>
    <row r="45" spans="1:7" outlineLevel="3" collapsed="1">
      <c r="A45" s="19" t="s">
        <v>12</v>
      </c>
      <c r="B45" s="19" t="s">
        <v>13</v>
      </c>
      <c r="C45" s="19" t="s">
        <v>17</v>
      </c>
      <c r="D45" s="19"/>
      <c r="E45" s="19" t="s">
        <v>113</v>
      </c>
      <c r="F45" s="19" t="s">
        <v>15</v>
      </c>
      <c r="G45" s="19" t="s">
        <v>111</v>
      </c>
    </row>
    <row r="46" spans="1:7" outlineLevel="2" collapsed="1">
      <c r="A46" s="19" t="s">
        <v>12</v>
      </c>
      <c r="B46" s="19" t="s">
        <v>13</v>
      </c>
      <c r="C46" s="19" t="s">
        <v>17</v>
      </c>
      <c r="D46" s="19"/>
      <c r="E46" s="19" t="s">
        <v>114</v>
      </c>
      <c r="F46" s="19" t="s">
        <v>15</v>
      </c>
      <c r="G46" s="19" t="s">
        <v>111</v>
      </c>
    </row>
    <row r="47" spans="1:7">
      <c r="A47" s="3" t="s">
        <v>12</v>
      </c>
      <c r="B47" s="3" t="s">
        <v>13</v>
      </c>
      <c r="C47" s="3" t="s">
        <v>17</v>
      </c>
      <c r="D47" s="3"/>
      <c r="E47" s="3" t="s">
        <v>115</v>
      </c>
      <c r="F47" s="3" t="s">
        <v>15</v>
      </c>
      <c r="G47" s="3" t="s">
        <v>111</v>
      </c>
    </row>
  </sheetData>
  <mergeCells count="3">
    <mergeCell ref="A1:G1"/>
    <mergeCell ref="B2:G2"/>
    <mergeCell ref="B3:G3"/>
  </mergeCells>
  <hyperlinks>
    <hyperlink ref="C5" location="#'Is the proposed project (enum)'!A3" display="Is the proposed project (enum)" xr:uid="{46D67D75-9F11-4AF4-B5C2-6ECF15C504EC}"/>
    <hyperlink ref="B7" location="#'Step 1 Identification of alter'!A1" display="Step 1 Identification of alter" xr:uid="{4BF0C177-155C-48D6-8B0D-CDE463B83A2F}"/>
    <hyperlink ref="C8" location="#'Have realistic and cred (enum)'!A3" display="Have realistic and cred (enum)" xr:uid="{24B56940-0661-4D77-A19C-5E2A50D07025}"/>
    <hyperlink ref="B10" location="#'Step 1 Identification of al 1'!A1" display="Step 1 Identification of al 1" xr:uid="{5195D396-4CE0-431B-94CE-79485CAD81E0}"/>
    <hyperlink ref="C11" location="#'Are the alternative sce (enum)'!A3" display="Are the alternative sce (enum)" xr:uid="{ED056FFB-7A32-4EBD-A91B-21DCB18E18E7}"/>
    <hyperlink ref="B13" location="#'Step 2 Investment analysis'!A1" display="Step 2 Investment analysis" xr:uid="{58C891A5-365E-47E9-B6CD-915B5591FEC1}"/>
    <hyperlink ref="C14" location="#'Investment analysis (enum)'!A3" display="Investment analysis (enum)" xr:uid="{27D7EA17-F2B5-4231-8037-368448DE640B}"/>
    <hyperlink ref="B15" location="#'Step 3 Barrier analysis. Quest'!A1" display="Step 3 Barrier analysis. Quest" xr:uid="{50E1A6D1-BBF3-4E0E-B6D8-132260105AC5}"/>
    <hyperlink ref="C16" location="#' Is there at least one  (enum)'!A3" display=" Is there at least one  (enum)" xr:uid="{8CDEE61F-268F-4A85-A95B-7CFAF45E2D2E}"/>
    <hyperlink ref="B18" location="#'Step 3 Barrier analysis. Qu 1'!A1" display="Step 3 Barrier analysis. Qu 1" xr:uid="{C90AD72F-FC83-4D61-8A8E-F5F61921280C}"/>
    <hyperlink ref="C19" location="#'Is at least one alterna (enum)'!A3" display="Is at least one alterna (enum)" xr:uid="{650EAD4E-0248-4DCF-95CA-1FF480CDC135}"/>
    <hyperlink ref="B21" location="#'Step 4 Common practice analysi'!A1" display="Step 4 Common practice analysi" xr:uid="{631CB9B3-5F23-454F-BA44-EF04C8C53A32}"/>
    <hyperlink ref="C22" location="#'No similar activities c (enum)'!A3" display="No similar activities c (enum)" xr:uid="{AA722DF8-7991-4899-94FB-0E6547848976}"/>
    <hyperlink ref="B24" location="#'Step 4 Common practice anal 1'!A1" display="Step 4 Common practice anal 1" xr:uid="{DE551254-703F-4797-8CD3-2C8A83D993D7}"/>
    <hyperlink ref="C25" location="#'If similar activities a (enum)'!A3" display="If similar activities a (enum)" xr:uid="{7DBC43C5-A76C-4057-B876-183CACE945CE}"/>
    <hyperlink ref="B30" location="#'Step 3 Barrier analysis. Quest'!A1" display="Step 3 Barrier analysis. Quest" xr:uid="{74A4B46D-89F2-4E02-A208-EFA5E922C4EF}"/>
    <hyperlink ref="C31" location="#' Is there at least one  (enum)'!A3" display=" Is there at least one  (enum)" xr:uid="{CFB3C489-E1DA-4585-AB54-857C8D8D6B54}"/>
    <hyperlink ref="B33" location="#'Step 3 Barrier analysis. Qu 1'!A1" display="Step 3 Barrier analysis. Qu 1" xr:uid="{E14D026D-CA82-409A-9246-5970E10925AD}"/>
    <hyperlink ref="C34" location="#'Is at least one alterna (enum)'!A3" display="Is at least one alterna (enum)" xr:uid="{464191E9-B6CC-43A9-B86B-7C304DD2D0A8}"/>
    <hyperlink ref="B36" location="#'Step 4 Common practice analysi'!A1" display="Step 4 Common practice analysi" xr:uid="{7EB6F4DA-3507-4488-994A-8E6BEA1EBA4F}"/>
    <hyperlink ref="C37" location="#'No similar activities c (enum)'!A3" display="No similar activities c (enum)" xr:uid="{4F89688A-2E7C-48CB-AC77-CF35B51041DC}"/>
    <hyperlink ref="B39" location="#'Step 4 Common practice anal 1'!A1" display="Step 4 Common practice anal 1" xr:uid="{9D5C5D31-390A-447F-8990-E551E9271945}"/>
    <hyperlink ref="C40" location="#'If similar activities a (enum)'!A3" display="If similar activities a (enum)" xr:uid="{78B27491-019C-408E-A6F3-8656F8426AEB}"/>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B74DF6A5-DE78-4186-BD49-A7A45F0567EE}">
          <x14:formula1>
            <xm:f>'Have realistic and cred (enum)'!A3:A4</xm:f>
          </x14:formula1>
          <xm:sqref>G8</xm:sqref>
        </x14:dataValidation>
        <x14:dataValidation type="list" allowBlank="1" xr:uid="{2993E5DB-DE49-4320-A539-5257C5BDA3BB}">
          <x14:formula1>
            <xm:f>'Is the proposed project (enum)'!A3:A4</xm:f>
          </x14:formula1>
          <xm:sqref>G5</xm:sqref>
        </x14:dataValidation>
        <x14:dataValidation type="list" allowBlank="1" xr:uid="{3306017E-D809-4C97-B0CB-78F984670538}">
          <x14:formula1>
            <xm:f>'If similar activities a (enum)'!A3:A4</xm:f>
          </x14:formula1>
          <xm:sqref>G40</xm:sqref>
        </x14:dataValidation>
        <x14:dataValidation type="list" allowBlank="1" xr:uid="{2E199DA1-7988-44B9-8742-6E96D8CDFE47}">
          <x14:formula1>
            <xm:f>'No similar activities c (enum)'!A3:A4</xm:f>
          </x14:formula1>
          <xm:sqref>G37</xm:sqref>
        </x14:dataValidation>
        <x14:dataValidation type="list" allowBlank="1" xr:uid="{F0746821-ACAE-4B42-9C46-1A8B9CBA8065}">
          <x14:formula1>
            <xm:f>'Is at least one alterna (enum)'!A3:A4</xm:f>
          </x14:formula1>
          <xm:sqref>G34</xm:sqref>
        </x14:dataValidation>
        <x14:dataValidation type="list" allowBlank="1" xr:uid="{AA8BED8D-5C42-4A5D-BB90-6EC5F9675F03}">
          <x14:formula1>
            <xm:f>' Is there at least one  (enum)'!A3:A4</xm:f>
          </x14:formula1>
          <xm:sqref>G31</xm:sqref>
        </x14:dataValidation>
        <x14:dataValidation type="list" allowBlank="1" xr:uid="{CF3D926D-76FD-49D1-8F29-F4D6F165EF61}">
          <x14:formula1>
            <xm:f>'If similar activities a (enum)'!A3:A4</xm:f>
          </x14:formula1>
          <xm:sqref>G25</xm:sqref>
        </x14:dataValidation>
        <x14:dataValidation type="list" allowBlank="1" xr:uid="{5EB38D58-5C9B-4268-A071-711F2E3855C0}">
          <x14:formula1>
            <xm:f>'No similar activities c (enum)'!A3:A4</xm:f>
          </x14:formula1>
          <xm:sqref>G22</xm:sqref>
        </x14:dataValidation>
        <x14:dataValidation type="list" allowBlank="1" xr:uid="{7128BBE2-68F2-4207-BD01-232D5BD352E0}">
          <x14:formula1>
            <xm:f>'Is at least one alterna (enum)'!A3:A4</xm:f>
          </x14:formula1>
          <xm:sqref>G19</xm:sqref>
        </x14:dataValidation>
        <x14:dataValidation type="list" allowBlank="1" xr:uid="{AE8238CD-2FE3-43C5-A655-44376D19EE87}">
          <x14:formula1>
            <xm:f>' Is there at least one  (enum)'!A3:A4</xm:f>
          </x14:formula1>
          <xm:sqref>G16</xm:sqref>
        </x14:dataValidation>
        <x14:dataValidation type="list" allowBlank="1" xr:uid="{2585B71C-DDEA-433A-80D7-C41BBEA4B3B5}">
          <x14:formula1>
            <xm:f>'Investment analysis (enum)'!A3:A4</xm:f>
          </x14:formula1>
          <xm:sqref>G14</xm:sqref>
        </x14:dataValidation>
        <x14:dataValidation type="list" allowBlank="1" xr:uid="{1AB055BA-A1FA-40A4-A543-0BF7D3A1580A}">
          <x14:formula1>
            <xm:f>'Are the alternative sce (enum)'!A3:A4</xm:f>
          </x14:formula1>
          <xm:sqref>G11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FCCF-F5AE-408C-9258-643C758AE35C}">
  <sheetPr>
    <outlinePr summaryBelow="0" summaryRight="0"/>
  </sheetPr>
  <dimension ref="A1:G15"/>
  <sheetViews>
    <sheetView topLeftCell="A9" workbookViewId="0">
      <selection activeCell="E11" sqref="E1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601</v>
      </c>
      <c r="B1" s="37"/>
      <c r="C1" s="37"/>
      <c r="D1" s="37"/>
      <c r="E1" s="37"/>
      <c r="F1" s="37"/>
      <c r="G1" s="37"/>
    </row>
    <row r="2" spans="1:7" ht="18.75">
      <c r="A2" s="1" t="s">
        <v>1</v>
      </c>
      <c r="B2" s="38" t="s">
        <v>860</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336</v>
      </c>
      <c r="E5" s="3" t="s">
        <v>602</v>
      </c>
      <c r="F5" s="3" t="s">
        <v>15</v>
      </c>
      <c r="G5" s="3">
        <f>G6*G10</f>
        <v>0</v>
      </c>
    </row>
    <row r="6" spans="1:7" ht="45">
      <c r="A6" s="3" t="s">
        <v>15</v>
      </c>
      <c r="B6" s="3" t="s">
        <v>152</v>
      </c>
      <c r="C6" s="3"/>
      <c r="D6" s="3" t="s">
        <v>336</v>
      </c>
      <c r="E6" s="3" t="s">
        <v>603</v>
      </c>
      <c r="F6" s="3" t="s">
        <v>15</v>
      </c>
      <c r="G6" s="3">
        <f>G7-G8</f>
        <v>0</v>
      </c>
    </row>
    <row r="7" spans="1:7" ht="60" collapsed="1">
      <c r="A7" s="3" t="s">
        <v>12</v>
      </c>
      <c r="B7" s="3" t="s">
        <v>152</v>
      </c>
      <c r="C7" s="8"/>
      <c r="D7" s="3"/>
      <c r="E7" s="3" t="s">
        <v>591</v>
      </c>
      <c r="F7" s="3" t="s">
        <v>15</v>
      </c>
      <c r="G7" s="3"/>
    </row>
    <row r="8" spans="1:7" ht="90">
      <c r="A8" s="3" t="s">
        <v>12</v>
      </c>
      <c r="B8" s="3" t="s">
        <v>152</v>
      </c>
      <c r="C8" s="8"/>
      <c r="D8" s="3"/>
      <c r="E8" s="3" t="s">
        <v>604</v>
      </c>
      <c r="F8" s="3" t="s">
        <v>15</v>
      </c>
      <c r="G8" s="3"/>
    </row>
    <row r="9" spans="1:7" ht="315">
      <c r="A9" s="3" t="s">
        <v>12</v>
      </c>
      <c r="B9" s="3" t="s">
        <v>20</v>
      </c>
      <c r="C9" s="8" t="s">
        <v>592</v>
      </c>
      <c r="D9" s="3"/>
      <c r="E9" s="3" t="s">
        <v>593</v>
      </c>
      <c r="F9" s="3" t="s">
        <v>15</v>
      </c>
      <c r="G9" s="3" t="s">
        <v>605</v>
      </c>
    </row>
    <row r="10" spans="1:7" ht="30" collapsed="1">
      <c r="A10" s="3" t="s">
        <v>15</v>
      </c>
      <c r="B10" s="3" t="s">
        <v>152</v>
      </c>
      <c r="C10" s="3" t="s">
        <v>17</v>
      </c>
      <c r="D10" s="3" t="s">
        <v>336</v>
      </c>
      <c r="E10" s="3" t="s">
        <v>595</v>
      </c>
      <c r="F10" s="3" t="s">
        <v>15</v>
      </c>
      <c r="G10" s="3">
        <f>IF(AND(G9="i"),G11,IF(AND(G9="ii"),G12,IF(AND(G9="iii"),G13,IF(AND(G9="iv"),G14,IF(AND(G9="v"),G15)))))</f>
        <v>1</v>
      </c>
    </row>
    <row r="11" spans="1:7" ht="75">
      <c r="A11" s="3" t="s">
        <v>15</v>
      </c>
      <c r="B11" s="3" t="s">
        <v>152</v>
      </c>
      <c r="C11" s="3"/>
      <c r="D11" s="3" t="b">
        <f>EXACT(G9,"i")</f>
        <v>1</v>
      </c>
      <c r="E11" s="3" t="s">
        <v>596</v>
      </c>
      <c r="F11" s="3" t="s">
        <v>15</v>
      </c>
      <c r="G11" s="3">
        <f>'Tool 07'!G209</f>
        <v>1</v>
      </c>
    </row>
    <row r="12" spans="1:7" ht="45">
      <c r="A12" s="3" t="s">
        <v>15</v>
      </c>
      <c r="B12" s="3" t="s">
        <v>152</v>
      </c>
      <c r="C12" s="3" t="s">
        <v>17</v>
      </c>
      <c r="D12" s="3" t="b">
        <f>EXACT(G9,"ii")</f>
        <v>0</v>
      </c>
      <c r="E12" s="3" t="s">
        <v>597</v>
      </c>
      <c r="F12" s="3" t="s">
        <v>15</v>
      </c>
      <c r="G12" s="3"/>
    </row>
    <row r="13" spans="1:7" ht="60">
      <c r="A13" s="3" t="s">
        <v>15</v>
      </c>
      <c r="B13" s="3" t="s">
        <v>152</v>
      </c>
      <c r="C13" s="3" t="s">
        <v>17</v>
      </c>
      <c r="D13" s="3" t="b">
        <f>EXACT(G9,"iii")</f>
        <v>0</v>
      </c>
      <c r="E13" s="3" t="s">
        <v>598</v>
      </c>
      <c r="F13" s="3" t="s">
        <v>15</v>
      </c>
      <c r="G13" s="3"/>
    </row>
    <row r="14" spans="1:7" ht="45">
      <c r="A14" s="3" t="s">
        <v>15</v>
      </c>
      <c r="B14" s="3" t="s">
        <v>152</v>
      </c>
      <c r="C14" s="3" t="s">
        <v>17</v>
      </c>
      <c r="D14" s="3" t="b">
        <f>EXACT(G9,"iv")</f>
        <v>0</v>
      </c>
      <c r="E14" s="3" t="s">
        <v>599</v>
      </c>
      <c r="F14" s="3" t="s">
        <v>15</v>
      </c>
      <c r="G14" s="3"/>
    </row>
    <row r="15" spans="1:7" ht="60">
      <c r="A15" s="3" t="s">
        <v>15</v>
      </c>
      <c r="B15" s="3" t="s">
        <v>152</v>
      </c>
      <c r="C15" s="3" t="s">
        <v>17</v>
      </c>
      <c r="D15" s="3" t="b">
        <f>EXACT(G9,"v")</f>
        <v>0</v>
      </c>
      <c r="E15" s="3" t="s">
        <v>600</v>
      </c>
      <c r="F15" s="3" t="s">
        <v>15</v>
      </c>
      <c r="G15" s="3"/>
    </row>
  </sheetData>
  <mergeCells count="3">
    <mergeCell ref="A1:G1"/>
    <mergeCell ref="B2:G2"/>
    <mergeCell ref="B3:G3"/>
  </mergeCells>
  <dataValidations count="3">
    <dataValidation type="list" allowBlank="1" showInputMessage="1" showErrorMessage="1" sqref="G9" xr:uid="{5C7B4754-EDEF-4C70-9BDC-9E047F54814A}">
      <formula1>"i,ii,iii,iv,v"</formula1>
    </dataValidation>
    <dataValidation type="list" allowBlank="1" showInputMessage="1" showErrorMessage="1" sqref="F5:F15 A5:A15" xr:uid="{C2A5B396-F1B2-4825-A3EB-BE849788ADBB}">
      <formula1>"Yes,No"</formula1>
    </dataValidation>
    <dataValidation type="list" allowBlank="1" showInputMessage="1" showErrorMessage="1" sqref="B3:G3" xr:uid="{01E7E5F0-A958-428A-B1FD-DADB69614DEB}">
      <formula1>"Verifiable Credentials,Encrypted Verifiable Credential,Sub-Schema"</formula1>
    </dataValidation>
  </dataValidations>
  <hyperlinks>
    <hyperlink ref="C9" location="'Baseline EF grid (enum)'!A1" display="'Baseline EF grid (enum)" xr:uid="{4EFE1501-62ED-45FA-9A33-90D5E0BBF566}"/>
  </hyperlinks>
  <pageMargins left="0.7" right="0.7" top="0.75" bottom="0.75" header="0.3" footer="0.3"/>
  <pageSetup orientation="portrait" horizontalDpi="4294967295" verticalDpi="4294967295" r:id="rId1"/>
  <legacy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20EE-996D-4972-A4DD-C68B052F7297}">
  <sheetPr>
    <outlinePr summaryBelow="0" summaryRight="0"/>
  </sheetPr>
  <dimension ref="A1:G11"/>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981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104</v>
      </c>
      <c r="D5" s="3"/>
      <c r="E5" s="3" t="s">
        <v>105</v>
      </c>
      <c r="F5" s="3" t="s">
        <v>15</v>
      </c>
      <c r="G5" s="3" t="s">
        <v>12</v>
      </c>
    </row>
    <row r="6" spans="1:7" ht="23.25">
      <c r="A6" s="3" t="s">
        <v>15</v>
      </c>
      <c r="B6" s="3" t="s">
        <v>80</v>
      </c>
      <c r="C6" s="25" t="s">
        <v>81</v>
      </c>
      <c r="D6" s="3" t="b">
        <f>EXACT(G5,"No")</f>
        <v>0</v>
      </c>
      <c r="E6" s="26" t="s">
        <v>86</v>
      </c>
      <c r="F6" s="3" t="s">
        <v>15</v>
      </c>
      <c r="G6" s="3" t="s">
        <v>17</v>
      </c>
    </row>
    <row r="7" spans="1:7">
      <c r="A7" s="3" t="s">
        <v>15</v>
      </c>
      <c r="B7" s="18" t="s">
        <v>106</v>
      </c>
      <c r="C7" s="3" t="s">
        <v>17</v>
      </c>
      <c r="D7" s="3" t="b">
        <f>EXACT(G5,"Yes")</f>
        <v>1</v>
      </c>
      <c r="E7" s="3" t="s">
        <v>107</v>
      </c>
      <c r="F7" s="3" t="s">
        <v>15</v>
      </c>
      <c r="G7" s="3" t="s">
        <v>17</v>
      </c>
    </row>
    <row r="8" spans="1:7" ht="45" outlineLevel="1" collapsed="1">
      <c r="A8" s="19" t="s">
        <v>12</v>
      </c>
      <c r="B8" s="19" t="s">
        <v>20</v>
      </c>
      <c r="C8" s="20" t="s">
        <v>108</v>
      </c>
      <c r="D8" s="19"/>
      <c r="E8" s="19" t="s">
        <v>109</v>
      </c>
      <c r="F8" s="19" t="s">
        <v>15</v>
      </c>
      <c r="G8" s="19" t="s">
        <v>12</v>
      </c>
    </row>
    <row r="9" spans="1:7" ht="23.25" outlineLevel="1" collapsed="1">
      <c r="A9" s="19" t="s">
        <v>15</v>
      </c>
      <c r="B9" s="19" t="s">
        <v>80</v>
      </c>
      <c r="C9" s="23" t="s">
        <v>81</v>
      </c>
      <c r="D9" s="19" t="b">
        <f>EXACT(G8,"Yes")</f>
        <v>1</v>
      </c>
      <c r="E9" s="24" t="s">
        <v>82</v>
      </c>
      <c r="F9" s="19" t="s">
        <v>15</v>
      </c>
      <c r="G9" s="19" t="s">
        <v>17</v>
      </c>
    </row>
    <row r="10" spans="1:7" ht="23.25" outlineLevel="1" collapsed="1">
      <c r="A10" s="19" t="s">
        <v>15</v>
      </c>
      <c r="B10" s="19" t="s">
        <v>80</v>
      </c>
      <c r="C10" s="23" t="s">
        <v>81</v>
      </c>
      <c r="D10" s="19" t="b">
        <f>EXACT(G8,"No")</f>
        <v>0</v>
      </c>
      <c r="E10" s="24" t="s">
        <v>86</v>
      </c>
      <c r="F10" s="19" t="s">
        <v>15</v>
      </c>
      <c r="G10" s="19" t="s">
        <v>17</v>
      </c>
    </row>
    <row r="11" spans="1:7" outlineLevel="1" collapsed="1">
      <c r="A11" s="19" t="s">
        <v>12</v>
      </c>
      <c r="B11" s="19" t="s">
        <v>13</v>
      </c>
      <c r="C11" s="19" t="s">
        <v>17</v>
      </c>
      <c r="D11" s="19"/>
      <c r="E11" s="19" t="s">
        <v>110</v>
      </c>
      <c r="F11" s="19" t="s">
        <v>15</v>
      </c>
      <c r="G11" s="19" t="s">
        <v>111</v>
      </c>
    </row>
  </sheetData>
  <mergeCells count="3">
    <mergeCell ref="A1:G1"/>
    <mergeCell ref="B2:G2"/>
    <mergeCell ref="B3:G3"/>
  </mergeCells>
  <hyperlinks>
    <hyperlink ref="C5" location="#'No similar activities c (enum)'!A3" display="No similar activities c (enum)" xr:uid="{900ABABF-E80B-416B-A90D-7399DB89CC99}"/>
    <hyperlink ref="B7" location="#'Step 4 Common practice anal 1'!A1" display="Step 4 Common practice anal 1" xr:uid="{69FAD7B0-6B3B-4EBB-AC2A-F09FC3ACEC33}"/>
    <hyperlink ref="C8" location="#'If similar activities a (enum)'!A3" display="If similar activities a (enum)" xr:uid="{A2856CFB-4549-449B-BCA1-A89883C1B135}"/>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D7D451BC-5C49-4343-B2F5-A4CC92C0CBF2}">
          <x14:formula1>
            <xm:f>'If similar activities a (enum)'!A3:A4</xm:f>
          </x14:formula1>
          <xm:sqref>G8</xm:sqref>
        </x14:dataValidation>
        <x14:dataValidation type="list" allowBlank="1" xr:uid="{5F690CA7-88B4-407D-AE3B-322CA7807245}">
          <x14:formula1>
            <xm:f>'No similar activities c (enum)'!A3:A4</xm:f>
          </x14:formula1>
          <xm:sqref>G5</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0E4E7-19C2-4772-87D5-F7BA47D2E0D5}">
  <sheetPr>
    <outlinePr summaryBelow="0" summaryRight="0"/>
  </sheetPr>
  <dimension ref="A1:G43"/>
  <sheetViews>
    <sheetView workbookViewId="0">
      <selection sqref="A1:G1"/>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7" t="s">
        <v>982</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85</v>
      </c>
      <c r="D5" s="3"/>
      <c r="E5" s="3" t="s">
        <v>84</v>
      </c>
      <c r="F5" s="3" t="s">
        <v>15</v>
      </c>
      <c r="G5" s="3" t="s">
        <v>12</v>
      </c>
    </row>
    <row r="6" spans="1:7" ht="23.25">
      <c r="A6" s="3" t="s">
        <v>15</v>
      </c>
      <c r="B6" s="3" t="s">
        <v>80</v>
      </c>
      <c r="C6" s="25" t="s">
        <v>81</v>
      </c>
      <c r="D6" s="3" t="b">
        <f>EXACT(G5,"No")</f>
        <v>0</v>
      </c>
      <c r="E6" s="26" t="s">
        <v>86</v>
      </c>
      <c r="F6" s="3" t="s">
        <v>15</v>
      </c>
      <c r="G6" s="3" t="s">
        <v>17</v>
      </c>
    </row>
    <row r="7" spans="1:7" ht="60">
      <c r="A7" s="3" t="s">
        <v>15</v>
      </c>
      <c r="B7" s="18" t="s">
        <v>87</v>
      </c>
      <c r="C7" s="3" t="s">
        <v>17</v>
      </c>
      <c r="D7" s="3" t="b">
        <f>EXACT(G5,"Yes")</f>
        <v>1</v>
      </c>
      <c r="E7" s="3" t="s">
        <v>88</v>
      </c>
      <c r="F7" s="3" t="s">
        <v>15</v>
      </c>
      <c r="G7" s="3" t="s">
        <v>17</v>
      </c>
    </row>
    <row r="8" spans="1:7" ht="60" outlineLevel="1" collapsed="1">
      <c r="A8" s="19" t="s">
        <v>12</v>
      </c>
      <c r="B8" s="19" t="s">
        <v>20</v>
      </c>
      <c r="C8" s="20" t="s">
        <v>89</v>
      </c>
      <c r="D8" s="19"/>
      <c r="E8" s="19" t="s">
        <v>88</v>
      </c>
      <c r="F8" s="19" t="s">
        <v>15</v>
      </c>
      <c r="G8" s="19" t="s">
        <v>12</v>
      </c>
    </row>
    <row r="9" spans="1:7" ht="23.25" outlineLevel="1" collapsed="1">
      <c r="A9" s="19" t="s">
        <v>15</v>
      </c>
      <c r="B9" s="19" t="s">
        <v>80</v>
      </c>
      <c r="C9" s="23" t="s">
        <v>81</v>
      </c>
      <c r="D9" s="19" t="b">
        <f>EXACT(G8,"No")</f>
        <v>0</v>
      </c>
      <c r="E9" s="24" t="s">
        <v>86</v>
      </c>
      <c r="F9" s="19" t="s">
        <v>15</v>
      </c>
      <c r="G9" s="19" t="s">
        <v>17</v>
      </c>
    </row>
    <row r="10" spans="1:7" outlineLevel="1" collapsed="1">
      <c r="A10" s="21" t="s">
        <v>15</v>
      </c>
      <c r="B10" s="22" t="s">
        <v>90</v>
      </c>
      <c r="C10" s="21" t="s">
        <v>17</v>
      </c>
      <c r="D10" s="21" t="b">
        <f>EXACT(G8,"Yes")</f>
        <v>1</v>
      </c>
      <c r="E10" s="21" t="s">
        <v>91</v>
      </c>
      <c r="F10" s="21" t="s">
        <v>15</v>
      </c>
      <c r="G10" s="21" t="s">
        <v>17</v>
      </c>
    </row>
    <row r="11" spans="1:7" ht="30" outlineLevel="2" collapsed="1">
      <c r="A11" s="19" t="s">
        <v>12</v>
      </c>
      <c r="B11" s="19" t="s">
        <v>20</v>
      </c>
      <c r="C11" s="20" t="s">
        <v>92</v>
      </c>
      <c r="D11" s="19"/>
      <c r="E11" s="19" t="s">
        <v>93</v>
      </c>
      <c r="F11" s="19" t="s">
        <v>15</v>
      </c>
      <c r="G11" s="19" t="s">
        <v>12</v>
      </c>
    </row>
    <row r="12" spans="1:7" outlineLevel="2" collapsed="1">
      <c r="A12" s="21" t="s">
        <v>15</v>
      </c>
      <c r="B12" s="22" t="s">
        <v>94</v>
      </c>
      <c r="C12" s="21" t="s">
        <v>17</v>
      </c>
      <c r="D12" s="21" t="b">
        <f>EXACT(G11,"No")</f>
        <v>0</v>
      </c>
      <c r="E12" s="21" t="s">
        <v>95</v>
      </c>
      <c r="F12" s="21" t="s">
        <v>15</v>
      </c>
      <c r="G12" s="21" t="s">
        <v>17</v>
      </c>
    </row>
    <row r="13" spans="1:7" ht="30" outlineLevel="3" collapsed="1">
      <c r="A13" s="19" t="s">
        <v>12</v>
      </c>
      <c r="B13" s="19" t="s">
        <v>20</v>
      </c>
      <c r="C13" s="20" t="s">
        <v>96</v>
      </c>
      <c r="D13" s="19"/>
      <c r="E13" s="19" t="s">
        <v>97</v>
      </c>
      <c r="F13" s="19" t="s">
        <v>15</v>
      </c>
      <c r="G13" s="19" t="s">
        <v>12</v>
      </c>
    </row>
    <row r="14" spans="1:7" ht="23.25" outlineLevel="3" collapsed="1">
      <c r="A14" s="19" t="s">
        <v>15</v>
      </c>
      <c r="B14" s="19" t="s">
        <v>80</v>
      </c>
      <c r="C14" s="23" t="s">
        <v>81</v>
      </c>
      <c r="D14" s="19" t="b">
        <f>EXACT(G13,"No")</f>
        <v>0</v>
      </c>
      <c r="E14" s="24" t="s">
        <v>86</v>
      </c>
      <c r="F14" s="19" t="s">
        <v>15</v>
      </c>
      <c r="G14" s="19" t="s">
        <v>17</v>
      </c>
    </row>
    <row r="15" spans="1:7" outlineLevel="3" collapsed="1">
      <c r="A15" s="21" t="s">
        <v>15</v>
      </c>
      <c r="B15" s="22" t="s">
        <v>98</v>
      </c>
      <c r="C15" s="21" t="s">
        <v>17</v>
      </c>
      <c r="D15" s="21" t="b">
        <f>EXACT(G13,"Yes")</f>
        <v>1</v>
      </c>
      <c r="E15" s="21" t="s">
        <v>99</v>
      </c>
      <c r="F15" s="21" t="s">
        <v>15</v>
      </c>
      <c r="G15" s="21" t="s">
        <v>17</v>
      </c>
    </row>
    <row r="16" spans="1:7" ht="30" outlineLevel="4" collapsed="1">
      <c r="A16" s="19" t="s">
        <v>12</v>
      </c>
      <c r="B16" s="19" t="s">
        <v>20</v>
      </c>
      <c r="C16" s="20" t="s">
        <v>100</v>
      </c>
      <c r="D16" s="19"/>
      <c r="E16" s="19" t="s">
        <v>101</v>
      </c>
      <c r="F16" s="19" t="s">
        <v>15</v>
      </c>
      <c r="G16" s="19" t="s">
        <v>12</v>
      </c>
    </row>
    <row r="17" spans="1:7" ht="23.25" outlineLevel="4" collapsed="1">
      <c r="A17" s="19" t="s">
        <v>15</v>
      </c>
      <c r="B17" s="19" t="s">
        <v>80</v>
      </c>
      <c r="C17" s="23" t="s">
        <v>81</v>
      </c>
      <c r="D17" s="19" t="b">
        <f>EXACT(G16,"No")</f>
        <v>0</v>
      </c>
      <c r="E17" s="24" t="s">
        <v>86</v>
      </c>
      <c r="F17" s="19" t="s">
        <v>15</v>
      </c>
      <c r="G17" s="19" t="s">
        <v>17</v>
      </c>
    </row>
    <row r="18" spans="1:7" outlineLevel="4" collapsed="1">
      <c r="A18" s="21" t="s">
        <v>15</v>
      </c>
      <c r="B18" s="22" t="s">
        <v>102</v>
      </c>
      <c r="C18" s="21" t="s">
        <v>17</v>
      </c>
      <c r="D18" s="21" t="b">
        <f>EXACT(G16,"Yes")</f>
        <v>1</v>
      </c>
      <c r="E18" s="21" t="s">
        <v>103</v>
      </c>
      <c r="F18" s="21" t="s">
        <v>15</v>
      </c>
      <c r="G18" s="21" t="s">
        <v>17</v>
      </c>
    </row>
    <row r="19" spans="1:7" ht="30" outlineLevel="5" collapsed="1">
      <c r="A19" s="19" t="s">
        <v>12</v>
      </c>
      <c r="B19" s="19" t="s">
        <v>20</v>
      </c>
      <c r="C19" s="20" t="s">
        <v>104</v>
      </c>
      <c r="D19" s="19"/>
      <c r="E19" s="19" t="s">
        <v>105</v>
      </c>
      <c r="F19" s="19" t="s">
        <v>15</v>
      </c>
      <c r="G19" s="19" t="s">
        <v>12</v>
      </c>
    </row>
    <row r="20" spans="1:7" ht="23.25" outlineLevel="5" collapsed="1">
      <c r="A20" s="19" t="s">
        <v>15</v>
      </c>
      <c r="B20" s="19" t="s">
        <v>80</v>
      </c>
      <c r="C20" s="23" t="s">
        <v>81</v>
      </c>
      <c r="D20" s="19" t="b">
        <f>EXACT(G19,"No")</f>
        <v>0</v>
      </c>
      <c r="E20" s="24" t="s">
        <v>86</v>
      </c>
      <c r="F20" s="19" t="s">
        <v>15</v>
      </c>
      <c r="G20" s="19" t="s">
        <v>17</v>
      </c>
    </row>
    <row r="21" spans="1:7" outlineLevel="5" collapsed="1">
      <c r="A21" s="21" t="s">
        <v>15</v>
      </c>
      <c r="B21" s="22" t="s">
        <v>106</v>
      </c>
      <c r="C21" s="21" t="s">
        <v>17</v>
      </c>
      <c r="D21" s="21" t="b">
        <f>EXACT(G19,"Yes")</f>
        <v>1</v>
      </c>
      <c r="E21" s="21" t="s">
        <v>107</v>
      </c>
      <c r="F21" s="21" t="s">
        <v>15</v>
      </c>
      <c r="G21" s="21" t="s">
        <v>17</v>
      </c>
    </row>
    <row r="22" spans="1:7" ht="45" outlineLevel="6" collapsed="1">
      <c r="A22" s="19" t="s">
        <v>12</v>
      </c>
      <c r="B22" s="19" t="s">
        <v>20</v>
      </c>
      <c r="C22" s="20" t="s">
        <v>108</v>
      </c>
      <c r="D22" s="19"/>
      <c r="E22" s="19" t="s">
        <v>109</v>
      </c>
      <c r="F22" s="19" t="s">
        <v>15</v>
      </c>
      <c r="G22" s="19" t="s">
        <v>12</v>
      </c>
    </row>
    <row r="23" spans="1:7" ht="23.25" outlineLevel="6" collapsed="1">
      <c r="A23" s="19" t="s">
        <v>15</v>
      </c>
      <c r="B23" s="19" t="s">
        <v>80</v>
      </c>
      <c r="C23" s="23" t="s">
        <v>81</v>
      </c>
      <c r="D23" s="19" t="b">
        <f>EXACT(G22,"Yes")</f>
        <v>1</v>
      </c>
      <c r="E23" s="24" t="s">
        <v>82</v>
      </c>
      <c r="F23" s="19" t="s">
        <v>15</v>
      </c>
      <c r="G23" s="19" t="s">
        <v>17</v>
      </c>
    </row>
    <row r="24" spans="1:7" ht="23.25" outlineLevel="6" collapsed="1">
      <c r="A24" s="19" t="s">
        <v>15</v>
      </c>
      <c r="B24" s="19" t="s">
        <v>80</v>
      </c>
      <c r="C24" s="23" t="s">
        <v>81</v>
      </c>
      <c r="D24" s="19" t="b">
        <f>EXACT(G22,"No")</f>
        <v>0</v>
      </c>
      <c r="E24" s="24" t="s">
        <v>86</v>
      </c>
      <c r="F24" s="19" t="s">
        <v>15</v>
      </c>
      <c r="G24" s="19" t="s">
        <v>17</v>
      </c>
    </row>
    <row r="25" spans="1:7" outlineLevel="6" collapsed="1">
      <c r="A25" s="19" t="s">
        <v>12</v>
      </c>
      <c r="B25" s="19" t="s">
        <v>13</v>
      </c>
      <c r="C25" s="19" t="s">
        <v>17</v>
      </c>
      <c r="D25" s="19"/>
      <c r="E25" s="19" t="s">
        <v>110</v>
      </c>
      <c r="F25" s="19" t="s">
        <v>15</v>
      </c>
      <c r="G25" s="19" t="s">
        <v>111</v>
      </c>
    </row>
    <row r="26" spans="1:7" outlineLevel="4" collapsed="1">
      <c r="A26" s="19" t="s">
        <v>12</v>
      </c>
      <c r="B26" s="19" t="s">
        <v>13</v>
      </c>
      <c r="C26" s="19" t="s">
        <v>17</v>
      </c>
      <c r="D26" s="19"/>
      <c r="E26" s="19" t="s">
        <v>112</v>
      </c>
      <c r="F26" s="19" t="s">
        <v>15</v>
      </c>
      <c r="G26" s="19" t="s">
        <v>111</v>
      </c>
    </row>
    <row r="27" spans="1:7" outlineLevel="2" collapsed="1">
      <c r="A27" s="21" t="s">
        <v>15</v>
      </c>
      <c r="B27" s="22" t="s">
        <v>94</v>
      </c>
      <c r="C27" s="21" t="s">
        <v>17</v>
      </c>
      <c r="D27" s="21" t="b">
        <f>EXACT(G11,"Yes")</f>
        <v>1</v>
      </c>
      <c r="E27" s="21" t="s">
        <v>95</v>
      </c>
      <c r="F27" s="21" t="s">
        <v>15</v>
      </c>
      <c r="G27" s="21" t="s">
        <v>17</v>
      </c>
    </row>
    <row r="28" spans="1:7" ht="30" outlineLevel="3" collapsed="1">
      <c r="A28" s="19" t="s">
        <v>12</v>
      </c>
      <c r="B28" s="19" t="s">
        <v>20</v>
      </c>
      <c r="C28" s="20" t="s">
        <v>96</v>
      </c>
      <c r="D28" s="19"/>
      <c r="E28" s="19" t="s">
        <v>97</v>
      </c>
      <c r="F28" s="19" t="s">
        <v>15</v>
      </c>
      <c r="G28" s="19" t="s">
        <v>12</v>
      </c>
    </row>
    <row r="29" spans="1:7" ht="23.25" outlineLevel="3" collapsed="1">
      <c r="A29" s="19" t="s">
        <v>15</v>
      </c>
      <c r="B29" s="19" t="s">
        <v>80</v>
      </c>
      <c r="C29" s="23" t="s">
        <v>81</v>
      </c>
      <c r="D29" s="19" t="b">
        <f>EXACT(G28,"No")</f>
        <v>0</v>
      </c>
      <c r="E29" s="24" t="s">
        <v>86</v>
      </c>
      <c r="F29" s="19" t="s">
        <v>15</v>
      </c>
      <c r="G29" s="19" t="s">
        <v>17</v>
      </c>
    </row>
    <row r="30" spans="1:7" outlineLevel="3" collapsed="1">
      <c r="A30" s="21" t="s">
        <v>15</v>
      </c>
      <c r="B30" s="22" t="s">
        <v>98</v>
      </c>
      <c r="C30" s="21" t="s">
        <v>17</v>
      </c>
      <c r="D30" s="21" t="b">
        <f>EXACT(G28,"Yes")</f>
        <v>1</v>
      </c>
      <c r="E30" s="21" t="s">
        <v>99</v>
      </c>
      <c r="F30" s="21" t="s">
        <v>15</v>
      </c>
      <c r="G30" s="21" t="s">
        <v>17</v>
      </c>
    </row>
    <row r="31" spans="1:7" ht="30" outlineLevel="4" collapsed="1">
      <c r="A31" s="19" t="s">
        <v>12</v>
      </c>
      <c r="B31" s="19" t="s">
        <v>20</v>
      </c>
      <c r="C31" s="20" t="s">
        <v>100</v>
      </c>
      <c r="D31" s="19"/>
      <c r="E31" s="19" t="s">
        <v>101</v>
      </c>
      <c r="F31" s="19" t="s">
        <v>15</v>
      </c>
      <c r="G31" s="19" t="s">
        <v>12</v>
      </c>
    </row>
    <row r="32" spans="1:7" ht="23.25" outlineLevel="4" collapsed="1">
      <c r="A32" s="19" t="s">
        <v>15</v>
      </c>
      <c r="B32" s="19" t="s">
        <v>80</v>
      </c>
      <c r="C32" s="23" t="s">
        <v>81</v>
      </c>
      <c r="D32" s="19" t="b">
        <f>EXACT(G31,"No")</f>
        <v>0</v>
      </c>
      <c r="E32" s="24" t="s">
        <v>86</v>
      </c>
      <c r="F32" s="19" t="s">
        <v>15</v>
      </c>
      <c r="G32" s="19" t="s">
        <v>17</v>
      </c>
    </row>
    <row r="33" spans="1:7" outlineLevel="4" collapsed="1">
      <c r="A33" s="21" t="s">
        <v>15</v>
      </c>
      <c r="B33" s="22" t="s">
        <v>102</v>
      </c>
      <c r="C33" s="21" t="s">
        <v>17</v>
      </c>
      <c r="D33" s="21" t="b">
        <f>EXACT(G31,"Yes")</f>
        <v>1</v>
      </c>
      <c r="E33" s="21" t="s">
        <v>103</v>
      </c>
      <c r="F33" s="21" t="s">
        <v>15</v>
      </c>
      <c r="G33" s="21" t="s">
        <v>17</v>
      </c>
    </row>
    <row r="34" spans="1:7" ht="30" outlineLevel="5" collapsed="1">
      <c r="A34" s="19" t="s">
        <v>12</v>
      </c>
      <c r="B34" s="19" t="s">
        <v>20</v>
      </c>
      <c r="C34" s="20" t="s">
        <v>104</v>
      </c>
      <c r="D34" s="19"/>
      <c r="E34" s="19" t="s">
        <v>105</v>
      </c>
      <c r="F34" s="19" t="s">
        <v>15</v>
      </c>
      <c r="G34" s="19" t="s">
        <v>12</v>
      </c>
    </row>
    <row r="35" spans="1:7" ht="23.25" outlineLevel="5" collapsed="1">
      <c r="A35" s="19" t="s">
        <v>15</v>
      </c>
      <c r="B35" s="19" t="s">
        <v>80</v>
      </c>
      <c r="C35" s="23" t="s">
        <v>81</v>
      </c>
      <c r="D35" s="19" t="b">
        <f>EXACT(G34,"No")</f>
        <v>0</v>
      </c>
      <c r="E35" s="24" t="s">
        <v>86</v>
      </c>
      <c r="F35" s="19" t="s">
        <v>15</v>
      </c>
      <c r="G35" s="19" t="s">
        <v>17</v>
      </c>
    </row>
    <row r="36" spans="1:7" outlineLevel="5" collapsed="1">
      <c r="A36" s="21" t="s">
        <v>15</v>
      </c>
      <c r="B36" s="22" t="s">
        <v>106</v>
      </c>
      <c r="C36" s="21" t="s">
        <v>17</v>
      </c>
      <c r="D36" s="21" t="b">
        <f>EXACT(G34,"Yes")</f>
        <v>1</v>
      </c>
      <c r="E36" s="21" t="s">
        <v>107</v>
      </c>
      <c r="F36" s="21" t="s">
        <v>15</v>
      </c>
      <c r="G36" s="21" t="s">
        <v>17</v>
      </c>
    </row>
    <row r="37" spans="1:7" ht="45" outlineLevel="6" collapsed="1">
      <c r="A37" s="19" t="s">
        <v>12</v>
      </c>
      <c r="B37" s="19" t="s">
        <v>20</v>
      </c>
      <c r="C37" s="20" t="s">
        <v>108</v>
      </c>
      <c r="D37" s="19"/>
      <c r="E37" s="19" t="s">
        <v>109</v>
      </c>
      <c r="F37" s="19" t="s">
        <v>15</v>
      </c>
      <c r="G37" s="19" t="s">
        <v>12</v>
      </c>
    </row>
    <row r="38" spans="1:7" ht="23.25" outlineLevel="6" collapsed="1">
      <c r="A38" s="19" t="s">
        <v>15</v>
      </c>
      <c r="B38" s="19" t="s">
        <v>80</v>
      </c>
      <c r="C38" s="23" t="s">
        <v>81</v>
      </c>
      <c r="D38" s="19" t="b">
        <f>EXACT(G37,"Yes")</f>
        <v>1</v>
      </c>
      <c r="E38" s="24" t="s">
        <v>82</v>
      </c>
      <c r="F38" s="19" t="s">
        <v>15</v>
      </c>
      <c r="G38" s="19" t="s">
        <v>17</v>
      </c>
    </row>
    <row r="39" spans="1:7" ht="23.25" outlineLevel="6" collapsed="1">
      <c r="A39" s="19" t="s">
        <v>15</v>
      </c>
      <c r="B39" s="19" t="s">
        <v>80</v>
      </c>
      <c r="C39" s="23" t="s">
        <v>81</v>
      </c>
      <c r="D39" s="19" t="b">
        <f>EXACT(G37,"No")</f>
        <v>0</v>
      </c>
      <c r="E39" s="24" t="s">
        <v>86</v>
      </c>
      <c r="F39" s="19" t="s">
        <v>15</v>
      </c>
      <c r="G39" s="19" t="s">
        <v>17</v>
      </c>
    </row>
    <row r="40" spans="1:7" outlineLevel="6" collapsed="1">
      <c r="A40" s="19" t="s">
        <v>12</v>
      </c>
      <c r="B40" s="19" t="s">
        <v>13</v>
      </c>
      <c r="C40" s="19" t="s">
        <v>17</v>
      </c>
      <c r="D40" s="19"/>
      <c r="E40" s="19" t="s">
        <v>110</v>
      </c>
      <c r="F40" s="19" t="s">
        <v>15</v>
      </c>
      <c r="G40" s="19" t="s">
        <v>111</v>
      </c>
    </row>
    <row r="41" spans="1:7" outlineLevel="4" collapsed="1">
      <c r="A41" s="19" t="s">
        <v>12</v>
      </c>
      <c r="B41" s="19" t="s">
        <v>13</v>
      </c>
      <c r="C41" s="19" t="s">
        <v>17</v>
      </c>
      <c r="D41" s="19"/>
      <c r="E41" s="19" t="s">
        <v>112</v>
      </c>
      <c r="F41" s="19" t="s">
        <v>15</v>
      </c>
      <c r="G41" s="19" t="s">
        <v>111</v>
      </c>
    </row>
    <row r="42" spans="1:7" outlineLevel="2" collapsed="1">
      <c r="A42" s="19" t="s">
        <v>12</v>
      </c>
      <c r="B42" s="19" t="s">
        <v>13</v>
      </c>
      <c r="C42" s="19" t="s">
        <v>17</v>
      </c>
      <c r="D42" s="19"/>
      <c r="E42" s="19" t="s">
        <v>113</v>
      </c>
      <c r="F42" s="19" t="s">
        <v>15</v>
      </c>
      <c r="G42" s="19" t="s">
        <v>111</v>
      </c>
    </row>
    <row r="43" spans="1:7" outlineLevel="1" collapsed="1">
      <c r="A43" s="19" t="s">
        <v>12</v>
      </c>
      <c r="B43" s="19" t="s">
        <v>13</v>
      </c>
      <c r="C43" s="19" t="s">
        <v>17</v>
      </c>
      <c r="D43" s="19"/>
      <c r="E43" s="19" t="s">
        <v>114</v>
      </c>
      <c r="F43" s="19" t="s">
        <v>15</v>
      </c>
      <c r="G43" s="19" t="s">
        <v>111</v>
      </c>
    </row>
  </sheetData>
  <mergeCells count="3">
    <mergeCell ref="A1:G1"/>
    <mergeCell ref="B2:G2"/>
    <mergeCell ref="B3:G3"/>
  </mergeCells>
  <hyperlinks>
    <hyperlink ref="C5" location="#'Have realistic and cred (enum)'!A3" display="Have realistic and cred (enum)" xr:uid="{0DC2AEAD-E542-4C9B-840C-CC60DC108031}"/>
    <hyperlink ref="B7" location="#'Step 1 Identification of al 1'!A1" display="Step 1 Identification of al 1" xr:uid="{546E5784-184D-40A2-98DE-C842EE42E44D}"/>
    <hyperlink ref="C8" location="#'Are the alternative sce (enum)'!A3" display="Are the alternative sce (enum)" xr:uid="{3E7E5BBB-6FEA-4CB6-8DCB-CF02F42B6614}"/>
    <hyperlink ref="B10" location="#'Step 2 Investment analysis'!A1" display="Step 2 Investment analysis" xr:uid="{84E5443C-B7FC-434A-A13F-5F4523485FC1}"/>
    <hyperlink ref="C11" location="#'Investment analysis (enum)'!A3" display="Investment analysis (enum)" xr:uid="{99F70345-007B-48A5-88C2-6D8FA9B96BE6}"/>
    <hyperlink ref="B12" location="#'Step 3 Barrier analysis. Quest'!A1" display="Step 3 Barrier analysis. Quest" xr:uid="{EAC12D9E-655A-49CB-A09F-B5D2011AD2E9}"/>
    <hyperlink ref="C13" location="#' Is there at least one  (enum)'!A3" display=" Is there at least one  (enum)" xr:uid="{F5D0DB54-2B72-4EEF-B3AD-A49BC83CA9B5}"/>
    <hyperlink ref="B15" location="#'Step 3 Barrier analysis. Qu 1'!A1" display="Step 3 Barrier analysis. Qu 1" xr:uid="{14832D14-04B9-4A6F-9950-40CC69C58355}"/>
    <hyperlink ref="C16" location="#'Is at least one alterna (enum)'!A3" display="Is at least one alterna (enum)" xr:uid="{0F053E0E-8BD2-47B0-94F4-F4713FBB6F5E}"/>
    <hyperlink ref="B18" location="#'Step 4 Common practice analysi'!A1" display="Step 4 Common practice analysi" xr:uid="{7EDB80CB-1869-416C-AE27-44EF43295661}"/>
    <hyperlink ref="C19" location="#'No similar activities c (enum)'!A3" display="No similar activities c (enum)" xr:uid="{62E641AF-9292-41C4-9AFC-0E526E72D7D8}"/>
    <hyperlink ref="B21" location="#'Step 4 Common practice anal 1'!A1" display="Step 4 Common practice anal 1" xr:uid="{B4B82BC2-2D4B-4E5A-BB76-4B0D497A0E3B}"/>
    <hyperlink ref="C22" location="#'If similar activities a (enum)'!A3" display="If similar activities a (enum)" xr:uid="{06C772F6-B98A-40DB-9AF3-740488E1D32E}"/>
    <hyperlink ref="B27" location="#'Step 3 Barrier analysis. Quest'!A1" display="Step 3 Barrier analysis. Quest" xr:uid="{7E6CB40C-EB72-40DC-83F7-31F9A762B4CE}"/>
    <hyperlink ref="C28" location="#' Is there at least one  (enum)'!A3" display=" Is there at least one  (enum)" xr:uid="{A58724E0-C6AA-4B97-9B25-A20DEF6CB97A}"/>
    <hyperlink ref="B30" location="#'Step 3 Barrier analysis. Qu 1'!A1" display="Step 3 Barrier analysis. Qu 1" xr:uid="{FD01FCAD-7156-4BDA-973A-43D3B301A64A}"/>
    <hyperlink ref="C31" location="#'Is at least one alterna (enum)'!A3" display="Is at least one alterna (enum)" xr:uid="{C70525F4-0140-423C-ACF4-6F5ACEDCFBA1}"/>
    <hyperlink ref="B33" location="#'Step 4 Common practice analysi'!A1" display="Step 4 Common practice analysi" xr:uid="{A886EC6F-9C3D-408F-9113-11FBBF3FD916}"/>
    <hyperlink ref="C34" location="#'No similar activities c (enum)'!A3" display="No similar activities c (enum)" xr:uid="{A389A6E0-ACCA-4741-B13A-A3EC25465895}"/>
    <hyperlink ref="B36" location="#'Step 4 Common practice anal 1'!A1" display="Step 4 Common practice anal 1" xr:uid="{E6E8A49C-BE80-4945-9EFA-0E64EC2E0B62}"/>
    <hyperlink ref="C37" location="#'If similar activities a (enum)'!A3" display="If similar activities a (enum)" xr:uid="{CE448A31-F235-455E-86B5-B6407D033DD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1">
        <x14:dataValidation type="list" allowBlank="1" xr:uid="{1C934DD2-3122-48FB-913A-45B26A1B746E}">
          <x14:formula1>
            <xm:f>'Are the alternative sce (enum)'!A3:A4</xm:f>
          </x14:formula1>
          <xm:sqref>G8</xm:sqref>
        </x14:dataValidation>
        <x14:dataValidation type="list" allowBlank="1" xr:uid="{485CB7C8-5AAA-43D5-92F1-BFE3D8C9754B}">
          <x14:formula1>
            <xm:f>'Have realistic and cred (enum)'!A3:A4</xm:f>
          </x14:formula1>
          <xm:sqref>G5</xm:sqref>
        </x14:dataValidation>
        <x14:dataValidation type="list" allowBlank="1" xr:uid="{567FEAA2-C475-4B88-B887-15DF426C887A}">
          <x14:formula1>
            <xm:f>'If similar activities a (enum)'!A3:A4</xm:f>
          </x14:formula1>
          <xm:sqref>G37</xm:sqref>
        </x14:dataValidation>
        <x14:dataValidation type="list" allowBlank="1" xr:uid="{8D71682B-8746-48EE-A62F-42632BA96EA8}">
          <x14:formula1>
            <xm:f>'No similar activities c (enum)'!A3:A4</xm:f>
          </x14:formula1>
          <xm:sqref>G34</xm:sqref>
        </x14:dataValidation>
        <x14:dataValidation type="list" allowBlank="1" xr:uid="{4897342C-8DD3-4000-A822-3FD9A2798C21}">
          <x14:formula1>
            <xm:f>'Is at least one alterna (enum)'!A3:A4</xm:f>
          </x14:formula1>
          <xm:sqref>G31</xm:sqref>
        </x14:dataValidation>
        <x14:dataValidation type="list" allowBlank="1" xr:uid="{2CE121E0-EC0C-4541-8992-17D8FBEF819F}">
          <x14:formula1>
            <xm:f>' Is there at least one  (enum)'!A3:A4</xm:f>
          </x14:formula1>
          <xm:sqref>G28</xm:sqref>
        </x14:dataValidation>
        <x14:dataValidation type="list" allowBlank="1" xr:uid="{A2088A66-5925-49F9-BFB9-CA46E39591A4}">
          <x14:formula1>
            <xm:f>'If similar activities a (enum)'!A3:A4</xm:f>
          </x14:formula1>
          <xm:sqref>G22</xm:sqref>
        </x14:dataValidation>
        <x14:dataValidation type="list" allowBlank="1" xr:uid="{B17F476C-3236-4C99-9A0B-F592F44FC84B}">
          <x14:formula1>
            <xm:f>'No similar activities c (enum)'!A3:A4</xm:f>
          </x14:formula1>
          <xm:sqref>G19</xm:sqref>
        </x14:dataValidation>
        <x14:dataValidation type="list" allowBlank="1" xr:uid="{3A4D57CE-0059-4B9F-B837-A25E82143C8C}">
          <x14:formula1>
            <xm:f>'Is at least one alterna (enum)'!A3:A4</xm:f>
          </x14:formula1>
          <xm:sqref>G16</xm:sqref>
        </x14:dataValidation>
        <x14:dataValidation type="list" allowBlank="1" xr:uid="{D4F00AA5-B61A-48D1-B32D-1A980A17D47A}">
          <x14:formula1>
            <xm:f>' Is there at least one  (enum)'!A3:A4</xm:f>
          </x14:formula1>
          <xm:sqref>G13</xm:sqref>
        </x14:dataValidation>
        <x14:dataValidation type="list" allowBlank="1" xr:uid="{80B91B0B-3698-408B-BC5E-F89B50755283}">
          <x14:formula1>
            <xm:f>'Investment analysis (enum)'!A3:A4</xm:f>
          </x14:formula1>
          <xm:sqref>G11</xm:sqref>
        </x14:dataValidation>
      </x14:dataValidation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7F1BB-24CC-4E92-BA29-954115C3B256}">
  <sheetPr>
    <outlinePr summaryBelow="0" summaryRight="0"/>
  </sheetPr>
  <dimension ref="A1:G40"/>
  <sheetViews>
    <sheetView workbookViewId="0">
      <selection sqref="A1:G1"/>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7" t="s">
        <v>983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60">
      <c r="A5" s="3" t="s">
        <v>12</v>
      </c>
      <c r="B5" s="3" t="s">
        <v>20</v>
      </c>
      <c r="C5" s="18" t="s">
        <v>89</v>
      </c>
      <c r="D5" s="3"/>
      <c r="E5" s="3" t="s">
        <v>88</v>
      </c>
      <c r="F5" s="3" t="s">
        <v>15</v>
      </c>
      <c r="G5" s="3" t="s">
        <v>12</v>
      </c>
    </row>
    <row r="6" spans="1:7" ht="23.25">
      <c r="A6" s="3" t="s">
        <v>15</v>
      </c>
      <c r="B6" s="3" t="s">
        <v>80</v>
      </c>
      <c r="C6" s="25" t="s">
        <v>81</v>
      </c>
      <c r="D6" s="3" t="b">
        <f>EXACT(G5,"No")</f>
        <v>0</v>
      </c>
      <c r="E6" s="26" t="s">
        <v>86</v>
      </c>
      <c r="F6" s="3" t="s">
        <v>15</v>
      </c>
      <c r="G6" s="3" t="s">
        <v>17</v>
      </c>
    </row>
    <row r="7" spans="1:7">
      <c r="A7" s="3" t="s">
        <v>15</v>
      </c>
      <c r="B7" s="18" t="s">
        <v>90</v>
      </c>
      <c r="C7" s="3" t="s">
        <v>17</v>
      </c>
      <c r="D7" s="3" t="b">
        <f>EXACT(G5,"Yes")</f>
        <v>1</v>
      </c>
      <c r="E7" s="3" t="s">
        <v>91</v>
      </c>
      <c r="F7" s="3" t="s">
        <v>15</v>
      </c>
      <c r="G7" s="3" t="s">
        <v>17</v>
      </c>
    </row>
    <row r="8" spans="1:7" ht="30" outlineLevel="1" collapsed="1">
      <c r="A8" s="19" t="s">
        <v>12</v>
      </c>
      <c r="B8" s="19" t="s">
        <v>20</v>
      </c>
      <c r="C8" s="20" t="s">
        <v>92</v>
      </c>
      <c r="D8" s="19"/>
      <c r="E8" s="19" t="s">
        <v>93</v>
      </c>
      <c r="F8" s="19" t="s">
        <v>15</v>
      </c>
      <c r="G8" s="19" t="s">
        <v>12</v>
      </c>
    </row>
    <row r="9" spans="1:7" outlineLevel="1" collapsed="1">
      <c r="A9" s="21" t="s">
        <v>15</v>
      </c>
      <c r="B9" s="22" t="s">
        <v>94</v>
      </c>
      <c r="C9" s="21" t="s">
        <v>17</v>
      </c>
      <c r="D9" s="21" t="b">
        <f>EXACT(G8,"No")</f>
        <v>0</v>
      </c>
      <c r="E9" s="21" t="s">
        <v>95</v>
      </c>
      <c r="F9" s="21" t="s">
        <v>15</v>
      </c>
      <c r="G9" s="21" t="s">
        <v>17</v>
      </c>
    </row>
    <row r="10" spans="1:7" ht="30" outlineLevel="2" collapsed="1">
      <c r="A10" s="19" t="s">
        <v>12</v>
      </c>
      <c r="B10" s="19" t="s">
        <v>20</v>
      </c>
      <c r="C10" s="20" t="s">
        <v>96</v>
      </c>
      <c r="D10" s="19"/>
      <c r="E10" s="19" t="s">
        <v>97</v>
      </c>
      <c r="F10" s="19" t="s">
        <v>15</v>
      </c>
      <c r="G10" s="19" t="s">
        <v>12</v>
      </c>
    </row>
    <row r="11" spans="1:7" ht="23.25" outlineLevel="2" collapsed="1">
      <c r="A11" s="19" t="s">
        <v>15</v>
      </c>
      <c r="B11" s="19" t="s">
        <v>80</v>
      </c>
      <c r="C11" s="23" t="s">
        <v>81</v>
      </c>
      <c r="D11" s="19" t="b">
        <f>EXACT(G10,"No")</f>
        <v>0</v>
      </c>
      <c r="E11" s="24" t="s">
        <v>86</v>
      </c>
      <c r="F11" s="19" t="s">
        <v>15</v>
      </c>
      <c r="G11" s="19" t="s">
        <v>17</v>
      </c>
    </row>
    <row r="12" spans="1:7" outlineLevel="2" collapsed="1">
      <c r="A12" s="21" t="s">
        <v>15</v>
      </c>
      <c r="B12" s="22" t="s">
        <v>98</v>
      </c>
      <c r="C12" s="21" t="s">
        <v>17</v>
      </c>
      <c r="D12" s="21" t="b">
        <f>EXACT(G10,"Yes")</f>
        <v>1</v>
      </c>
      <c r="E12" s="21" t="s">
        <v>99</v>
      </c>
      <c r="F12" s="21" t="s">
        <v>15</v>
      </c>
      <c r="G12" s="21" t="s">
        <v>17</v>
      </c>
    </row>
    <row r="13" spans="1:7" ht="30" outlineLevel="3" collapsed="1">
      <c r="A13" s="19" t="s">
        <v>12</v>
      </c>
      <c r="B13" s="19" t="s">
        <v>20</v>
      </c>
      <c r="C13" s="20" t="s">
        <v>100</v>
      </c>
      <c r="D13" s="19"/>
      <c r="E13" s="19" t="s">
        <v>101</v>
      </c>
      <c r="F13" s="19" t="s">
        <v>15</v>
      </c>
      <c r="G13" s="19" t="s">
        <v>12</v>
      </c>
    </row>
    <row r="14" spans="1:7" ht="23.25" outlineLevel="3" collapsed="1">
      <c r="A14" s="19" t="s">
        <v>15</v>
      </c>
      <c r="B14" s="19" t="s">
        <v>80</v>
      </c>
      <c r="C14" s="23" t="s">
        <v>81</v>
      </c>
      <c r="D14" s="19" t="b">
        <f>EXACT(G13,"No")</f>
        <v>0</v>
      </c>
      <c r="E14" s="24" t="s">
        <v>86</v>
      </c>
      <c r="F14" s="19" t="s">
        <v>15</v>
      </c>
      <c r="G14" s="19" t="s">
        <v>17</v>
      </c>
    </row>
    <row r="15" spans="1:7" outlineLevel="3" collapsed="1">
      <c r="A15" s="21" t="s">
        <v>15</v>
      </c>
      <c r="B15" s="22" t="s">
        <v>102</v>
      </c>
      <c r="C15" s="21" t="s">
        <v>17</v>
      </c>
      <c r="D15" s="21" t="b">
        <f>EXACT(G13,"Yes")</f>
        <v>1</v>
      </c>
      <c r="E15" s="21" t="s">
        <v>103</v>
      </c>
      <c r="F15" s="21" t="s">
        <v>15</v>
      </c>
      <c r="G15" s="21" t="s">
        <v>17</v>
      </c>
    </row>
    <row r="16" spans="1:7" ht="30" outlineLevel="4" collapsed="1">
      <c r="A16" s="19" t="s">
        <v>12</v>
      </c>
      <c r="B16" s="19" t="s">
        <v>20</v>
      </c>
      <c r="C16" s="20" t="s">
        <v>104</v>
      </c>
      <c r="D16" s="19"/>
      <c r="E16" s="19" t="s">
        <v>105</v>
      </c>
      <c r="F16" s="19" t="s">
        <v>15</v>
      </c>
      <c r="G16" s="19" t="s">
        <v>12</v>
      </c>
    </row>
    <row r="17" spans="1:7" ht="23.25" outlineLevel="4" collapsed="1">
      <c r="A17" s="19" t="s">
        <v>15</v>
      </c>
      <c r="B17" s="19" t="s">
        <v>80</v>
      </c>
      <c r="C17" s="23" t="s">
        <v>81</v>
      </c>
      <c r="D17" s="19" t="b">
        <f>EXACT(G16,"No")</f>
        <v>0</v>
      </c>
      <c r="E17" s="24" t="s">
        <v>86</v>
      </c>
      <c r="F17" s="19" t="s">
        <v>15</v>
      </c>
      <c r="G17" s="19" t="s">
        <v>17</v>
      </c>
    </row>
    <row r="18" spans="1:7" outlineLevel="4" collapsed="1">
      <c r="A18" s="21" t="s">
        <v>15</v>
      </c>
      <c r="B18" s="22" t="s">
        <v>106</v>
      </c>
      <c r="C18" s="21" t="s">
        <v>17</v>
      </c>
      <c r="D18" s="21" t="b">
        <f>EXACT(G16,"Yes")</f>
        <v>1</v>
      </c>
      <c r="E18" s="21" t="s">
        <v>107</v>
      </c>
      <c r="F18" s="21" t="s">
        <v>15</v>
      </c>
      <c r="G18" s="21" t="s">
        <v>17</v>
      </c>
    </row>
    <row r="19" spans="1:7" ht="45" outlineLevel="5" collapsed="1">
      <c r="A19" s="19" t="s">
        <v>12</v>
      </c>
      <c r="B19" s="19" t="s">
        <v>20</v>
      </c>
      <c r="C19" s="20" t="s">
        <v>108</v>
      </c>
      <c r="D19" s="19"/>
      <c r="E19" s="19" t="s">
        <v>109</v>
      </c>
      <c r="F19" s="19" t="s">
        <v>15</v>
      </c>
      <c r="G19" s="19" t="s">
        <v>12</v>
      </c>
    </row>
    <row r="20" spans="1:7" ht="23.25" outlineLevel="5" collapsed="1">
      <c r="A20" s="19" t="s">
        <v>15</v>
      </c>
      <c r="B20" s="19" t="s">
        <v>80</v>
      </c>
      <c r="C20" s="23" t="s">
        <v>81</v>
      </c>
      <c r="D20" s="19" t="b">
        <f>EXACT(G19,"Yes")</f>
        <v>1</v>
      </c>
      <c r="E20" s="24" t="s">
        <v>82</v>
      </c>
      <c r="F20" s="19" t="s">
        <v>15</v>
      </c>
      <c r="G20" s="19" t="s">
        <v>17</v>
      </c>
    </row>
    <row r="21" spans="1:7" ht="23.25" outlineLevel="5" collapsed="1">
      <c r="A21" s="19" t="s">
        <v>15</v>
      </c>
      <c r="B21" s="19" t="s">
        <v>80</v>
      </c>
      <c r="C21" s="23" t="s">
        <v>81</v>
      </c>
      <c r="D21" s="19" t="b">
        <f>EXACT(G19,"No")</f>
        <v>0</v>
      </c>
      <c r="E21" s="24" t="s">
        <v>86</v>
      </c>
      <c r="F21" s="19" t="s">
        <v>15</v>
      </c>
      <c r="G21" s="19" t="s">
        <v>17</v>
      </c>
    </row>
    <row r="22" spans="1:7" outlineLevel="5" collapsed="1">
      <c r="A22" s="19" t="s">
        <v>12</v>
      </c>
      <c r="B22" s="19" t="s">
        <v>13</v>
      </c>
      <c r="C22" s="19" t="s">
        <v>17</v>
      </c>
      <c r="D22" s="19"/>
      <c r="E22" s="19" t="s">
        <v>110</v>
      </c>
      <c r="F22" s="19" t="s">
        <v>15</v>
      </c>
      <c r="G22" s="19" t="s">
        <v>111</v>
      </c>
    </row>
    <row r="23" spans="1:7" outlineLevel="3" collapsed="1">
      <c r="A23" s="19" t="s">
        <v>12</v>
      </c>
      <c r="B23" s="19" t="s">
        <v>13</v>
      </c>
      <c r="C23" s="19" t="s">
        <v>17</v>
      </c>
      <c r="D23" s="19"/>
      <c r="E23" s="19" t="s">
        <v>112</v>
      </c>
      <c r="F23" s="19" t="s">
        <v>15</v>
      </c>
      <c r="G23" s="19" t="s">
        <v>111</v>
      </c>
    </row>
    <row r="24" spans="1:7" outlineLevel="1" collapsed="1">
      <c r="A24" s="21" t="s">
        <v>15</v>
      </c>
      <c r="B24" s="22" t="s">
        <v>94</v>
      </c>
      <c r="C24" s="21" t="s">
        <v>17</v>
      </c>
      <c r="D24" s="21" t="b">
        <f>EXACT(G8,"Yes")</f>
        <v>1</v>
      </c>
      <c r="E24" s="21" t="s">
        <v>95</v>
      </c>
      <c r="F24" s="21" t="s">
        <v>15</v>
      </c>
      <c r="G24" s="21" t="s">
        <v>17</v>
      </c>
    </row>
    <row r="25" spans="1:7" ht="30" outlineLevel="2" collapsed="1">
      <c r="A25" s="19" t="s">
        <v>12</v>
      </c>
      <c r="B25" s="19" t="s">
        <v>20</v>
      </c>
      <c r="C25" s="20" t="s">
        <v>96</v>
      </c>
      <c r="D25" s="19"/>
      <c r="E25" s="19" t="s">
        <v>97</v>
      </c>
      <c r="F25" s="19" t="s">
        <v>15</v>
      </c>
      <c r="G25" s="19" t="s">
        <v>12</v>
      </c>
    </row>
    <row r="26" spans="1:7" ht="23.25" outlineLevel="2" collapsed="1">
      <c r="A26" s="19" t="s">
        <v>15</v>
      </c>
      <c r="B26" s="19" t="s">
        <v>80</v>
      </c>
      <c r="C26" s="23" t="s">
        <v>81</v>
      </c>
      <c r="D26" s="19" t="b">
        <f>EXACT(G25,"No")</f>
        <v>0</v>
      </c>
      <c r="E26" s="24" t="s">
        <v>86</v>
      </c>
      <c r="F26" s="19" t="s">
        <v>15</v>
      </c>
      <c r="G26" s="19" t="s">
        <v>17</v>
      </c>
    </row>
    <row r="27" spans="1:7" outlineLevel="2" collapsed="1">
      <c r="A27" s="21" t="s">
        <v>15</v>
      </c>
      <c r="B27" s="22" t="s">
        <v>98</v>
      </c>
      <c r="C27" s="21" t="s">
        <v>17</v>
      </c>
      <c r="D27" s="21" t="b">
        <f>EXACT(G25,"Yes")</f>
        <v>1</v>
      </c>
      <c r="E27" s="21" t="s">
        <v>99</v>
      </c>
      <c r="F27" s="21" t="s">
        <v>15</v>
      </c>
      <c r="G27" s="21" t="s">
        <v>17</v>
      </c>
    </row>
    <row r="28" spans="1:7" ht="30" outlineLevel="3" collapsed="1">
      <c r="A28" s="19" t="s">
        <v>12</v>
      </c>
      <c r="B28" s="19" t="s">
        <v>20</v>
      </c>
      <c r="C28" s="20" t="s">
        <v>100</v>
      </c>
      <c r="D28" s="19"/>
      <c r="E28" s="19" t="s">
        <v>101</v>
      </c>
      <c r="F28" s="19" t="s">
        <v>15</v>
      </c>
      <c r="G28" s="19" t="s">
        <v>12</v>
      </c>
    </row>
    <row r="29" spans="1:7" ht="23.25" outlineLevel="3" collapsed="1">
      <c r="A29" s="19" t="s">
        <v>15</v>
      </c>
      <c r="B29" s="19" t="s">
        <v>80</v>
      </c>
      <c r="C29" s="23" t="s">
        <v>81</v>
      </c>
      <c r="D29" s="19" t="b">
        <f>EXACT(G28,"No")</f>
        <v>0</v>
      </c>
      <c r="E29" s="24" t="s">
        <v>86</v>
      </c>
      <c r="F29" s="19" t="s">
        <v>15</v>
      </c>
      <c r="G29" s="19" t="s">
        <v>17</v>
      </c>
    </row>
    <row r="30" spans="1:7" outlineLevel="3" collapsed="1">
      <c r="A30" s="21" t="s">
        <v>15</v>
      </c>
      <c r="B30" s="22" t="s">
        <v>102</v>
      </c>
      <c r="C30" s="21" t="s">
        <v>17</v>
      </c>
      <c r="D30" s="21" t="b">
        <f>EXACT(G28,"Yes")</f>
        <v>1</v>
      </c>
      <c r="E30" s="21" t="s">
        <v>103</v>
      </c>
      <c r="F30" s="21" t="s">
        <v>15</v>
      </c>
      <c r="G30" s="21" t="s">
        <v>17</v>
      </c>
    </row>
    <row r="31" spans="1:7" ht="30" outlineLevel="4" collapsed="1">
      <c r="A31" s="19" t="s">
        <v>12</v>
      </c>
      <c r="B31" s="19" t="s">
        <v>20</v>
      </c>
      <c r="C31" s="20" t="s">
        <v>104</v>
      </c>
      <c r="D31" s="19"/>
      <c r="E31" s="19" t="s">
        <v>105</v>
      </c>
      <c r="F31" s="19" t="s">
        <v>15</v>
      </c>
      <c r="G31" s="19" t="s">
        <v>12</v>
      </c>
    </row>
    <row r="32" spans="1:7" ht="23.25" outlineLevel="4" collapsed="1">
      <c r="A32" s="19" t="s">
        <v>15</v>
      </c>
      <c r="B32" s="19" t="s">
        <v>80</v>
      </c>
      <c r="C32" s="23" t="s">
        <v>81</v>
      </c>
      <c r="D32" s="19" t="b">
        <f>EXACT(G31,"No")</f>
        <v>0</v>
      </c>
      <c r="E32" s="24" t="s">
        <v>86</v>
      </c>
      <c r="F32" s="19" t="s">
        <v>15</v>
      </c>
      <c r="G32" s="19" t="s">
        <v>17</v>
      </c>
    </row>
    <row r="33" spans="1:7" outlineLevel="4" collapsed="1">
      <c r="A33" s="21" t="s">
        <v>15</v>
      </c>
      <c r="B33" s="22" t="s">
        <v>106</v>
      </c>
      <c r="C33" s="21" t="s">
        <v>17</v>
      </c>
      <c r="D33" s="21" t="b">
        <f>EXACT(G31,"Yes")</f>
        <v>1</v>
      </c>
      <c r="E33" s="21" t="s">
        <v>107</v>
      </c>
      <c r="F33" s="21" t="s">
        <v>15</v>
      </c>
      <c r="G33" s="21" t="s">
        <v>17</v>
      </c>
    </row>
    <row r="34" spans="1:7" ht="45" outlineLevel="5" collapsed="1">
      <c r="A34" s="19" t="s">
        <v>12</v>
      </c>
      <c r="B34" s="19" t="s">
        <v>20</v>
      </c>
      <c r="C34" s="20" t="s">
        <v>108</v>
      </c>
      <c r="D34" s="19"/>
      <c r="E34" s="19" t="s">
        <v>109</v>
      </c>
      <c r="F34" s="19" t="s">
        <v>15</v>
      </c>
      <c r="G34" s="19" t="s">
        <v>12</v>
      </c>
    </row>
    <row r="35" spans="1:7" ht="23.25" outlineLevel="5" collapsed="1">
      <c r="A35" s="19" t="s">
        <v>15</v>
      </c>
      <c r="B35" s="19" t="s">
        <v>80</v>
      </c>
      <c r="C35" s="23" t="s">
        <v>81</v>
      </c>
      <c r="D35" s="19" t="b">
        <f>EXACT(G34,"Yes")</f>
        <v>1</v>
      </c>
      <c r="E35" s="24" t="s">
        <v>82</v>
      </c>
      <c r="F35" s="19" t="s">
        <v>15</v>
      </c>
      <c r="G35" s="19" t="s">
        <v>17</v>
      </c>
    </row>
    <row r="36" spans="1:7" ht="23.25" outlineLevel="5" collapsed="1">
      <c r="A36" s="19" t="s">
        <v>15</v>
      </c>
      <c r="B36" s="19" t="s">
        <v>80</v>
      </c>
      <c r="C36" s="23" t="s">
        <v>81</v>
      </c>
      <c r="D36" s="19" t="b">
        <f>EXACT(G34,"No")</f>
        <v>0</v>
      </c>
      <c r="E36" s="24" t="s">
        <v>86</v>
      </c>
      <c r="F36" s="19" t="s">
        <v>15</v>
      </c>
      <c r="G36" s="19" t="s">
        <v>17</v>
      </c>
    </row>
    <row r="37" spans="1:7" outlineLevel="5" collapsed="1">
      <c r="A37" s="19" t="s">
        <v>12</v>
      </c>
      <c r="B37" s="19" t="s">
        <v>13</v>
      </c>
      <c r="C37" s="19" t="s">
        <v>17</v>
      </c>
      <c r="D37" s="19"/>
      <c r="E37" s="19" t="s">
        <v>110</v>
      </c>
      <c r="F37" s="19" t="s">
        <v>15</v>
      </c>
      <c r="G37" s="19" t="s">
        <v>111</v>
      </c>
    </row>
    <row r="38" spans="1:7" outlineLevel="3" collapsed="1">
      <c r="A38" s="19" t="s">
        <v>12</v>
      </c>
      <c r="B38" s="19" t="s">
        <v>13</v>
      </c>
      <c r="C38" s="19" t="s">
        <v>17</v>
      </c>
      <c r="D38" s="19"/>
      <c r="E38" s="19" t="s">
        <v>112</v>
      </c>
      <c r="F38" s="19" t="s">
        <v>15</v>
      </c>
      <c r="G38" s="19" t="s">
        <v>111</v>
      </c>
    </row>
    <row r="39" spans="1:7" outlineLevel="1" collapsed="1">
      <c r="A39" s="19" t="s">
        <v>12</v>
      </c>
      <c r="B39" s="19" t="s">
        <v>13</v>
      </c>
      <c r="C39" s="19" t="s">
        <v>17</v>
      </c>
      <c r="D39" s="19"/>
      <c r="E39" s="19" t="s">
        <v>113</v>
      </c>
      <c r="F39" s="19" t="s">
        <v>15</v>
      </c>
      <c r="G39" s="19" t="s">
        <v>111</v>
      </c>
    </row>
    <row r="40" spans="1:7">
      <c r="A40" s="3" t="s">
        <v>12</v>
      </c>
      <c r="B40" s="3" t="s">
        <v>13</v>
      </c>
      <c r="C40" s="3" t="s">
        <v>17</v>
      </c>
      <c r="D40" s="3"/>
      <c r="E40" s="3" t="s">
        <v>114</v>
      </c>
      <c r="F40" s="3" t="s">
        <v>15</v>
      </c>
      <c r="G40" s="3" t="s">
        <v>111</v>
      </c>
    </row>
  </sheetData>
  <mergeCells count="3">
    <mergeCell ref="A1:G1"/>
    <mergeCell ref="B2:G2"/>
    <mergeCell ref="B3:G3"/>
  </mergeCells>
  <hyperlinks>
    <hyperlink ref="C5" location="#'Are the alternative sce (enum)'!A3" display="Are the alternative sce (enum)" xr:uid="{565A431A-8B80-4595-A19C-67D930221A5B}"/>
    <hyperlink ref="B7" location="#'Step 2 Investment analysis'!A1" display="Step 2 Investment analysis" xr:uid="{A7F68C9F-D28F-4D47-8CB7-E00FF3704126}"/>
    <hyperlink ref="C8" location="#'Investment analysis (enum)'!A3" display="Investment analysis (enum)" xr:uid="{B7C27627-7080-4D51-A4BA-83E2C805FB43}"/>
    <hyperlink ref="B9" location="#'Step 3 Barrier analysis. Quest'!A1" display="Step 3 Barrier analysis. Quest" xr:uid="{AEECCDDE-1095-41EF-83D2-C0DD2955E01E}"/>
    <hyperlink ref="C10" location="#' Is there at least one  (enum)'!A3" display=" Is there at least one  (enum)" xr:uid="{AFD18109-90D5-48B6-981C-9C437C7C396A}"/>
    <hyperlink ref="B12" location="#'Step 3 Barrier analysis. Qu 1'!A1" display="Step 3 Barrier analysis. Qu 1" xr:uid="{7C12CA3D-0716-4A29-9F70-CFA4043F0072}"/>
    <hyperlink ref="C13" location="#'Is at least one alterna (enum)'!A3" display="Is at least one alterna (enum)" xr:uid="{A9EC9252-EBAD-49AA-A2E5-0713104D798F}"/>
    <hyperlink ref="B15" location="#'Step 4 Common practice analysi'!A1" display="Step 4 Common practice analysi" xr:uid="{7866D50E-B98E-43ED-965B-00634DDB009E}"/>
    <hyperlink ref="C16" location="#'No similar activities c (enum)'!A3" display="No similar activities c (enum)" xr:uid="{EDC765B9-DA9D-400E-9A50-467C83A4BAEC}"/>
    <hyperlink ref="B18" location="#'Step 4 Common practice anal 1'!A1" display="Step 4 Common practice anal 1" xr:uid="{DCDED099-78B5-4B2C-9895-F0F81E0EF300}"/>
    <hyperlink ref="C19" location="#'If similar activities a (enum)'!A3" display="If similar activities a (enum)" xr:uid="{BE185217-AA3A-46C0-99B2-ABC242CA5327}"/>
    <hyperlink ref="B24" location="#'Step 3 Barrier analysis. Quest'!A1" display="Step 3 Barrier analysis. Quest" xr:uid="{D1CBD711-B26D-4B56-A062-AAEA7B6EF5C2}"/>
    <hyperlink ref="C25" location="#' Is there at least one  (enum)'!A3" display=" Is there at least one  (enum)" xr:uid="{DD2FACB3-3743-4347-8F51-8D0CFAF5429B}"/>
    <hyperlink ref="B27" location="#'Step 3 Barrier analysis. Qu 1'!A1" display="Step 3 Barrier analysis. Qu 1" xr:uid="{3E926BC0-4475-41EF-8F71-9676563C754C}"/>
    <hyperlink ref="C28" location="#'Is at least one alterna (enum)'!A3" display="Is at least one alterna (enum)" xr:uid="{6004DF6A-00AD-4F01-B60C-C62D231280A9}"/>
    <hyperlink ref="B30" location="#'Step 4 Common practice analysi'!A1" display="Step 4 Common practice analysi" xr:uid="{55E16FE9-383C-4043-A409-5B3ECAF34E1D}"/>
    <hyperlink ref="C31" location="#'No similar activities c (enum)'!A3" display="No similar activities c (enum)" xr:uid="{66827EC6-553D-4303-8D2F-74189067F4ED}"/>
    <hyperlink ref="B33" location="#'Step 4 Common practice anal 1'!A1" display="Step 4 Common practice anal 1" xr:uid="{BA3CAE90-CDB7-43D7-938E-6A5A13E1D2D7}"/>
    <hyperlink ref="C34" location="#'If similar activities a (enum)'!A3" display="If similar activities a (enum)" xr:uid="{60C46327-843D-4FFD-AA9F-FBAEF9A5DC39}"/>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0">
        <x14:dataValidation type="list" allowBlank="1" xr:uid="{1D095F53-6947-462B-9103-D98EE92EEC3B}">
          <x14:formula1>
            <xm:f>'Investment analysis (enum)'!A3:A4</xm:f>
          </x14:formula1>
          <xm:sqref>G8</xm:sqref>
        </x14:dataValidation>
        <x14:dataValidation type="list" allowBlank="1" xr:uid="{5AD37631-25AD-4EC5-B2F3-0B2E463448A6}">
          <x14:formula1>
            <xm:f>'Are the alternative sce (enum)'!A3:A4</xm:f>
          </x14:formula1>
          <xm:sqref>G5</xm:sqref>
        </x14:dataValidation>
        <x14:dataValidation type="list" allowBlank="1" xr:uid="{E2794AA6-FD96-48EC-9022-502B8AE14546}">
          <x14:formula1>
            <xm:f>'If similar activities a (enum)'!A3:A4</xm:f>
          </x14:formula1>
          <xm:sqref>G34</xm:sqref>
        </x14:dataValidation>
        <x14:dataValidation type="list" allowBlank="1" xr:uid="{41D921A9-FB9A-40B4-9024-F8F632502B50}">
          <x14:formula1>
            <xm:f>'No similar activities c (enum)'!A3:A4</xm:f>
          </x14:formula1>
          <xm:sqref>G31</xm:sqref>
        </x14:dataValidation>
        <x14:dataValidation type="list" allowBlank="1" xr:uid="{B1EFFFB2-B94C-42D9-9311-621255C53EDC}">
          <x14:formula1>
            <xm:f>'Is at least one alterna (enum)'!A3:A4</xm:f>
          </x14:formula1>
          <xm:sqref>G28</xm:sqref>
        </x14:dataValidation>
        <x14:dataValidation type="list" allowBlank="1" xr:uid="{C6F607D0-2B06-4228-BEBB-9634C1473B9B}">
          <x14:formula1>
            <xm:f>' Is there at least one  (enum)'!A3:A4</xm:f>
          </x14:formula1>
          <xm:sqref>G25</xm:sqref>
        </x14:dataValidation>
        <x14:dataValidation type="list" allowBlank="1" xr:uid="{818DC5C9-A49D-430D-A5B7-A3A964F68DEA}">
          <x14:formula1>
            <xm:f>'If similar activities a (enum)'!A3:A4</xm:f>
          </x14:formula1>
          <xm:sqref>G19</xm:sqref>
        </x14:dataValidation>
        <x14:dataValidation type="list" allowBlank="1" xr:uid="{9AF02B8C-822A-498A-B48A-A32356599C2F}">
          <x14:formula1>
            <xm:f>'No similar activities c (enum)'!A3:A4</xm:f>
          </x14:formula1>
          <xm:sqref>G16</xm:sqref>
        </x14:dataValidation>
        <x14:dataValidation type="list" allowBlank="1" xr:uid="{3316F4EF-4001-42F2-9447-AC3A2A131E89}">
          <x14:formula1>
            <xm:f>'Is at least one alterna (enum)'!A3:A4</xm:f>
          </x14:formula1>
          <xm:sqref>G13</xm:sqref>
        </x14:dataValidation>
        <x14:dataValidation type="list" allowBlank="1" xr:uid="{49DE7382-CF52-4A93-B0E3-7385AC867836}">
          <x14:formula1>
            <xm:f>' Is there at least one  (enum)'!A3:A4</xm:f>
          </x14:formula1>
          <xm:sqref>G10</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8C66-B562-437B-81A8-19B2B79025A5}">
  <sheetPr>
    <outlinePr summaryBelow="0" summaryRight="0"/>
  </sheetPr>
  <dimension ref="A1:G36"/>
  <sheetViews>
    <sheetView workbookViewId="0">
      <selection sqref="A1:G1"/>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7" t="s">
        <v>91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92</v>
      </c>
      <c r="D5" s="3"/>
      <c r="E5" s="3" t="s">
        <v>93</v>
      </c>
      <c r="F5" s="3" t="s">
        <v>15</v>
      </c>
      <c r="G5" s="3" t="s">
        <v>12</v>
      </c>
    </row>
    <row r="6" spans="1:7">
      <c r="A6" s="3" t="s">
        <v>15</v>
      </c>
      <c r="B6" s="18" t="s">
        <v>94</v>
      </c>
      <c r="C6" s="3" t="s">
        <v>17</v>
      </c>
      <c r="D6" s="3" t="b">
        <f>EXACT(G5,"No")</f>
        <v>0</v>
      </c>
      <c r="E6" s="3" t="s">
        <v>95</v>
      </c>
      <c r="F6" s="3" t="s">
        <v>15</v>
      </c>
      <c r="G6" s="3" t="s">
        <v>17</v>
      </c>
    </row>
    <row r="7" spans="1:7" ht="30" outlineLevel="1" collapsed="1">
      <c r="A7" s="19" t="s">
        <v>12</v>
      </c>
      <c r="B7" s="19" t="s">
        <v>20</v>
      </c>
      <c r="C7" s="20" t="s">
        <v>96</v>
      </c>
      <c r="D7" s="19"/>
      <c r="E7" s="19" t="s">
        <v>97</v>
      </c>
      <c r="F7" s="19" t="s">
        <v>15</v>
      </c>
      <c r="G7" s="19" t="s">
        <v>12</v>
      </c>
    </row>
    <row r="8" spans="1:7" ht="23.25" outlineLevel="1" collapsed="1">
      <c r="A8" s="19" t="s">
        <v>15</v>
      </c>
      <c r="B8" s="19" t="s">
        <v>80</v>
      </c>
      <c r="C8" s="23" t="s">
        <v>81</v>
      </c>
      <c r="D8" s="19" t="b">
        <f>EXACT(G7,"No")</f>
        <v>0</v>
      </c>
      <c r="E8" s="24" t="s">
        <v>86</v>
      </c>
      <c r="F8" s="19" t="s">
        <v>15</v>
      </c>
      <c r="G8" s="19" t="s">
        <v>17</v>
      </c>
    </row>
    <row r="9" spans="1:7" outlineLevel="1" collapsed="1">
      <c r="A9" s="21" t="s">
        <v>15</v>
      </c>
      <c r="B9" s="22" t="s">
        <v>98</v>
      </c>
      <c r="C9" s="21" t="s">
        <v>17</v>
      </c>
      <c r="D9" s="21" t="b">
        <f>EXACT(G7,"Yes")</f>
        <v>1</v>
      </c>
      <c r="E9" s="21" t="s">
        <v>99</v>
      </c>
      <c r="F9" s="21" t="s">
        <v>15</v>
      </c>
      <c r="G9" s="21" t="s">
        <v>17</v>
      </c>
    </row>
    <row r="10" spans="1:7" ht="30" outlineLevel="2" collapsed="1">
      <c r="A10" s="19" t="s">
        <v>12</v>
      </c>
      <c r="B10" s="19" t="s">
        <v>20</v>
      </c>
      <c r="C10" s="20" t="s">
        <v>100</v>
      </c>
      <c r="D10" s="19"/>
      <c r="E10" s="19" t="s">
        <v>101</v>
      </c>
      <c r="F10" s="19" t="s">
        <v>15</v>
      </c>
      <c r="G10" s="19" t="s">
        <v>12</v>
      </c>
    </row>
    <row r="11" spans="1:7" ht="23.25" outlineLevel="2" collapsed="1">
      <c r="A11" s="19" t="s">
        <v>15</v>
      </c>
      <c r="B11" s="19" t="s">
        <v>80</v>
      </c>
      <c r="C11" s="23" t="s">
        <v>81</v>
      </c>
      <c r="D11" s="19" t="b">
        <f>EXACT(G10,"No")</f>
        <v>0</v>
      </c>
      <c r="E11" s="24" t="s">
        <v>86</v>
      </c>
      <c r="F11" s="19" t="s">
        <v>15</v>
      </c>
      <c r="G11" s="19" t="s">
        <v>17</v>
      </c>
    </row>
    <row r="12" spans="1:7" outlineLevel="2" collapsed="1">
      <c r="A12" s="21" t="s">
        <v>15</v>
      </c>
      <c r="B12" s="22" t="s">
        <v>102</v>
      </c>
      <c r="C12" s="21" t="s">
        <v>17</v>
      </c>
      <c r="D12" s="21" t="b">
        <f>EXACT(G10,"Yes")</f>
        <v>1</v>
      </c>
      <c r="E12" s="21" t="s">
        <v>103</v>
      </c>
      <c r="F12" s="21" t="s">
        <v>15</v>
      </c>
      <c r="G12" s="21" t="s">
        <v>17</v>
      </c>
    </row>
    <row r="13" spans="1:7" ht="30" outlineLevel="3" collapsed="1">
      <c r="A13" s="19" t="s">
        <v>12</v>
      </c>
      <c r="B13" s="19" t="s">
        <v>20</v>
      </c>
      <c r="C13" s="20" t="s">
        <v>104</v>
      </c>
      <c r="D13" s="19"/>
      <c r="E13" s="19" t="s">
        <v>105</v>
      </c>
      <c r="F13" s="19" t="s">
        <v>15</v>
      </c>
      <c r="G13" s="19" t="s">
        <v>12</v>
      </c>
    </row>
    <row r="14" spans="1:7" ht="23.25" outlineLevel="3" collapsed="1">
      <c r="A14" s="19" t="s">
        <v>15</v>
      </c>
      <c r="B14" s="19" t="s">
        <v>80</v>
      </c>
      <c r="C14" s="23" t="s">
        <v>81</v>
      </c>
      <c r="D14" s="19" t="b">
        <f>EXACT(G13,"No")</f>
        <v>0</v>
      </c>
      <c r="E14" s="24" t="s">
        <v>86</v>
      </c>
      <c r="F14" s="19" t="s">
        <v>15</v>
      </c>
      <c r="G14" s="19" t="s">
        <v>17</v>
      </c>
    </row>
    <row r="15" spans="1:7" outlineLevel="3" collapsed="1">
      <c r="A15" s="21" t="s">
        <v>15</v>
      </c>
      <c r="B15" s="22" t="s">
        <v>106</v>
      </c>
      <c r="C15" s="21" t="s">
        <v>17</v>
      </c>
      <c r="D15" s="21" t="b">
        <f>EXACT(G13,"Yes")</f>
        <v>1</v>
      </c>
      <c r="E15" s="21" t="s">
        <v>107</v>
      </c>
      <c r="F15" s="21" t="s">
        <v>15</v>
      </c>
      <c r="G15" s="21" t="s">
        <v>17</v>
      </c>
    </row>
    <row r="16" spans="1:7" ht="45" outlineLevel="4" collapsed="1">
      <c r="A16" s="19" t="s">
        <v>12</v>
      </c>
      <c r="B16" s="19" t="s">
        <v>20</v>
      </c>
      <c r="C16" s="20" t="s">
        <v>108</v>
      </c>
      <c r="D16" s="19"/>
      <c r="E16" s="19" t="s">
        <v>109</v>
      </c>
      <c r="F16" s="19" t="s">
        <v>15</v>
      </c>
      <c r="G16" s="19" t="s">
        <v>12</v>
      </c>
    </row>
    <row r="17" spans="1:7" ht="23.25" outlineLevel="4" collapsed="1">
      <c r="A17" s="19" t="s">
        <v>15</v>
      </c>
      <c r="B17" s="19" t="s">
        <v>80</v>
      </c>
      <c r="C17" s="23" t="s">
        <v>81</v>
      </c>
      <c r="D17" s="19" t="b">
        <f>EXACT(G16,"Yes")</f>
        <v>1</v>
      </c>
      <c r="E17" s="24" t="s">
        <v>82</v>
      </c>
      <c r="F17" s="19" t="s">
        <v>15</v>
      </c>
      <c r="G17" s="19" t="s">
        <v>17</v>
      </c>
    </row>
    <row r="18" spans="1:7" ht="23.25" outlineLevel="4" collapsed="1">
      <c r="A18" s="19" t="s">
        <v>15</v>
      </c>
      <c r="B18" s="19" t="s">
        <v>80</v>
      </c>
      <c r="C18" s="23" t="s">
        <v>81</v>
      </c>
      <c r="D18" s="19" t="b">
        <f>EXACT(G16,"No")</f>
        <v>0</v>
      </c>
      <c r="E18" s="24" t="s">
        <v>86</v>
      </c>
      <c r="F18" s="19" t="s">
        <v>15</v>
      </c>
      <c r="G18" s="19" t="s">
        <v>17</v>
      </c>
    </row>
    <row r="19" spans="1:7" outlineLevel="4" collapsed="1">
      <c r="A19" s="19" t="s">
        <v>12</v>
      </c>
      <c r="B19" s="19" t="s">
        <v>13</v>
      </c>
      <c r="C19" s="19" t="s">
        <v>17</v>
      </c>
      <c r="D19" s="19"/>
      <c r="E19" s="19" t="s">
        <v>110</v>
      </c>
      <c r="F19" s="19" t="s">
        <v>15</v>
      </c>
      <c r="G19" s="19" t="s">
        <v>111</v>
      </c>
    </row>
    <row r="20" spans="1:7" outlineLevel="2" collapsed="1">
      <c r="A20" s="19" t="s">
        <v>12</v>
      </c>
      <c r="B20" s="19" t="s">
        <v>13</v>
      </c>
      <c r="C20" s="19" t="s">
        <v>17</v>
      </c>
      <c r="D20" s="19"/>
      <c r="E20" s="19" t="s">
        <v>112</v>
      </c>
      <c r="F20" s="19" t="s">
        <v>15</v>
      </c>
      <c r="G20" s="19" t="s">
        <v>111</v>
      </c>
    </row>
    <row r="21" spans="1:7">
      <c r="A21" s="3" t="s">
        <v>15</v>
      </c>
      <c r="B21" s="18" t="s">
        <v>94</v>
      </c>
      <c r="C21" s="3" t="s">
        <v>17</v>
      </c>
      <c r="D21" s="3" t="b">
        <f>EXACT(G5,"Yes")</f>
        <v>1</v>
      </c>
      <c r="E21" s="3" t="s">
        <v>95</v>
      </c>
      <c r="F21" s="3" t="s">
        <v>15</v>
      </c>
      <c r="G21" s="3" t="s">
        <v>17</v>
      </c>
    </row>
    <row r="22" spans="1:7" ht="30" outlineLevel="1" collapsed="1">
      <c r="A22" s="19" t="s">
        <v>12</v>
      </c>
      <c r="B22" s="19" t="s">
        <v>20</v>
      </c>
      <c r="C22" s="20" t="s">
        <v>96</v>
      </c>
      <c r="D22" s="19"/>
      <c r="E22" s="19" t="s">
        <v>97</v>
      </c>
      <c r="F22" s="19" t="s">
        <v>15</v>
      </c>
      <c r="G22" s="19" t="s">
        <v>12</v>
      </c>
    </row>
    <row r="23" spans="1:7" ht="23.25" outlineLevel="1" collapsed="1">
      <c r="A23" s="19" t="s">
        <v>15</v>
      </c>
      <c r="B23" s="19" t="s">
        <v>80</v>
      </c>
      <c r="C23" s="23" t="s">
        <v>81</v>
      </c>
      <c r="D23" s="19" t="b">
        <f>EXACT(G22,"No")</f>
        <v>0</v>
      </c>
      <c r="E23" s="24" t="s">
        <v>86</v>
      </c>
      <c r="F23" s="19" t="s">
        <v>15</v>
      </c>
      <c r="G23" s="19" t="s">
        <v>17</v>
      </c>
    </row>
    <row r="24" spans="1:7" outlineLevel="1" collapsed="1">
      <c r="A24" s="21" t="s">
        <v>15</v>
      </c>
      <c r="B24" s="22" t="s">
        <v>98</v>
      </c>
      <c r="C24" s="21" t="s">
        <v>17</v>
      </c>
      <c r="D24" s="21" t="b">
        <f>EXACT(G22,"Yes")</f>
        <v>1</v>
      </c>
      <c r="E24" s="21" t="s">
        <v>99</v>
      </c>
      <c r="F24" s="21" t="s">
        <v>15</v>
      </c>
      <c r="G24" s="21" t="s">
        <v>17</v>
      </c>
    </row>
    <row r="25" spans="1:7" ht="30" outlineLevel="2" collapsed="1">
      <c r="A25" s="19" t="s">
        <v>12</v>
      </c>
      <c r="B25" s="19" t="s">
        <v>20</v>
      </c>
      <c r="C25" s="20" t="s">
        <v>100</v>
      </c>
      <c r="D25" s="19"/>
      <c r="E25" s="19" t="s">
        <v>101</v>
      </c>
      <c r="F25" s="19" t="s">
        <v>15</v>
      </c>
      <c r="G25" s="19" t="s">
        <v>12</v>
      </c>
    </row>
    <row r="26" spans="1:7" ht="23.25" outlineLevel="2" collapsed="1">
      <c r="A26" s="19" t="s">
        <v>15</v>
      </c>
      <c r="B26" s="19" t="s">
        <v>80</v>
      </c>
      <c r="C26" s="23" t="s">
        <v>81</v>
      </c>
      <c r="D26" s="19" t="b">
        <f>EXACT(G25,"No")</f>
        <v>0</v>
      </c>
      <c r="E26" s="24" t="s">
        <v>86</v>
      </c>
      <c r="F26" s="19" t="s">
        <v>15</v>
      </c>
      <c r="G26" s="19" t="s">
        <v>17</v>
      </c>
    </row>
    <row r="27" spans="1:7" outlineLevel="2" collapsed="1">
      <c r="A27" s="21" t="s">
        <v>15</v>
      </c>
      <c r="B27" s="22" t="s">
        <v>102</v>
      </c>
      <c r="C27" s="21" t="s">
        <v>17</v>
      </c>
      <c r="D27" s="21" t="b">
        <f>EXACT(G25,"Yes")</f>
        <v>1</v>
      </c>
      <c r="E27" s="21" t="s">
        <v>103</v>
      </c>
      <c r="F27" s="21" t="s">
        <v>15</v>
      </c>
      <c r="G27" s="21" t="s">
        <v>17</v>
      </c>
    </row>
    <row r="28" spans="1:7" ht="30" outlineLevel="3" collapsed="1">
      <c r="A28" s="19" t="s">
        <v>12</v>
      </c>
      <c r="B28" s="19" t="s">
        <v>20</v>
      </c>
      <c r="C28" s="20" t="s">
        <v>104</v>
      </c>
      <c r="D28" s="19"/>
      <c r="E28" s="19" t="s">
        <v>105</v>
      </c>
      <c r="F28" s="19" t="s">
        <v>15</v>
      </c>
      <c r="G28" s="19" t="s">
        <v>12</v>
      </c>
    </row>
    <row r="29" spans="1:7" ht="23.25" outlineLevel="3" collapsed="1">
      <c r="A29" s="19" t="s">
        <v>15</v>
      </c>
      <c r="B29" s="19" t="s">
        <v>80</v>
      </c>
      <c r="C29" s="23" t="s">
        <v>81</v>
      </c>
      <c r="D29" s="19" t="b">
        <f>EXACT(G28,"No")</f>
        <v>0</v>
      </c>
      <c r="E29" s="24" t="s">
        <v>86</v>
      </c>
      <c r="F29" s="19" t="s">
        <v>15</v>
      </c>
      <c r="G29" s="19" t="s">
        <v>17</v>
      </c>
    </row>
    <row r="30" spans="1:7" outlineLevel="3" collapsed="1">
      <c r="A30" s="21" t="s">
        <v>15</v>
      </c>
      <c r="B30" s="22" t="s">
        <v>106</v>
      </c>
      <c r="C30" s="21" t="s">
        <v>17</v>
      </c>
      <c r="D30" s="21" t="b">
        <f>EXACT(G28,"Yes")</f>
        <v>1</v>
      </c>
      <c r="E30" s="21" t="s">
        <v>107</v>
      </c>
      <c r="F30" s="21" t="s">
        <v>15</v>
      </c>
      <c r="G30" s="21" t="s">
        <v>17</v>
      </c>
    </row>
    <row r="31" spans="1:7" ht="45" outlineLevel="4" collapsed="1">
      <c r="A31" s="19" t="s">
        <v>12</v>
      </c>
      <c r="B31" s="19" t="s">
        <v>20</v>
      </c>
      <c r="C31" s="20" t="s">
        <v>108</v>
      </c>
      <c r="D31" s="19"/>
      <c r="E31" s="19" t="s">
        <v>109</v>
      </c>
      <c r="F31" s="19" t="s">
        <v>15</v>
      </c>
      <c r="G31" s="19" t="s">
        <v>12</v>
      </c>
    </row>
    <row r="32" spans="1:7" ht="23.25" outlineLevel="4" collapsed="1">
      <c r="A32" s="19" t="s">
        <v>15</v>
      </c>
      <c r="B32" s="19" t="s">
        <v>80</v>
      </c>
      <c r="C32" s="23" t="s">
        <v>81</v>
      </c>
      <c r="D32" s="19" t="b">
        <f>EXACT(G31,"Yes")</f>
        <v>1</v>
      </c>
      <c r="E32" s="24" t="s">
        <v>82</v>
      </c>
      <c r="F32" s="19" t="s">
        <v>15</v>
      </c>
      <c r="G32" s="19" t="s">
        <v>17</v>
      </c>
    </row>
    <row r="33" spans="1:7" ht="23.25" outlineLevel="4" collapsed="1">
      <c r="A33" s="19" t="s">
        <v>15</v>
      </c>
      <c r="B33" s="19" t="s">
        <v>80</v>
      </c>
      <c r="C33" s="23" t="s">
        <v>81</v>
      </c>
      <c r="D33" s="19" t="b">
        <f>EXACT(G31,"No")</f>
        <v>0</v>
      </c>
      <c r="E33" s="24" t="s">
        <v>86</v>
      </c>
      <c r="F33" s="19" t="s">
        <v>15</v>
      </c>
      <c r="G33" s="19" t="s">
        <v>17</v>
      </c>
    </row>
    <row r="34" spans="1:7" outlineLevel="4" collapsed="1">
      <c r="A34" s="19" t="s">
        <v>12</v>
      </c>
      <c r="B34" s="19" t="s">
        <v>13</v>
      </c>
      <c r="C34" s="19" t="s">
        <v>17</v>
      </c>
      <c r="D34" s="19"/>
      <c r="E34" s="19" t="s">
        <v>110</v>
      </c>
      <c r="F34" s="19" t="s">
        <v>15</v>
      </c>
      <c r="G34" s="19" t="s">
        <v>111</v>
      </c>
    </row>
    <row r="35" spans="1:7" outlineLevel="2" collapsed="1">
      <c r="A35" s="19" t="s">
        <v>12</v>
      </c>
      <c r="B35" s="19" t="s">
        <v>13</v>
      </c>
      <c r="C35" s="19" t="s">
        <v>17</v>
      </c>
      <c r="D35" s="19"/>
      <c r="E35" s="19" t="s">
        <v>112</v>
      </c>
      <c r="F35" s="19" t="s">
        <v>15</v>
      </c>
      <c r="G35" s="19" t="s">
        <v>111</v>
      </c>
    </row>
    <row r="36" spans="1:7">
      <c r="A36" s="3" t="s">
        <v>12</v>
      </c>
      <c r="B36" s="3" t="s">
        <v>13</v>
      </c>
      <c r="C36" s="3" t="s">
        <v>17</v>
      </c>
      <c r="D36" s="3"/>
      <c r="E36" s="3" t="s">
        <v>113</v>
      </c>
      <c r="F36" s="3" t="s">
        <v>15</v>
      </c>
      <c r="G36" s="3" t="s">
        <v>111</v>
      </c>
    </row>
  </sheetData>
  <mergeCells count="3">
    <mergeCell ref="A1:G1"/>
    <mergeCell ref="B2:G2"/>
    <mergeCell ref="B3:G3"/>
  </mergeCells>
  <hyperlinks>
    <hyperlink ref="C5" location="#'Investment analysis (enum)'!A3" display="Investment analysis (enum)" xr:uid="{CE15E4DB-8F46-4238-8B22-49F7DDC144F5}"/>
    <hyperlink ref="B6" location="#'Step 3 Barrier analysis. Quest'!A1" display="Step 3 Barrier analysis. Quest" xr:uid="{BF3115C4-E9C4-4D9C-A3A8-602A611CBEFE}"/>
    <hyperlink ref="C7" location="#' Is there at least one  (enum)'!A3" display=" Is there at least one  (enum)" xr:uid="{AB02CC4D-A925-4040-91E3-D053FCADCD03}"/>
    <hyperlink ref="B9" location="#'Step 3 Barrier analysis. Qu 1'!A1" display="Step 3 Barrier analysis. Qu 1" xr:uid="{D8E7627F-C87E-49DF-958A-DA2457A13614}"/>
    <hyperlink ref="C10" location="#'Is at least one alterna (enum)'!A3" display="Is at least one alterna (enum)" xr:uid="{2EB62647-1963-4A8D-AD5C-6FB870E194BB}"/>
    <hyperlink ref="B12" location="#'Step 4 Common practice analysi'!A1" display="Step 4 Common practice analysi" xr:uid="{6ADDED0C-F7DF-4D49-B8BB-C144DC626BD5}"/>
    <hyperlink ref="C13" location="#'No similar activities c (enum)'!A3" display="No similar activities c (enum)" xr:uid="{40E324C0-961D-4358-ACBC-7A93DA56B6BE}"/>
    <hyperlink ref="B15" location="#'Step 4 Common practice anal 1'!A1" display="Step 4 Common practice anal 1" xr:uid="{A97F7264-515E-4B38-8EF0-67D1A170A146}"/>
    <hyperlink ref="C16" location="#'If similar activities a (enum)'!A3" display="If similar activities a (enum)" xr:uid="{3BC719FE-40AC-4D03-93A5-82A884B5E02D}"/>
    <hyperlink ref="B21" location="#'Step 3 Barrier analysis. Quest'!A1" display="Step 3 Barrier analysis. Quest" xr:uid="{437866A0-C033-42C4-B13B-8E84F10FCD1B}"/>
    <hyperlink ref="C22" location="#' Is there at least one  (enum)'!A3" display=" Is there at least one  (enum)" xr:uid="{042A4587-1E2C-4E16-97B3-F8E2ADD57372}"/>
    <hyperlink ref="B24" location="#'Step 3 Barrier analysis. Qu 1'!A1" display="Step 3 Barrier analysis. Qu 1" xr:uid="{006BEFBD-E07F-4FD2-9FF8-DB7A3C67D599}"/>
    <hyperlink ref="C25" location="#'Is at least one alterna (enum)'!A3" display="Is at least one alterna (enum)" xr:uid="{8DC86F22-BCC3-4F0E-B015-1133C251047A}"/>
    <hyperlink ref="B27" location="#'Step 4 Common practice analysi'!A1" display="Step 4 Common practice analysi" xr:uid="{5DEF019E-A93F-4584-9FC9-A0E0180095FB}"/>
    <hyperlink ref="C28" location="#'No similar activities c (enum)'!A3" display="No similar activities c (enum)" xr:uid="{8C58F562-7C42-4ADC-B3B7-7CF6ABA0B026}"/>
    <hyperlink ref="B30" location="#'Step 4 Common practice anal 1'!A1" display="Step 4 Common practice anal 1" xr:uid="{2E88FADA-6243-442F-A858-56D81531B4CF}"/>
    <hyperlink ref="C31" location="#'If similar activities a (enum)'!A3" display="If similar activities a (enum)" xr:uid="{69F1F3AD-582C-4819-B75E-D6FCD9C3AC9D}"/>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4EAEEE76-1F66-4E54-9B91-FB94F209ADAF}">
          <x14:formula1>
            <xm:f>' Is there at least one  (enum)'!A3:A4</xm:f>
          </x14:formula1>
          <xm:sqref>G7</xm:sqref>
        </x14:dataValidation>
        <x14:dataValidation type="list" allowBlank="1" xr:uid="{0A7771B8-9F3E-4815-A7D0-F1C86ED712A2}">
          <x14:formula1>
            <xm:f>'Investment analysis (enum)'!A3:A4</xm:f>
          </x14:formula1>
          <xm:sqref>G5</xm:sqref>
        </x14:dataValidation>
        <x14:dataValidation type="list" allowBlank="1" xr:uid="{D0F4FB82-5F08-423C-90F1-A8B2DB464202}">
          <x14:formula1>
            <xm:f>'If similar activities a (enum)'!A3:A4</xm:f>
          </x14:formula1>
          <xm:sqref>G31</xm:sqref>
        </x14:dataValidation>
        <x14:dataValidation type="list" allowBlank="1" xr:uid="{B8D2B476-5C08-4D3D-8535-E689722A25C9}">
          <x14:formula1>
            <xm:f>'No similar activities c (enum)'!A3:A4</xm:f>
          </x14:formula1>
          <xm:sqref>G28</xm:sqref>
        </x14:dataValidation>
        <x14:dataValidation type="list" allowBlank="1" xr:uid="{67939207-FBAB-4F13-B708-BF575FF6E149}">
          <x14:formula1>
            <xm:f>'Is at least one alterna (enum)'!A3:A4</xm:f>
          </x14:formula1>
          <xm:sqref>G25</xm:sqref>
        </x14:dataValidation>
        <x14:dataValidation type="list" allowBlank="1" xr:uid="{65CC1707-C7B1-410C-B9C8-14F2E08ED297}">
          <x14:formula1>
            <xm:f>' Is there at least one  (enum)'!A3:A4</xm:f>
          </x14:formula1>
          <xm:sqref>G22</xm:sqref>
        </x14:dataValidation>
        <x14:dataValidation type="list" allowBlank="1" xr:uid="{A31FB44E-CAA4-43E9-848B-1C2FBDABE4FE}">
          <x14:formula1>
            <xm:f>'If similar activities a (enum)'!A3:A4</xm:f>
          </x14:formula1>
          <xm:sqref>G16</xm:sqref>
        </x14:dataValidation>
        <x14:dataValidation type="list" allowBlank="1" xr:uid="{A4DB6DA0-7C4A-46B4-97C9-2929A1A76177}">
          <x14:formula1>
            <xm:f>'No similar activities c (enum)'!A3:A4</xm:f>
          </x14:formula1>
          <xm:sqref>G13</xm:sqref>
        </x14:dataValidation>
        <x14:dataValidation type="list" allowBlank="1" xr:uid="{9C293729-FD32-4AB9-8F7F-6A38C2528997}">
          <x14:formula1>
            <xm:f>'Is at least one alterna (enum)'!A3:A4</xm:f>
          </x14:formula1>
          <xm:sqref>G10</xm:sqref>
        </x14:dataValidation>
      </x14:dataValidation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35263-19FC-420C-9D7A-750B2DD14604}">
  <sheetPr>
    <outlinePr summaryBelow="0" summaryRight="0"/>
  </sheetPr>
  <dimension ref="A1:G18"/>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7" t="s">
        <v>984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96</v>
      </c>
      <c r="D5" s="3"/>
      <c r="E5" s="3" t="s">
        <v>97</v>
      </c>
      <c r="F5" s="3" t="s">
        <v>15</v>
      </c>
      <c r="G5" s="3" t="s">
        <v>12</v>
      </c>
    </row>
    <row r="6" spans="1:7" ht="23.25">
      <c r="A6" s="3" t="s">
        <v>15</v>
      </c>
      <c r="B6" s="3" t="s">
        <v>80</v>
      </c>
      <c r="C6" s="25" t="s">
        <v>81</v>
      </c>
      <c r="D6" s="3" t="b">
        <f>EXACT(G5,"No")</f>
        <v>0</v>
      </c>
      <c r="E6" s="26" t="s">
        <v>86</v>
      </c>
      <c r="F6" s="3" t="s">
        <v>15</v>
      </c>
      <c r="G6" s="3" t="s">
        <v>17</v>
      </c>
    </row>
    <row r="7" spans="1:7">
      <c r="A7" s="3" t="s">
        <v>15</v>
      </c>
      <c r="B7" s="18" t="s">
        <v>98</v>
      </c>
      <c r="C7" s="3" t="s">
        <v>17</v>
      </c>
      <c r="D7" s="3" t="b">
        <f>EXACT(G5,"Yes")</f>
        <v>1</v>
      </c>
      <c r="E7" s="3" t="s">
        <v>99</v>
      </c>
      <c r="F7" s="3" t="s">
        <v>15</v>
      </c>
      <c r="G7" s="3" t="s">
        <v>17</v>
      </c>
    </row>
    <row r="8" spans="1:7" ht="30" outlineLevel="1" collapsed="1">
      <c r="A8" s="19" t="s">
        <v>12</v>
      </c>
      <c r="B8" s="19" t="s">
        <v>20</v>
      </c>
      <c r="C8" s="20" t="s">
        <v>100</v>
      </c>
      <c r="D8" s="19"/>
      <c r="E8" s="19" t="s">
        <v>101</v>
      </c>
      <c r="F8" s="19" t="s">
        <v>15</v>
      </c>
      <c r="G8" s="19" t="s">
        <v>12</v>
      </c>
    </row>
    <row r="9" spans="1:7" ht="23.25" outlineLevel="1" collapsed="1">
      <c r="A9" s="19" t="s">
        <v>15</v>
      </c>
      <c r="B9" s="19" t="s">
        <v>80</v>
      </c>
      <c r="C9" s="23" t="s">
        <v>81</v>
      </c>
      <c r="D9" s="19" t="b">
        <f>EXACT(G8,"No")</f>
        <v>0</v>
      </c>
      <c r="E9" s="24" t="s">
        <v>86</v>
      </c>
      <c r="F9" s="19" t="s">
        <v>15</v>
      </c>
      <c r="G9" s="19" t="s">
        <v>17</v>
      </c>
    </row>
    <row r="10" spans="1:7" outlineLevel="1" collapsed="1">
      <c r="A10" s="21" t="s">
        <v>15</v>
      </c>
      <c r="B10" s="22" t="s">
        <v>102</v>
      </c>
      <c r="C10" s="21" t="s">
        <v>17</v>
      </c>
      <c r="D10" s="21" t="b">
        <f>EXACT(G8,"Yes")</f>
        <v>1</v>
      </c>
      <c r="E10" s="21" t="s">
        <v>103</v>
      </c>
      <c r="F10" s="21" t="s">
        <v>15</v>
      </c>
      <c r="G10" s="21" t="s">
        <v>17</v>
      </c>
    </row>
    <row r="11" spans="1:7" ht="30" outlineLevel="2" collapsed="1">
      <c r="A11" s="19" t="s">
        <v>12</v>
      </c>
      <c r="B11" s="19" t="s">
        <v>20</v>
      </c>
      <c r="C11" s="20" t="s">
        <v>104</v>
      </c>
      <c r="D11" s="19"/>
      <c r="E11" s="19" t="s">
        <v>105</v>
      </c>
      <c r="F11" s="19" t="s">
        <v>15</v>
      </c>
      <c r="G11" s="19" t="s">
        <v>12</v>
      </c>
    </row>
    <row r="12" spans="1:7" ht="23.25" outlineLevel="2" collapsed="1">
      <c r="A12" s="19" t="s">
        <v>15</v>
      </c>
      <c r="B12" s="19" t="s">
        <v>80</v>
      </c>
      <c r="C12" s="23" t="s">
        <v>81</v>
      </c>
      <c r="D12" s="19" t="b">
        <f>EXACT(G11,"No")</f>
        <v>0</v>
      </c>
      <c r="E12" s="24" t="s">
        <v>86</v>
      </c>
      <c r="F12" s="19" t="s">
        <v>15</v>
      </c>
      <c r="G12" s="19" t="s">
        <v>17</v>
      </c>
    </row>
    <row r="13" spans="1:7" outlineLevel="2" collapsed="1">
      <c r="A13" s="21" t="s">
        <v>15</v>
      </c>
      <c r="B13" s="22" t="s">
        <v>106</v>
      </c>
      <c r="C13" s="21" t="s">
        <v>17</v>
      </c>
      <c r="D13" s="21" t="b">
        <f>EXACT(G11,"Yes")</f>
        <v>1</v>
      </c>
      <c r="E13" s="21" t="s">
        <v>107</v>
      </c>
      <c r="F13" s="21" t="s">
        <v>15</v>
      </c>
      <c r="G13" s="21" t="s">
        <v>17</v>
      </c>
    </row>
    <row r="14" spans="1:7" ht="45" outlineLevel="3" collapsed="1">
      <c r="A14" s="19" t="s">
        <v>12</v>
      </c>
      <c r="B14" s="19" t="s">
        <v>20</v>
      </c>
      <c r="C14" s="20" t="s">
        <v>108</v>
      </c>
      <c r="D14" s="19"/>
      <c r="E14" s="19" t="s">
        <v>109</v>
      </c>
      <c r="F14" s="19" t="s">
        <v>15</v>
      </c>
      <c r="G14" s="19" t="s">
        <v>12</v>
      </c>
    </row>
    <row r="15" spans="1:7" ht="23.25" outlineLevel="3" collapsed="1">
      <c r="A15" s="19" t="s">
        <v>15</v>
      </c>
      <c r="B15" s="19" t="s">
        <v>80</v>
      </c>
      <c r="C15" s="23" t="s">
        <v>81</v>
      </c>
      <c r="D15" s="19" t="b">
        <f>EXACT(G14,"Yes")</f>
        <v>1</v>
      </c>
      <c r="E15" s="24" t="s">
        <v>82</v>
      </c>
      <c r="F15" s="19" t="s">
        <v>15</v>
      </c>
      <c r="G15" s="19" t="s">
        <v>17</v>
      </c>
    </row>
    <row r="16" spans="1:7" ht="23.25" outlineLevel="3" collapsed="1">
      <c r="A16" s="19" t="s">
        <v>15</v>
      </c>
      <c r="B16" s="19" t="s">
        <v>80</v>
      </c>
      <c r="C16" s="23" t="s">
        <v>81</v>
      </c>
      <c r="D16" s="19" t="b">
        <f>EXACT(G14,"No")</f>
        <v>0</v>
      </c>
      <c r="E16" s="24" t="s">
        <v>86</v>
      </c>
      <c r="F16" s="19" t="s">
        <v>15</v>
      </c>
      <c r="G16" s="19" t="s">
        <v>17</v>
      </c>
    </row>
    <row r="17" spans="1:7" outlineLevel="3" collapsed="1">
      <c r="A17" s="19" t="s">
        <v>12</v>
      </c>
      <c r="B17" s="19" t="s">
        <v>13</v>
      </c>
      <c r="C17" s="19" t="s">
        <v>17</v>
      </c>
      <c r="D17" s="19"/>
      <c r="E17" s="19" t="s">
        <v>110</v>
      </c>
      <c r="F17" s="19" t="s">
        <v>15</v>
      </c>
      <c r="G17" s="19" t="s">
        <v>111</v>
      </c>
    </row>
    <row r="18" spans="1:7" outlineLevel="1" collapsed="1">
      <c r="A18" s="19" t="s">
        <v>12</v>
      </c>
      <c r="B18" s="19" t="s">
        <v>13</v>
      </c>
      <c r="C18" s="19" t="s">
        <v>17</v>
      </c>
      <c r="D18" s="19"/>
      <c r="E18" s="19" t="s">
        <v>112</v>
      </c>
      <c r="F18" s="19" t="s">
        <v>15</v>
      </c>
      <c r="G18" s="19" t="s">
        <v>111</v>
      </c>
    </row>
  </sheetData>
  <mergeCells count="3">
    <mergeCell ref="A1:G1"/>
    <mergeCell ref="B2:G2"/>
    <mergeCell ref="B3:G3"/>
  </mergeCells>
  <hyperlinks>
    <hyperlink ref="C5" location="#' Is there at least one  (enum)'!A3" display=" Is there at least one  (enum)" xr:uid="{91124536-ED83-4D40-BAF5-D367B4BD8944}"/>
    <hyperlink ref="B7" location="#'Step 3 Barrier analysis. Qu 1'!A1" display="Step 3 Barrier analysis. Qu 1" xr:uid="{366B5E34-EA1B-4932-AB80-28A0877BEB1F}"/>
    <hyperlink ref="C8" location="#'Is at least one alterna (enum)'!A3" display="Is at least one alterna (enum)" xr:uid="{BE424DBB-5CD7-4B80-8313-7EB24A151F5B}"/>
    <hyperlink ref="B10" location="#'Step 4 Common practice analysi'!A1" display="Step 4 Common practice analysi" xr:uid="{95311780-6E6F-4272-A469-61131CD3839B}"/>
    <hyperlink ref="C11" location="#'No similar activities c (enum)'!A3" display="No similar activities c (enum)" xr:uid="{A443B94B-D566-44E7-9108-3BB8C02A08C2}"/>
    <hyperlink ref="B13" location="#'Step 4 Common practice anal 1'!A1" display="Step 4 Common practice anal 1" xr:uid="{3760583A-6687-4950-93D0-439D6209602B}"/>
    <hyperlink ref="C14" location="#'If similar activities a (enum)'!A3" display="If similar activities a (enum)" xr:uid="{B572BB1A-7C00-4C38-854A-A872B53A828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F0FD8A2B-20A9-40DC-8692-611C754C3D45}">
          <x14:formula1>
            <xm:f>'Is at least one alterna (enum)'!A3:A4</xm:f>
          </x14:formula1>
          <xm:sqref>G8</xm:sqref>
        </x14:dataValidation>
        <x14:dataValidation type="list" allowBlank="1" xr:uid="{721F2538-7AC2-4F45-B320-38E09874F58F}">
          <x14:formula1>
            <xm:f>' Is there at least one  (enum)'!A3:A4</xm:f>
          </x14:formula1>
          <xm:sqref>G5</xm:sqref>
        </x14:dataValidation>
        <x14:dataValidation type="list" allowBlank="1" xr:uid="{06826B49-C812-4F53-9780-23BB053FCEA5}">
          <x14:formula1>
            <xm:f>'If similar activities a (enum)'!A3:A4</xm:f>
          </x14:formula1>
          <xm:sqref>G14</xm:sqref>
        </x14:dataValidation>
        <x14:dataValidation type="list" allowBlank="1" xr:uid="{4B345EBB-83AE-4B29-B574-714AC57E3536}">
          <x14:formula1>
            <xm:f>'No similar activities c (enum)'!A3:A4</xm:f>
          </x14:formula1>
          <xm:sqref>G11</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0AAEA-3952-4B4E-9DE0-C1134EECEF33}">
  <sheetPr>
    <outlinePr summaryBelow="0" summaryRight="0"/>
  </sheetPr>
  <dimension ref="A1:G15"/>
  <sheetViews>
    <sheetView workbookViewId="0">
      <selection sqref="A1:G1"/>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7" t="s">
        <v>99</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100</v>
      </c>
      <c r="D5" s="3"/>
      <c r="E5" s="3" t="s">
        <v>101</v>
      </c>
      <c r="F5" s="3" t="s">
        <v>15</v>
      </c>
      <c r="G5" s="3" t="s">
        <v>12</v>
      </c>
    </row>
    <row r="6" spans="1:7" ht="23.25">
      <c r="A6" s="3" t="s">
        <v>15</v>
      </c>
      <c r="B6" s="3" t="s">
        <v>80</v>
      </c>
      <c r="C6" s="25" t="s">
        <v>81</v>
      </c>
      <c r="D6" s="3" t="b">
        <f>EXACT(G5,"No")</f>
        <v>0</v>
      </c>
      <c r="E6" s="26" t="s">
        <v>86</v>
      </c>
      <c r="F6" s="3" t="s">
        <v>15</v>
      </c>
      <c r="G6" s="3" t="s">
        <v>17</v>
      </c>
    </row>
    <row r="7" spans="1:7">
      <c r="A7" s="3" t="s">
        <v>15</v>
      </c>
      <c r="B7" s="18" t="s">
        <v>102</v>
      </c>
      <c r="C7" s="3" t="s">
        <v>17</v>
      </c>
      <c r="D7" s="3" t="b">
        <f>EXACT(G5,"Yes")</f>
        <v>1</v>
      </c>
      <c r="E7" s="3" t="s">
        <v>103</v>
      </c>
      <c r="F7" s="3" t="s">
        <v>15</v>
      </c>
      <c r="G7" s="3" t="s">
        <v>17</v>
      </c>
    </row>
    <row r="8" spans="1:7" ht="30" outlineLevel="1" collapsed="1">
      <c r="A8" s="19" t="s">
        <v>12</v>
      </c>
      <c r="B8" s="19" t="s">
        <v>20</v>
      </c>
      <c r="C8" s="20" t="s">
        <v>104</v>
      </c>
      <c r="D8" s="19"/>
      <c r="E8" s="19" t="s">
        <v>105</v>
      </c>
      <c r="F8" s="19" t="s">
        <v>15</v>
      </c>
      <c r="G8" s="19" t="s">
        <v>12</v>
      </c>
    </row>
    <row r="9" spans="1:7" ht="23.25" outlineLevel="1" collapsed="1">
      <c r="A9" s="19" t="s">
        <v>15</v>
      </c>
      <c r="B9" s="19" t="s">
        <v>80</v>
      </c>
      <c r="C9" s="23" t="s">
        <v>81</v>
      </c>
      <c r="D9" s="19" t="b">
        <f>EXACT(G8,"No")</f>
        <v>0</v>
      </c>
      <c r="E9" s="24" t="s">
        <v>86</v>
      </c>
      <c r="F9" s="19" t="s">
        <v>15</v>
      </c>
      <c r="G9" s="19" t="s">
        <v>17</v>
      </c>
    </row>
    <row r="10" spans="1:7" outlineLevel="1" collapsed="1">
      <c r="A10" s="21" t="s">
        <v>15</v>
      </c>
      <c r="B10" s="22" t="s">
        <v>106</v>
      </c>
      <c r="C10" s="21" t="s">
        <v>17</v>
      </c>
      <c r="D10" s="21" t="b">
        <f>EXACT(G8,"Yes")</f>
        <v>1</v>
      </c>
      <c r="E10" s="21" t="s">
        <v>107</v>
      </c>
      <c r="F10" s="21" t="s">
        <v>15</v>
      </c>
      <c r="G10" s="21" t="s">
        <v>17</v>
      </c>
    </row>
    <row r="11" spans="1:7" ht="45" outlineLevel="2" collapsed="1">
      <c r="A11" s="19" t="s">
        <v>12</v>
      </c>
      <c r="B11" s="19" t="s">
        <v>20</v>
      </c>
      <c r="C11" s="20" t="s">
        <v>108</v>
      </c>
      <c r="D11" s="19"/>
      <c r="E11" s="19" t="s">
        <v>109</v>
      </c>
      <c r="F11" s="19" t="s">
        <v>15</v>
      </c>
      <c r="G11" s="19" t="s">
        <v>12</v>
      </c>
    </row>
    <row r="12" spans="1:7" ht="23.25" outlineLevel="2" collapsed="1">
      <c r="A12" s="19" t="s">
        <v>15</v>
      </c>
      <c r="B12" s="19" t="s">
        <v>80</v>
      </c>
      <c r="C12" s="23" t="s">
        <v>81</v>
      </c>
      <c r="D12" s="19" t="b">
        <f>EXACT(G11,"Yes")</f>
        <v>1</v>
      </c>
      <c r="E12" s="24" t="s">
        <v>82</v>
      </c>
      <c r="F12" s="19" t="s">
        <v>15</v>
      </c>
      <c r="G12" s="19" t="s">
        <v>17</v>
      </c>
    </row>
    <row r="13" spans="1:7" ht="23.25" outlineLevel="2" collapsed="1">
      <c r="A13" s="19" t="s">
        <v>15</v>
      </c>
      <c r="B13" s="19" t="s">
        <v>80</v>
      </c>
      <c r="C13" s="23" t="s">
        <v>81</v>
      </c>
      <c r="D13" s="19" t="b">
        <f>EXACT(G11,"No")</f>
        <v>0</v>
      </c>
      <c r="E13" s="24" t="s">
        <v>86</v>
      </c>
      <c r="F13" s="19" t="s">
        <v>15</v>
      </c>
      <c r="G13" s="19" t="s">
        <v>17</v>
      </c>
    </row>
    <row r="14" spans="1:7" outlineLevel="2" collapsed="1">
      <c r="A14" s="19" t="s">
        <v>12</v>
      </c>
      <c r="B14" s="19" t="s">
        <v>13</v>
      </c>
      <c r="C14" s="19" t="s">
        <v>17</v>
      </c>
      <c r="D14" s="19"/>
      <c r="E14" s="19" t="s">
        <v>110</v>
      </c>
      <c r="F14" s="19" t="s">
        <v>15</v>
      </c>
      <c r="G14" s="19" t="s">
        <v>111</v>
      </c>
    </row>
    <row r="15" spans="1:7">
      <c r="A15" s="3" t="s">
        <v>12</v>
      </c>
      <c r="B15" s="3" t="s">
        <v>13</v>
      </c>
      <c r="C15" s="3" t="s">
        <v>17</v>
      </c>
      <c r="D15" s="3"/>
      <c r="E15" s="3" t="s">
        <v>112</v>
      </c>
      <c r="F15" s="3" t="s">
        <v>15</v>
      </c>
      <c r="G15" s="3" t="s">
        <v>111</v>
      </c>
    </row>
  </sheetData>
  <mergeCells count="3">
    <mergeCell ref="A1:G1"/>
    <mergeCell ref="B2:G2"/>
    <mergeCell ref="B3:G3"/>
  </mergeCells>
  <hyperlinks>
    <hyperlink ref="C5" location="#'Is at least one alterna (enum)'!A3" display="Is at least one alterna (enum)" xr:uid="{42A27E74-4D45-4BF0-91E8-FDC217E70D41}"/>
    <hyperlink ref="B7" location="#'Step 4 Common practice analysi'!A1" display="Step 4 Common practice analysi" xr:uid="{E36CF4A8-41A1-41E2-9CC4-4358621BBFAF}"/>
    <hyperlink ref="C8" location="#'No similar activities c (enum)'!A3" display="No similar activities c (enum)" xr:uid="{038EF404-C1CF-4625-A963-774727ED8D86}"/>
    <hyperlink ref="B10" location="#'Step 4 Common practice anal 1'!A1" display="Step 4 Common practice anal 1" xr:uid="{FE8B46F8-8880-41C7-BE7D-0A369E814EBD}"/>
    <hyperlink ref="C11" location="#'If similar activities a (enum)'!A3" display="If similar activities a (enum)" xr:uid="{B8E2ACF4-14AF-48AF-A43D-AD8347111AD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55C8EF4A-B62A-46A8-8951-47BA4EAF87A0}">
          <x14:formula1>
            <xm:f>'No similar activities c (enum)'!A3:A4</xm:f>
          </x14:formula1>
          <xm:sqref>G8</xm:sqref>
        </x14:dataValidation>
        <x14:dataValidation type="list" allowBlank="1" xr:uid="{07640C2F-293D-4DCA-BD05-C9A12C8F40B1}">
          <x14:formula1>
            <xm:f>'Is at least one alterna (enum)'!A3:A4</xm:f>
          </x14:formula1>
          <xm:sqref>G5</xm:sqref>
        </x14:dataValidation>
        <x14:dataValidation type="list" allowBlank="1" xr:uid="{FEBC31BA-F1BD-4B6D-91E2-3C5487A8B02B}">
          <x14:formula1>
            <xm:f>'If similar activities a (enum)'!A3:A4</xm:f>
          </x14:formula1>
          <xm:sqref>G11</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27E6-FC3E-4D2C-8464-126B470EFE28}">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107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45">
      <c r="A5" s="3" t="s">
        <v>12</v>
      </c>
      <c r="B5" s="3" t="s">
        <v>20</v>
      </c>
      <c r="C5" s="18" t="s">
        <v>108</v>
      </c>
      <c r="D5" s="3"/>
      <c r="E5" s="3" t="s">
        <v>109</v>
      </c>
      <c r="F5" s="3" t="s">
        <v>15</v>
      </c>
      <c r="G5" s="3" t="s">
        <v>12</v>
      </c>
    </row>
    <row r="6" spans="1:7" ht="23.25">
      <c r="A6" s="3" t="s">
        <v>15</v>
      </c>
      <c r="B6" s="3" t="s">
        <v>80</v>
      </c>
      <c r="C6" s="25" t="s">
        <v>81</v>
      </c>
      <c r="D6" s="3" t="b">
        <f>EXACT(G5,"Yes")</f>
        <v>1</v>
      </c>
      <c r="E6" s="26" t="s">
        <v>82</v>
      </c>
      <c r="F6" s="3" t="s">
        <v>15</v>
      </c>
      <c r="G6" s="3" t="s">
        <v>17</v>
      </c>
    </row>
    <row r="7" spans="1:7" ht="23.25">
      <c r="A7" s="3" t="s">
        <v>15</v>
      </c>
      <c r="B7" s="3" t="s">
        <v>80</v>
      </c>
      <c r="C7" s="25" t="s">
        <v>81</v>
      </c>
      <c r="D7" s="3" t="b">
        <f>EXACT(G5,"No")</f>
        <v>0</v>
      </c>
      <c r="E7" s="26" t="s">
        <v>86</v>
      </c>
      <c r="F7" s="3" t="s">
        <v>15</v>
      </c>
      <c r="G7" s="3" t="s">
        <v>17</v>
      </c>
    </row>
    <row r="8" spans="1:7">
      <c r="A8" s="3" t="s">
        <v>12</v>
      </c>
      <c r="B8" s="3" t="s">
        <v>13</v>
      </c>
      <c r="C8" s="3" t="s">
        <v>17</v>
      </c>
      <c r="D8" s="3"/>
      <c r="E8" s="3" t="s">
        <v>110</v>
      </c>
      <c r="F8" s="3" t="s">
        <v>15</v>
      </c>
      <c r="G8" s="3" t="s">
        <v>111</v>
      </c>
    </row>
  </sheetData>
  <mergeCells count="3">
    <mergeCell ref="A1:G1"/>
    <mergeCell ref="B2:G2"/>
    <mergeCell ref="B3:G3"/>
  </mergeCells>
  <hyperlinks>
    <hyperlink ref="C5" location="#'If similar activities a (enum)'!A3" display="If similar activities a (enum)" xr:uid="{57C886ED-9F1D-4F6E-B36C-8909E9FE9AC6}"/>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5A3FF680-8F9A-48C8-A100-5D70DDA4E03C}">
          <x14:formula1>
            <xm:f>'If similar activities a (enum)'!A3:A4</xm:f>
          </x14:formula1>
          <xm:sqref>G5</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CD29-30C2-49E0-AF3D-380530C996FC}">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77</v>
      </c>
    </row>
    <row r="2" spans="1:2" ht="18.75">
      <c r="A2" s="4" t="s">
        <v>873</v>
      </c>
      <c r="B2" s="5" t="s">
        <v>79</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1AD72-2B12-487D-A479-6D8E070624EC}">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981</v>
      </c>
    </row>
    <row r="2" spans="1:2" ht="18.75">
      <c r="A2" s="4" t="s">
        <v>873</v>
      </c>
      <c r="B2" s="5" t="s">
        <v>105</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759E8-3AE9-4388-A6A9-5F1E7267C219}">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982</v>
      </c>
    </row>
    <row r="2" spans="1:2" ht="30.75">
      <c r="A2" s="4" t="s">
        <v>873</v>
      </c>
      <c r="B2" s="5" t="s">
        <v>84</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6619D-A2E3-4C66-9F15-D0CA2B0A9A98}">
  <sheetPr>
    <outlinePr summaryBelow="0" summaryRight="0"/>
  </sheetPr>
  <dimension ref="A1:G993"/>
  <sheetViews>
    <sheetView workbookViewId="0">
      <selection activeCell="F995" sqref="F995"/>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606</v>
      </c>
      <c r="B1" s="37"/>
      <c r="C1" s="37"/>
      <c r="D1" s="37"/>
      <c r="E1" s="37"/>
      <c r="F1" s="37"/>
      <c r="G1" s="37"/>
    </row>
    <row r="2" spans="1:7" ht="18.75">
      <c r="A2" s="1" t="s">
        <v>1</v>
      </c>
      <c r="B2" s="38" t="s">
        <v>861</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336</v>
      </c>
      <c r="E5" s="3" t="s">
        <v>608</v>
      </c>
      <c r="F5" s="3" t="s">
        <v>15</v>
      </c>
      <c r="G5" s="3">
        <f>IF(AND(G6="No",G500="No"),0,IF(AND(G6="Yes",G500="No"),G494,IF(AND(G6="Yes",G500="Yes"),G494+G988,IF(AND(G6="No",G500="Yes"),G988))))</f>
        <v>0</v>
      </c>
    </row>
    <row r="6" spans="1:7" ht="30">
      <c r="A6" s="3" t="s">
        <v>12</v>
      </c>
      <c r="B6" s="3" t="s">
        <v>20</v>
      </c>
      <c r="C6" s="8" t="s">
        <v>609</v>
      </c>
      <c r="D6" s="3"/>
      <c r="E6" s="3" t="s">
        <v>610</v>
      </c>
      <c r="F6" s="3" t="s">
        <v>15</v>
      </c>
      <c r="G6" s="3" t="s">
        <v>15</v>
      </c>
    </row>
    <row r="7" spans="1:7" collapsed="1">
      <c r="A7" s="3" t="s">
        <v>15</v>
      </c>
      <c r="B7" s="8" t="s">
        <v>611</v>
      </c>
      <c r="C7" s="8"/>
      <c r="D7" s="3" t="b">
        <f>EXACT(G6,"Yes")</f>
        <v>0</v>
      </c>
      <c r="E7" s="3" t="s">
        <v>611</v>
      </c>
      <c r="F7" s="3"/>
      <c r="G7" s="3"/>
    </row>
    <row r="8" spans="1:7" ht="60" hidden="1" outlineLevel="1">
      <c r="A8" s="3" t="s">
        <v>12</v>
      </c>
      <c r="B8" s="3" t="s">
        <v>20</v>
      </c>
      <c r="C8" s="18" t="s">
        <v>612</v>
      </c>
      <c r="D8" s="3"/>
      <c r="E8" s="3" t="s">
        <v>613</v>
      </c>
      <c r="F8" s="3" t="s">
        <v>15</v>
      </c>
      <c r="G8" s="3" t="s">
        <v>614</v>
      </c>
    </row>
    <row r="9" spans="1:7" ht="30" hidden="1" outlineLevel="1">
      <c r="A9" s="3" t="s">
        <v>15</v>
      </c>
      <c r="B9" s="18" t="s">
        <v>615</v>
      </c>
      <c r="C9" s="3" t="s">
        <v>17</v>
      </c>
      <c r="D9" s="3" t="b">
        <f>EXACT(G8,"Electricity consumption from the grid and (a) fossil fuel fired captive power plant(s)")</f>
        <v>0</v>
      </c>
      <c r="E9" s="3" t="s">
        <v>616</v>
      </c>
      <c r="F9" s="3" t="s">
        <v>15</v>
      </c>
      <c r="G9" s="3" t="s">
        <v>17</v>
      </c>
    </row>
    <row r="10" spans="1:7" ht="30" hidden="1" outlineLevel="2" collapsed="1">
      <c r="A10" s="19" t="s">
        <v>12</v>
      </c>
      <c r="B10" s="19" t="s">
        <v>20</v>
      </c>
      <c r="C10" s="20" t="s">
        <v>617</v>
      </c>
      <c r="D10" s="19"/>
      <c r="E10" s="19" t="s">
        <v>618</v>
      </c>
      <c r="F10" s="19" t="s">
        <v>15</v>
      </c>
      <c r="G10" s="19" t="s">
        <v>619</v>
      </c>
    </row>
    <row r="11" spans="1:7" hidden="1" outlineLevel="2">
      <c r="A11" s="21" t="s">
        <v>15</v>
      </c>
      <c r="B11" s="22" t="s">
        <v>620</v>
      </c>
      <c r="C11" s="21" t="s">
        <v>17</v>
      </c>
      <c r="D11" s="21" t="b">
        <f>EXACT(G10,"Electricity from both the grid and captive power plant(s)")</f>
        <v>0</v>
      </c>
      <c r="E11" s="21" t="s">
        <v>621</v>
      </c>
      <c r="F11" s="21" t="s">
        <v>15</v>
      </c>
      <c r="G11" s="21" t="s">
        <v>17</v>
      </c>
    </row>
    <row r="12" spans="1:7" ht="75" hidden="1" outlineLevel="3" collapsed="1">
      <c r="A12" s="19" t="s">
        <v>12</v>
      </c>
      <c r="B12" s="19" t="s">
        <v>20</v>
      </c>
      <c r="C12" s="20" t="s">
        <v>622</v>
      </c>
      <c r="D12" s="19"/>
      <c r="E12" s="19" t="s">
        <v>623</v>
      </c>
      <c r="F12" s="19" t="s">
        <v>15</v>
      </c>
      <c r="G12" s="19" t="s">
        <v>624</v>
      </c>
    </row>
    <row r="13" spans="1:7" hidden="1" outlineLevel="3">
      <c r="A13" s="21" t="s">
        <v>15</v>
      </c>
      <c r="B13" s="22" t="s">
        <v>625</v>
      </c>
      <c r="C13" s="21" t="s">
        <v>17</v>
      </c>
      <c r="D13" s="21" t="b">
        <f>EXACT(G12,"Calculate the combined margin emission factor of the applicable electricity system, using the procedures in the latest approved version of the “Use Tool 7 to calculate the emission factor for an electricity system” (EFEL,j/k/l,y = EFgrid,CM,y)")</f>
        <v>1</v>
      </c>
      <c r="E13" s="21" t="s">
        <v>625</v>
      </c>
      <c r="F13" s="21" t="s">
        <v>15</v>
      </c>
      <c r="G13" s="21" t="s">
        <v>17</v>
      </c>
    </row>
    <row r="14" spans="1:7" hidden="1" outlineLevel="4" collapsed="1">
      <c r="A14" s="19" t="s">
        <v>12</v>
      </c>
      <c r="B14" s="19" t="s">
        <v>13</v>
      </c>
      <c r="C14" s="19" t="s">
        <v>17</v>
      </c>
      <c r="D14" s="19"/>
      <c r="E14" s="19" t="s">
        <v>626</v>
      </c>
      <c r="F14" s="19" t="s">
        <v>15</v>
      </c>
      <c r="G14" s="19" t="s">
        <v>111</v>
      </c>
    </row>
    <row r="15" spans="1:7" ht="30" hidden="1" outlineLevel="4" collapsed="1">
      <c r="A15" s="19" t="s">
        <v>12</v>
      </c>
      <c r="B15" s="19" t="s">
        <v>20</v>
      </c>
      <c r="C15" s="20" t="s">
        <v>627</v>
      </c>
      <c r="D15" s="19"/>
      <c r="E15" s="19" t="s">
        <v>628</v>
      </c>
      <c r="F15" s="19" t="s">
        <v>15</v>
      </c>
      <c r="G15" s="19" t="s">
        <v>629</v>
      </c>
    </row>
    <row r="16" spans="1:7" hidden="1" outlineLevel="4">
      <c r="A16" s="21" t="s">
        <v>15</v>
      </c>
      <c r="B16" s="22" t="s">
        <v>630</v>
      </c>
      <c r="C16" s="21" t="s">
        <v>17</v>
      </c>
      <c r="D16" s="21" t="b">
        <f>EXACT(G15,"Annual")</f>
        <v>0</v>
      </c>
      <c r="E16" s="21" t="s">
        <v>631</v>
      </c>
      <c r="F16" s="21" t="s">
        <v>15</v>
      </c>
      <c r="G16" s="21" t="s">
        <v>17</v>
      </c>
    </row>
    <row r="17" spans="1:7" ht="30" hidden="1" outlineLevel="5" collapsed="1">
      <c r="A17" s="19" t="s">
        <v>12</v>
      </c>
      <c r="B17" s="19" t="s">
        <v>20</v>
      </c>
      <c r="C17" s="20" t="s">
        <v>632</v>
      </c>
      <c r="D17" s="19"/>
      <c r="E17" s="19" t="s">
        <v>631</v>
      </c>
      <c r="F17" s="19" t="s">
        <v>15</v>
      </c>
      <c r="G17" s="19" t="s">
        <v>12</v>
      </c>
    </row>
    <row r="18" spans="1:7" hidden="1" outlineLevel="5">
      <c r="A18" s="21" t="s">
        <v>15</v>
      </c>
      <c r="B18" s="22" t="s">
        <v>633</v>
      </c>
      <c r="C18" s="21" t="s">
        <v>17</v>
      </c>
      <c r="D18" s="21" t="b">
        <f>EXACT(G17,"No")</f>
        <v>0</v>
      </c>
      <c r="E18" s="21" t="s">
        <v>634</v>
      </c>
      <c r="F18" s="21" t="s">
        <v>15</v>
      </c>
      <c r="G18" s="21" t="s">
        <v>17</v>
      </c>
    </row>
    <row r="19" spans="1:7" ht="30" hidden="1" outlineLevel="6" collapsed="1">
      <c r="A19" s="19" t="s">
        <v>12</v>
      </c>
      <c r="B19" s="19" t="s">
        <v>20</v>
      </c>
      <c r="C19" s="20" t="s">
        <v>635</v>
      </c>
      <c r="D19" s="19"/>
      <c r="E19" s="19" t="s">
        <v>634</v>
      </c>
      <c r="F19" s="19" t="s">
        <v>15</v>
      </c>
      <c r="G19" s="19" t="s">
        <v>12</v>
      </c>
    </row>
    <row r="20" spans="1:7" hidden="1" outlineLevel="6">
      <c r="A20" s="21" t="s">
        <v>15</v>
      </c>
      <c r="B20" s="22" t="s">
        <v>636</v>
      </c>
      <c r="C20" s="21" t="s">
        <v>17</v>
      </c>
      <c r="D20" s="21" t="b">
        <f>EXACT(G19,"No")</f>
        <v>0</v>
      </c>
      <c r="E20" s="21" t="s">
        <v>637</v>
      </c>
      <c r="F20" s="21" t="s">
        <v>15</v>
      </c>
      <c r="G20" s="21" t="s">
        <v>17</v>
      </c>
    </row>
    <row r="21" spans="1:7" ht="30" hidden="1" outlineLevel="7" collapsed="1">
      <c r="A21" s="19" t="s">
        <v>12</v>
      </c>
      <c r="B21" s="19" t="s">
        <v>20</v>
      </c>
      <c r="C21" s="20" t="s">
        <v>638</v>
      </c>
      <c r="D21" s="19"/>
      <c r="E21" s="19" t="s">
        <v>637</v>
      </c>
      <c r="F21" s="19" t="s">
        <v>15</v>
      </c>
      <c r="G21" s="19" t="s">
        <v>12</v>
      </c>
    </row>
    <row r="22" spans="1:7" hidden="1" outlineLevel="7">
      <c r="A22" s="21" t="s">
        <v>15</v>
      </c>
      <c r="B22" s="22" t="s">
        <v>639</v>
      </c>
      <c r="C22" s="21" t="s">
        <v>17</v>
      </c>
      <c r="D22" s="21" t="b">
        <f>EXACT(G21,"No")</f>
        <v>0</v>
      </c>
      <c r="E22" s="21" t="s">
        <v>640</v>
      </c>
      <c r="F22" s="21" t="s">
        <v>15</v>
      </c>
      <c r="G22" s="21" t="s">
        <v>17</v>
      </c>
    </row>
    <row r="23" spans="1:7" ht="30" hidden="1" outlineLevel="7" collapsed="1">
      <c r="A23" s="19" t="s">
        <v>12</v>
      </c>
      <c r="B23" s="19" t="s">
        <v>20</v>
      </c>
      <c r="C23" s="20" t="s">
        <v>641</v>
      </c>
      <c r="D23" s="19"/>
      <c r="E23" s="19" t="s">
        <v>640</v>
      </c>
      <c r="F23" s="19" t="s">
        <v>15</v>
      </c>
      <c r="G23" s="19" t="s">
        <v>12</v>
      </c>
    </row>
    <row r="24" spans="1:7" ht="30" hidden="1" outlineLevel="7" collapsed="1">
      <c r="A24" s="19" t="s">
        <v>15</v>
      </c>
      <c r="B24" s="20" t="s">
        <v>642</v>
      </c>
      <c r="C24" s="19" t="s">
        <v>17</v>
      </c>
      <c r="D24" s="19" t="b">
        <f>EXACT(G23,"No")</f>
        <v>0</v>
      </c>
      <c r="E24" s="19" t="s">
        <v>643</v>
      </c>
      <c r="F24" s="19" t="s">
        <v>15</v>
      </c>
      <c r="G24" s="19" t="s">
        <v>17</v>
      </c>
    </row>
    <row r="25" spans="1:7" hidden="1" outlineLevel="7" collapsed="1">
      <c r="A25" s="19" t="s">
        <v>15</v>
      </c>
      <c r="B25" s="20" t="s">
        <v>644</v>
      </c>
      <c r="C25" s="19" t="s">
        <v>17</v>
      </c>
      <c r="D25" s="19" t="b">
        <f>EXACT(G23,"Yes")</f>
        <v>1</v>
      </c>
      <c r="E25" s="19" t="s">
        <v>645</v>
      </c>
      <c r="F25" s="19" t="s">
        <v>15</v>
      </c>
      <c r="G25" s="19" t="s">
        <v>17</v>
      </c>
    </row>
    <row r="26" spans="1:7" hidden="1" outlineLevel="7">
      <c r="A26" s="21" t="s">
        <v>15</v>
      </c>
      <c r="B26" s="22" t="s">
        <v>644</v>
      </c>
      <c r="C26" s="21" t="s">
        <v>17</v>
      </c>
      <c r="D26" s="21" t="b">
        <f>EXACT(G21,"Yes")</f>
        <v>1</v>
      </c>
      <c r="E26" s="21" t="s">
        <v>645</v>
      </c>
      <c r="F26" s="21" t="s">
        <v>15</v>
      </c>
      <c r="G26" s="21" t="s">
        <v>17</v>
      </c>
    </row>
    <row r="27" spans="1:7" ht="45" hidden="1" outlineLevel="7" collapsed="1">
      <c r="A27" s="19" t="s">
        <v>12</v>
      </c>
      <c r="B27" s="19" t="s">
        <v>20</v>
      </c>
      <c r="C27" s="20" t="s">
        <v>646</v>
      </c>
      <c r="D27" s="19"/>
      <c r="E27" s="19" t="s">
        <v>647</v>
      </c>
      <c r="F27" s="19" t="s">
        <v>15</v>
      </c>
      <c r="G27" s="19" t="s">
        <v>648</v>
      </c>
    </row>
    <row r="28" spans="1:7" hidden="1" outlineLevel="7" collapsed="1">
      <c r="A28" s="19" t="s">
        <v>15</v>
      </c>
      <c r="B28" s="20" t="s">
        <v>649</v>
      </c>
      <c r="C28" s="19" t="s">
        <v>17</v>
      </c>
      <c r="D28" s="19" t="b">
        <f>EXACT(G27,"Lambda (λy) should be determined by applying the step wise procedure provided in appendix 3 of methodology")</f>
        <v>0</v>
      </c>
      <c r="E28" s="19" t="s">
        <v>649</v>
      </c>
      <c r="F28" s="19" t="s">
        <v>15</v>
      </c>
      <c r="G28" s="19" t="s">
        <v>17</v>
      </c>
    </row>
    <row r="29" spans="1:7" hidden="1" outlineLevel="7" collapsed="1">
      <c r="A29" s="19" t="s">
        <v>15</v>
      </c>
      <c r="B29" s="20" t="s">
        <v>650</v>
      </c>
      <c r="C29" s="19" t="s">
        <v>17</v>
      </c>
      <c r="D29" s="19" t="b">
        <f>EXACT(G27,"Use default values of lambda based on the share of electricity generation from low-cost/must-run in total generation")</f>
        <v>1</v>
      </c>
      <c r="E29" s="19" t="s">
        <v>650</v>
      </c>
      <c r="F29" s="19" t="s">
        <v>15</v>
      </c>
      <c r="G29" s="19" t="s">
        <v>17</v>
      </c>
    </row>
    <row r="30" spans="1:7" ht="30" hidden="1" outlineLevel="7" collapsed="1">
      <c r="A30" s="19" t="s">
        <v>15</v>
      </c>
      <c r="B30" s="19" t="s">
        <v>152</v>
      </c>
      <c r="C30" s="19" t="s">
        <v>17</v>
      </c>
      <c r="D30" s="19" t="s">
        <v>15</v>
      </c>
      <c r="E30" s="19" t="s">
        <v>651</v>
      </c>
      <c r="F30" s="19" t="s">
        <v>15</v>
      </c>
      <c r="G30" s="19">
        <v>1</v>
      </c>
    </row>
    <row r="31" spans="1:7" hidden="1" outlineLevel="7" collapsed="1">
      <c r="A31" s="19" t="s">
        <v>12</v>
      </c>
      <c r="B31" s="20" t="s">
        <v>652</v>
      </c>
      <c r="C31" s="19" t="s">
        <v>17</v>
      </c>
      <c r="D31" s="19"/>
      <c r="E31" s="19" t="s">
        <v>653</v>
      </c>
      <c r="F31" s="19" t="s">
        <v>12</v>
      </c>
      <c r="G31" s="19" t="s">
        <v>17</v>
      </c>
    </row>
    <row r="32" spans="1:7" hidden="1" outlineLevel="6">
      <c r="A32" s="21" t="s">
        <v>15</v>
      </c>
      <c r="B32" s="22" t="s">
        <v>654</v>
      </c>
      <c r="C32" s="21" t="s">
        <v>17</v>
      </c>
      <c r="D32" s="21" t="b">
        <f>EXACT(G19,"Yes")</f>
        <v>1</v>
      </c>
      <c r="E32" s="21" t="s">
        <v>655</v>
      </c>
      <c r="F32" s="21" t="s">
        <v>15</v>
      </c>
      <c r="G32" s="21" t="s">
        <v>17</v>
      </c>
    </row>
    <row r="33" spans="1:7" ht="30" hidden="1" outlineLevel="7" collapsed="1">
      <c r="A33" s="19" t="s">
        <v>12</v>
      </c>
      <c r="B33" s="19" t="s">
        <v>20</v>
      </c>
      <c r="C33" s="20" t="s">
        <v>656</v>
      </c>
      <c r="D33" s="19"/>
      <c r="E33" s="19" t="s">
        <v>657</v>
      </c>
      <c r="F33" s="19" t="s">
        <v>15</v>
      </c>
      <c r="G33" s="19" t="s">
        <v>658</v>
      </c>
    </row>
    <row r="34" spans="1:7" ht="30" hidden="1" outlineLevel="7">
      <c r="A34" s="21" t="s">
        <v>15</v>
      </c>
      <c r="B34" s="22" t="s">
        <v>659</v>
      </c>
      <c r="C34" s="21" t="s">
        <v>17</v>
      </c>
      <c r="D34" s="21" t="b">
        <f>EXACT(G33,"Based on the total net electricity generation of all power plants serving the system and the fuel types and total fuel consumption of the project electricity system")</f>
        <v>0</v>
      </c>
      <c r="E34" s="21" t="s">
        <v>660</v>
      </c>
      <c r="F34" s="21" t="s">
        <v>15</v>
      </c>
      <c r="G34" s="21" t="s">
        <v>17</v>
      </c>
    </row>
    <row r="35" spans="1:7" hidden="1" outlineLevel="7" collapsed="1">
      <c r="A35" s="19" t="s">
        <v>15</v>
      </c>
      <c r="B35" s="19" t="s">
        <v>152</v>
      </c>
      <c r="C35" s="19" t="s">
        <v>17</v>
      </c>
      <c r="D35" s="19" t="s">
        <v>15</v>
      </c>
      <c r="E35" s="19" t="s">
        <v>661</v>
      </c>
      <c r="F35" s="19" t="s">
        <v>15</v>
      </c>
      <c r="G35" s="19">
        <v>1</v>
      </c>
    </row>
    <row r="36" spans="1:7" ht="45" hidden="1" outlineLevel="7" collapsed="1">
      <c r="A36" s="19" t="s">
        <v>12</v>
      </c>
      <c r="B36" s="19" t="s">
        <v>152</v>
      </c>
      <c r="C36" s="19" t="s">
        <v>17</v>
      </c>
      <c r="D36" s="19"/>
      <c r="E36" s="19" t="s">
        <v>662</v>
      </c>
      <c r="F36" s="19" t="s">
        <v>15</v>
      </c>
      <c r="G36" s="19">
        <v>1</v>
      </c>
    </row>
    <row r="37" spans="1:7" hidden="1" outlineLevel="7" collapsed="1">
      <c r="A37" s="19" t="s">
        <v>12</v>
      </c>
      <c r="B37" s="20" t="s">
        <v>663</v>
      </c>
      <c r="C37" s="19" t="s">
        <v>17</v>
      </c>
      <c r="D37" s="19"/>
      <c r="E37" s="19" t="s">
        <v>663</v>
      </c>
      <c r="F37" s="19" t="s">
        <v>12</v>
      </c>
      <c r="G37" s="19" t="s">
        <v>17</v>
      </c>
    </row>
    <row r="38" spans="1:7" ht="30" hidden="1" outlineLevel="7">
      <c r="A38" s="21" t="s">
        <v>15</v>
      </c>
      <c r="B38" s="22" t="s">
        <v>664</v>
      </c>
      <c r="C38" s="21" t="s">
        <v>17</v>
      </c>
      <c r="D38" s="21" t="b">
        <f>EXACT(G33,"Based on the net electricity generation and a CO2 emission factor of each power unit")</f>
        <v>1</v>
      </c>
      <c r="E38" s="21" t="s">
        <v>665</v>
      </c>
      <c r="F38" s="21" t="s">
        <v>15</v>
      </c>
      <c r="G38" s="21" t="s">
        <v>17</v>
      </c>
    </row>
    <row r="39" spans="1:7" hidden="1" outlineLevel="7" collapsed="1">
      <c r="A39" s="19" t="s">
        <v>15</v>
      </c>
      <c r="B39" s="19" t="s">
        <v>152</v>
      </c>
      <c r="C39" s="19" t="s">
        <v>17</v>
      </c>
      <c r="D39" s="19" t="s">
        <v>15</v>
      </c>
      <c r="E39" s="19" t="s">
        <v>661</v>
      </c>
      <c r="F39" s="19" t="s">
        <v>15</v>
      </c>
      <c r="G39" s="19">
        <v>1</v>
      </c>
    </row>
    <row r="40" spans="1:7" hidden="1" outlineLevel="7" collapsed="1">
      <c r="A40" s="19" t="s">
        <v>12</v>
      </c>
      <c r="B40" s="20" t="s">
        <v>652</v>
      </c>
      <c r="C40" s="19" t="s">
        <v>17</v>
      </c>
      <c r="D40" s="19"/>
      <c r="E40" s="19" t="s">
        <v>653</v>
      </c>
      <c r="F40" s="19" t="s">
        <v>12</v>
      </c>
      <c r="G40" s="19" t="s">
        <v>17</v>
      </c>
    </row>
    <row r="41" spans="1:7" hidden="1" outlineLevel="7" collapsed="1">
      <c r="A41" s="19" t="s">
        <v>15</v>
      </c>
      <c r="B41" s="19" t="s">
        <v>152</v>
      </c>
      <c r="C41" s="19" t="s">
        <v>17</v>
      </c>
      <c r="D41" s="19" t="s">
        <v>15</v>
      </c>
      <c r="E41" s="19" t="s">
        <v>666</v>
      </c>
      <c r="F41" s="19" t="s">
        <v>15</v>
      </c>
      <c r="G41" s="19">
        <v>1</v>
      </c>
    </row>
    <row r="42" spans="1:7" hidden="1" outlineLevel="5">
      <c r="A42" s="21" t="s">
        <v>15</v>
      </c>
      <c r="B42" s="22" t="s">
        <v>654</v>
      </c>
      <c r="C42" s="21" t="s">
        <v>17</v>
      </c>
      <c r="D42" s="21" t="b">
        <f>EXACT(G17,"Yes")</f>
        <v>1</v>
      </c>
      <c r="E42" s="21" t="s">
        <v>655</v>
      </c>
      <c r="F42" s="21" t="s">
        <v>15</v>
      </c>
      <c r="G42" s="21" t="s">
        <v>17</v>
      </c>
    </row>
    <row r="43" spans="1:7" ht="30" hidden="1" outlineLevel="6" collapsed="1">
      <c r="A43" s="19" t="s">
        <v>12</v>
      </c>
      <c r="B43" s="19" t="s">
        <v>20</v>
      </c>
      <c r="C43" s="20" t="s">
        <v>656</v>
      </c>
      <c r="D43" s="19"/>
      <c r="E43" s="19" t="s">
        <v>657</v>
      </c>
      <c r="F43" s="19" t="s">
        <v>15</v>
      </c>
      <c r="G43" s="19" t="s">
        <v>658</v>
      </c>
    </row>
    <row r="44" spans="1:7" ht="30" hidden="1" outlineLevel="6">
      <c r="A44" s="21" t="s">
        <v>15</v>
      </c>
      <c r="B44" s="22" t="s">
        <v>659</v>
      </c>
      <c r="C44" s="21" t="s">
        <v>17</v>
      </c>
      <c r="D44" s="21" t="b">
        <f>EXACT(G43,"Based on the total net electricity generation of all power plants serving the system and the fuel types and total fuel consumption of the project electricity system")</f>
        <v>0</v>
      </c>
      <c r="E44" s="21" t="s">
        <v>660</v>
      </c>
      <c r="F44" s="21" t="s">
        <v>15</v>
      </c>
      <c r="G44" s="21" t="s">
        <v>17</v>
      </c>
    </row>
    <row r="45" spans="1:7" hidden="1" outlineLevel="7" collapsed="1">
      <c r="A45" s="19" t="s">
        <v>15</v>
      </c>
      <c r="B45" s="19" t="s">
        <v>152</v>
      </c>
      <c r="C45" s="19" t="s">
        <v>17</v>
      </c>
      <c r="D45" s="19" t="s">
        <v>15</v>
      </c>
      <c r="E45" s="19" t="s">
        <v>661</v>
      </c>
      <c r="F45" s="19" t="s">
        <v>15</v>
      </c>
      <c r="G45" s="19">
        <v>1</v>
      </c>
    </row>
    <row r="46" spans="1:7" ht="45" hidden="1" outlineLevel="7" collapsed="1">
      <c r="A46" s="19" t="s">
        <v>12</v>
      </c>
      <c r="B46" s="19" t="s">
        <v>152</v>
      </c>
      <c r="C46" s="19" t="s">
        <v>17</v>
      </c>
      <c r="D46" s="19"/>
      <c r="E46" s="19" t="s">
        <v>662</v>
      </c>
      <c r="F46" s="19" t="s">
        <v>15</v>
      </c>
      <c r="G46" s="19">
        <v>1</v>
      </c>
    </row>
    <row r="47" spans="1:7" hidden="1" outlineLevel="7">
      <c r="A47" s="21" t="s">
        <v>12</v>
      </c>
      <c r="B47" s="22" t="s">
        <v>663</v>
      </c>
      <c r="C47" s="21" t="s">
        <v>17</v>
      </c>
      <c r="D47" s="21"/>
      <c r="E47" s="21" t="s">
        <v>663</v>
      </c>
      <c r="F47" s="21" t="s">
        <v>12</v>
      </c>
      <c r="G47" s="21" t="s">
        <v>17</v>
      </c>
    </row>
    <row r="48" spans="1:7" hidden="1" outlineLevel="7" collapsed="1">
      <c r="A48" s="19" t="s">
        <v>12</v>
      </c>
      <c r="B48" s="19" t="s">
        <v>13</v>
      </c>
      <c r="C48" s="19" t="s">
        <v>17</v>
      </c>
      <c r="D48" s="19"/>
      <c r="E48" s="19" t="s">
        <v>667</v>
      </c>
      <c r="F48" s="19" t="s">
        <v>15</v>
      </c>
      <c r="G48" s="19" t="s">
        <v>111</v>
      </c>
    </row>
    <row r="49" spans="1:7" ht="30" hidden="1" outlineLevel="7" collapsed="1">
      <c r="A49" s="19" t="s">
        <v>12</v>
      </c>
      <c r="B49" s="19" t="s">
        <v>152</v>
      </c>
      <c r="C49" s="19" t="s">
        <v>17</v>
      </c>
      <c r="D49" s="19"/>
      <c r="E49" s="19" t="s">
        <v>668</v>
      </c>
      <c r="F49" s="19" t="s">
        <v>15</v>
      </c>
      <c r="G49" s="19">
        <v>1</v>
      </c>
    </row>
    <row r="50" spans="1:7" ht="30" hidden="1" outlineLevel="7" collapsed="1">
      <c r="A50" s="19" t="s">
        <v>12</v>
      </c>
      <c r="B50" s="19" t="s">
        <v>152</v>
      </c>
      <c r="C50" s="19" t="s">
        <v>17</v>
      </c>
      <c r="D50" s="19"/>
      <c r="E50" s="19" t="s">
        <v>669</v>
      </c>
      <c r="F50" s="19" t="s">
        <v>15</v>
      </c>
      <c r="G50" s="19">
        <v>1</v>
      </c>
    </row>
    <row r="51" spans="1:7" hidden="1" outlineLevel="7" collapsed="1">
      <c r="A51" s="19" t="s">
        <v>12</v>
      </c>
      <c r="B51" s="19" t="s">
        <v>152</v>
      </c>
      <c r="C51" s="19" t="s">
        <v>17</v>
      </c>
      <c r="D51" s="19"/>
      <c r="E51" s="19" t="s">
        <v>670</v>
      </c>
      <c r="F51" s="19" t="s">
        <v>15</v>
      </c>
      <c r="G51" s="19">
        <v>1</v>
      </c>
    </row>
    <row r="52" spans="1:7" ht="30" hidden="1" outlineLevel="6">
      <c r="A52" s="21" t="s">
        <v>15</v>
      </c>
      <c r="B52" s="22" t="s">
        <v>664</v>
      </c>
      <c r="C52" s="21" t="s">
        <v>17</v>
      </c>
      <c r="D52" s="21" t="b">
        <f>EXACT(G43,"Based on the net electricity generation and a CO2 emission factor of each power unit")</f>
        <v>1</v>
      </c>
      <c r="E52" s="21" t="s">
        <v>665</v>
      </c>
      <c r="F52" s="21" t="s">
        <v>15</v>
      </c>
      <c r="G52" s="21" t="s">
        <v>17</v>
      </c>
    </row>
    <row r="53" spans="1:7" hidden="1" outlineLevel="7" collapsed="1">
      <c r="A53" s="19" t="s">
        <v>15</v>
      </c>
      <c r="B53" s="19" t="s">
        <v>152</v>
      </c>
      <c r="C53" s="19" t="s">
        <v>17</v>
      </c>
      <c r="D53" s="19" t="s">
        <v>15</v>
      </c>
      <c r="E53" s="19" t="s">
        <v>661</v>
      </c>
      <c r="F53" s="19" t="s">
        <v>15</v>
      </c>
      <c r="G53" s="19">
        <v>1</v>
      </c>
    </row>
    <row r="54" spans="1:7" hidden="1" outlineLevel="7">
      <c r="A54" s="21" t="s">
        <v>12</v>
      </c>
      <c r="B54" s="22" t="s">
        <v>652</v>
      </c>
      <c r="C54" s="21" t="s">
        <v>17</v>
      </c>
      <c r="D54" s="21"/>
      <c r="E54" s="21" t="s">
        <v>653</v>
      </c>
      <c r="F54" s="21" t="s">
        <v>12</v>
      </c>
      <c r="G54" s="21" t="s">
        <v>17</v>
      </c>
    </row>
    <row r="55" spans="1:7" ht="30" hidden="1" outlineLevel="7" collapsed="1">
      <c r="A55" s="19" t="s">
        <v>12</v>
      </c>
      <c r="B55" s="19" t="s">
        <v>20</v>
      </c>
      <c r="C55" s="20" t="s">
        <v>671</v>
      </c>
      <c r="D55" s="19"/>
      <c r="E55" s="19" t="s">
        <v>672</v>
      </c>
      <c r="F55" s="19" t="s">
        <v>15</v>
      </c>
      <c r="G55" s="19" t="s">
        <v>673</v>
      </c>
    </row>
    <row r="56" spans="1:7" hidden="1" outlineLevel="7" collapsed="1">
      <c r="A56" s="19" t="s">
        <v>15</v>
      </c>
      <c r="B56" s="20" t="s">
        <v>674</v>
      </c>
      <c r="C56" s="19" t="s">
        <v>17</v>
      </c>
      <c r="D56" s="19" t="b">
        <f>EXACT(G55,"Only data available is the electricity generation for the specific power unit")</f>
        <v>0</v>
      </c>
      <c r="E56" s="19" t="s">
        <v>675</v>
      </c>
      <c r="F56" s="19" t="s">
        <v>15</v>
      </c>
      <c r="G56" s="19" t="s">
        <v>17</v>
      </c>
    </row>
    <row r="57" spans="1:7" ht="30" hidden="1" outlineLevel="7" collapsed="1">
      <c r="A57" s="19" t="s">
        <v>15</v>
      </c>
      <c r="B57" s="20" t="s">
        <v>676</v>
      </c>
      <c r="C57" s="19" t="s">
        <v>17</v>
      </c>
      <c r="D57" s="19" t="b">
        <f>EXACT(G55,"Only data available for the specific power unit are the electricity generation and the fuel types used")</f>
        <v>0</v>
      </c>
      <c r="E57" s="19" t="s">
        <v>677</v>
      </c>
      <c r="F57" s="19" t="s">
        <v>15</v>
      </c>
      <c r="G57" s="19" t="s">
        <v>17</v>
      </c>
    </row>
    <row r="58" spans="1:7" hidden="1" outlineLevel="7" collapsed="1">
      <c r="A58" s="19" t="s">
        <v>15</v>
      </c>
      <c r="B58" s="20" t="s">
        <v>678</v>
      </c>
      <c r="C58" s="19" t="s">
        <v>17</v>
      </c>
      <c r="D58" s="19" t="b">
        <f>EXACT(G55,"Data available for fuel consumption and electricity generation")</f>
        <v>1</v>
      </c>
      <c r="E58" s="19" t="s">
        <v>673</v>
      </c>
      <c r="F58" s="19" t="s">
        <v>15</v>
      </c>
      <c r="G58" s="19" t="s">
        <v>17</v>
      </c>
    </row>
    <row r="59" spans="1:7" hidden="1" outlineLevel="6" collapsed="1">
      <c r="A59" s="19" t="s">
        <v>15</v>
      </c>
      <c r="B59" s="19" t="s">
        <v>152</v>
      </c>
      <c r="C59" s="19" t="s">
        <v>17</v>
      </c>
      <c r="D59" s="19" t="s">
        <v>15</v>
      </c>
      <c r="E59" s="19" t="s">
        <v>666</v>
      </c>
      <c r="F59" s="19" t="s">
        <v>15</v>
      </c>
      <c r="G59" s="19">
        <v>1</v>
      </c>
    </row>
    <row r="60" spans="1:7" hidden="1" outlineLevel="4">
      <c r="A60" s="21" t="s">
        <v>15</v>
      </c>
      <c r="B60" s="22" t="s">
        <v>679</v>
      </c>
      <c r="C60" s="21" t="s">
        <v>17</v>
      </c>
      <c r="D60" s="21" t="b">
        <f>EXACT(G15,"Hourly")</f>
        <v>1</v>
      </c>
      <c r="E60" s="21" t="s">
        <v>680</v>
      </c>
      <c r="F60" s="21" t="s">
        <v>15</v>
      </c>
      <c r="G60" s="21" t="s">
        <v>17</v>
      </c>
    </row>
    <row r="61" spans="1:7" ht="30" hidden="1" outlineLevel="5" collapsed="1">
      <c r="A61" s="19" t="s">
        <v>12</v>
      </c>
      <c r="B61" s="19" t="s">
        <v>20</v>
      </c>
      <c r="C61" s="20" t="s">
        <v>681</v>
      </c>
      <c r="D61" s="19"/>
      <c r="E61" s="19" t="s">
        <v>682</v>
      </c>
      <c r="F61" s="19" t="s">
        <v>15</v>
      </c>
      <c r="G61" s="19" t="s">
        <v>683</v>
      </c>
    </row>
    <row r="62" spans="1:7" ht="30" hidden="1" outlineLevel="5" collapsed="1">
      <c r="A62" s="19" t="s">
        <v>12</v>
      </c>
      <c r="B62" s="19" t="s">
        <v>152</v>
      </c>
      <c r="C62" s="19" t="s">
        <v>17</v>
      </c>
      <c r="D62" s="19"/>
      <c r="E62" s="19" t="s">
        <v>684</v>
      </c>
      <c r="F62" s="19" t="s">
        <v>15</v>
      </c>
      <c r="G62" s="19">
        <v>1</v>
      </c>
    </row>
    <row r="63" spans="1:7" hidden="1" outlineLevel="4">
      <c r="A63" s="21" t="s">
        <v>12</v>
      </c>
      <c r="B63" s="22" t="s">
        <v>685</v>
      </c>
      <c r="C63" s="21" t="s">
        <v>17</v>
      </c>
      <c r="D63" s="21"/>
      <c r="E63" s="21" t="s">
        <v>685</v>
      </c>
      <c r="F63" s="21" t="s">
        <v>15</v>
      </c>
      <c r="G63" s="21" t="s">
        <v>17</v>
      </c>
    </row>
    <row r="64" spans="1:7" hidden="1" outlineLevel="5" collapsed="1">
      <c r="A64" s="19" t="s">
        <v>15</v>
      </c>
      <c r="B64" s="19" t="s">
        <v>152</v>
      </c>
      <c r="C64" s="19" t="s">
        <v>17</v>
      </c>
      <c r="D64" s="19" t="s">
        <v>15</v>
      </c>
      <c r="E64" s="19" t="s">
        <v>686</v>
      </c>
      <c r="F64" s="19" t="s">
        <v>15</v>
      </c>
      <c r="G64" s="19">
        <v>1</v>
      </c>
    </row>
    <row r="65" spans="1:7" ht="409.5" hidden="1" outlineLevel="5" collapsed="1">
      <c r="A65" s="19" t="s">
        <v>15</v>
      </c>
      <c r="B65" s="19" t="s">
        <v>80</v>
      </c>
      <c r="C65" s="23" t="s">
        <v>81</v>
      </c>
      <c r="D65" s="19"/>
      <c r="E65" s="24" t="s">
        <v>687</v>
      </c>
      <c r="F65" s="19" t="s">
        <v>15</v>
      </c>
      <c r="G65" s="19" t="s">
        <v>17</v>
      </c>
    </row>
    <row r="66" spans="1:7" hidden="1" outlineLevel="5" collapsed="1">
      <c r="A66" s="19" t="s">
        <v>12</v>
      </c>
      <c r="B66" s="19" t="s">
        <v>152</v>
      </c>
      <c r="C66" s="19" t="s">
        <v>17</v>
      </c>
      <c r="D66" s="19"/>
      <c r="E66" s="19" t="s">
        <v>688</v>
      </c>
      <c r="F66" s="19" t="s">
        <v>15</v>
      </c>
      <c r="G66" s="19">
        <v>1</v>
      </c>
    </row>
    <row r="67" spans="1:7" hidden="1" outlineLevel="5" collapsed="1">
      <c r="A67" s="19" t="s">
        <v>12</v>
      </c>
      <c r="B67" s="19" t="s">
        <v>152</v>
      </c>
      <c r="C67" s="19" t="s">
        <v>17</v>
      </c>
      <c r="D67" s="19"/>
      <c r="E67" s="19" t="s">
        <v>689</v>
      </c>
      <c r="F67" s="19" t="s">
        <v>15</v>
      </c>
      <c r="G67" s="19">
        <v>1</v>
      </c>
    </row>
    <row r="68" spans="1:7" hidden="1" outlineLevel="5">
      <c r="A68" s="21" t="s">
        <v>12</v>
      </c>
      <c r="B68" s="22" t="s">
        <v>690</v>
      </c>
      <c r="C68" s="21" t="s">
        <v>17</v>
      </c>
      <c r="D68" s="21"/>
      <c r="E68" s="21" t="s">
        <v>690</v>
      </c>
      <c r="F68" s="21" t="s">
        <v>12</v>
      </c>
      <c r="G68" s="21" t="s">
        <v>17</v>
      </c>
    </row>
    <row r="69" spans="1:7" hidden="1" outlineLevel="6" collapsed="1">
      <c r="A69" s="19" t="s">
        <v>12</v>
      </c>
      <c r="B69" s="19" t="s">
        <v>13</v>
      </c>
      <c r="C69" s="19" t="s">
        <v>17</v>
      </c>
      <c r="D69" s="19"/>
      <c r="E69" s="19" t="s">
        <v>691</v>
      </c>
      <c r="F69" s="19" t="s">
        <v>15</v>
      </c>
      <c r="G69" s="19" t="s">
        <v>111</v>
      </c>
    </row>
    <row r="70" spans="1:7" hidden="1" outlineLevel="6" collapsed="1">
      <c r="A70" s="19" t="s">
        <v>12</v>
      </c>
      <c r="B70" s="19" t="s">
        <v>65</v>
      </c>
      <c r="C70" s="19" t="s">
        <v>17</v>
      </c>
      <c r="D70" s="19"/>
      <c r="E70" s="19" t="s">
        <v>692</v>
      </c>
      <c r="F70" s="19" t="s">
        <v>15</v>
      </c>
      <c r="G70" s="19" t="s">
        <v>329</v>
      </c>
    </row>
    <row r="71" spans="1:7" hidden="1" outlineLevel="6" collapsed="1">
      <c r="A71" s="19" t="s">
        <v>12</v>
      </c>
      <c r="B71" s="19" t="s">
        <v>152</v>
      </c>
      <c r="C71" s="19" t="s">
        <v>17</v>
      </c>
      <c r="D71" s="19"/>
      <c r="E71" s="19" t="s">
        <v>693</v>
      </c>
      <c r="F71" s="19" t="s">
        <v>15</v>
      </c>
      <c r="G71" s="19">
        <v>1</v>
      </c>
    </row>
    <row r="72" spans="1:7" hidden="1" outlineLevel="6" collapsed="1">
      <c r="A72" s="19" t="s">
        <v>12</v>
      </c>
      <c r="B72" s="19" t="s">
        <v>152</v>
      </c>
      <c r="C72" s="19" t="s">
        <v>17</v>
      </c>
      <c r="D72" s="19"/>
      <c r="E72" s="19" t="s">
        <v>694</v>
      </c>
      <c r="F72" s="19" t="s">
        <v>15</v>
      </c>
      <c r="G72" s="19">
        <v>1</v>
      </c>
    </row>
    <row r="73" spans="1:7" hidden="1" outlineLevel="4">
      <c r="A73" s="21" t="s">
        <v>12</v>
      </c>
      <c r="B73" s="22" t="s">
        <v>695</v>
      </c>
      <c r="C73" s="21" t="s">
        <v>17</v>
      </c>
      <c r="D73" s="21"/>
      <c r="E73" s="21" t="s">
        <v>695</v>
      </c>
      <c r="F73" s="21" t="s">
        <v>15</v>
      </c>
      <c r="G73" s="21" t="s">
        <v>17</v>
      </c>
    </row>
    <row r="74" spans="1:7" ht="30" hidden="1" outlineLevel="5" collapsed="1">
      <c r="A74" s="19" t="s">
        <v>12</v>
      </c>
      <c r="B74" s="19" t="s">
        <v>20</v>
      </c>
      <c r="C74" s="20" t="s">
        <v>696</v>
      </c>
      <c r="D74" s="19"/>
      <c r="E74" s="19" t="s">
        <v>697</v>
      </c>
      <c r="F74" s="19" t="s">
        <v>15</v>
      </c>
      <c r="G74" s="19" t="s">
        <v>12</v>
      </c>
    </row>
    <row r="75" spans="1:7" hidden="1" outlineLevel="5">
      <c r="A75" s="21" t="s">
        <v>15</v>
      </c>
      <c r="B75" s="22" t="s">
        <v>698</v>
      </c>
      <c r="C75" s="21" t="s">
        <v>17</v>
      </c>
      <c r="D75" s="21" t="b">
        <f>EXACT(G74,"No")</f>
        <v>0</v>
      </c>
      <c r="E75" s="21" t="s">
        <v>699</v>
      </c>
      <c r="F75" s="21" t="s">
        <v>15</v>
      </c>
      <c r="G75" s="21" t="s">
        <v>17</v>
      </c>
    </row>
    <row r="76" spans="1:7" ht="30" hidden="1" outlineLevel="6" collapsed="1">
      <c r="A76" s="19" t="s">
        <v>12</v>
      </c>
      <c r="B76" s="19" t="s">
        <v>20</v>
      </c>
      <c r="C76" s="20" t="s">
        <v>700</v>
      </c>
      <c r="D76" s="19"/>
      <c r="E76" s="19" t="s">
        <v>701</v>
      </c>
      <c r="F76" s="19" t="s">
        <v>15</v>
      </c>
      <c r="G76" s="19" t="s">
        <v>702</v>
      </c>
    </row>
    <row r="77" spans="1:7" hidden="1" outlineLevel="6">
      <c r="A77" s="21" t="s">
        <v>15</v>
      </c>
      <c r="B77" s="22" t="s">
        <v>703</v>
      </c>
      <c r="C77" s="21" t="s">
        <v>17</v>
      </c>
      <c r="D77" s="21" t="b">
        <f>EXACT(G76,"Neither")</f>
        <v>0</v>
      </c>
      <c r="E77" s="21" t="s">
        <v>703</v>
      </c>
      <c r="F77" s="21" t="s">
        <v>15</v>
      </c>
      <c r="G77" s="21" t="s">
        <v>17</v>
      </c>
    </row>
    <row r="78" spans="1:7" hidden="1" outlineLevel="7" collapsed="1">
      <c r="A78" s="19" t="s">
        <v>15</v>
      </c>
      <c r="B78" s="19" t="s">
        <v>152</v>
      </c>
      <c r="C78" s="19" t="s">
        <v>17</v>
      </c>
      <c r="D78" s="19" t="s">
        <v>15</v>
      </c>
      <c r="E78" s="19" t="s">
        <v>704</v>
      </c>
      <c r="F78" s="19" t="s">
        <v>15</v>
      </c>
      <c r="G78" s="19">
        <v>1</v>
      </c>
    </row>
    <row r="79" spans="1:7" hidden="1" outlineLevel="7" collapsed="1">
      <c r="A79" s="19" t="s">
        <v>15</v>
      </c>
      <c r="B79" s="19" t="s">
        <v>152</v>
      </c>
      <c r="C79" s="19" t="s">
        <v>17</v>
      </c>
      <c r="D79" s="19" t="s">
        <v>15</v>
      </c>
      <c r="E79" s="19" t="s">
        <v>705</v>
      </c>
      <c r="F79" s="19" t="s">
        <v>15</v>
      </c>
      <c r="G79" s="19">
        <v>1</v>
      </c>
    </row>
    <row r="80" spans="1:7" hidden="1" outlineLevel="7" collapsed="1">
      <c r="A80" s="19" t="s">
        <v>15</v>
      </c>
      <c r="B80" s="19" t="s">
        <v>152</v>
      </c>
      <c r="C80" s="19" t="s">
        <v>17</v>
      </c>
      <c r="D80" s="19" t="s">
        <v>15</v>
      </c>
      <c r="E80" s="19" t="s">
        <v>706</v>
      </c>
      <c r="F80" s="19" t="s">
        <v>15</v>
      </c>
      <c r="G80" s="19">
        <v>1</v>
      </c>
    </row>
    <row r="81" spans="1:7" hidden="1" outlineLevel="7" collapsed="1">
      <c r="A81" s="19" t="s">
        <v>15</v>
      </c>
      <c r="B81" s="19" t="s">
        <v>152</v>
      </c>
      <c r="C81" s="19" t="s">
        <v>17</v>
      </c>
      <c r="D81" s="19" t="s">
        <v>15</v>
      </c>
      <c r="E81" s="19" t="s">
        <v>686</v>
      </c>
      <c r="F81" s="19" t="s">
        <v>15</v>
      </c>
      <c r="G81" s="19">
        <v>1</v>
      </c>
    </row>
    <row r="82" spans="1:7" ht="30" hidden="1" outlineLevel="7" collapsed="1">
      <c r="A82" s="19" t="s">
        <v>12</v>
      </c>
      <c r="B82" s="19" t="s">
        <v>20</v>
      </c>
      <c r="C82" s="20" t="s">
        <v>134</v>
      </c>
      <c r="D82" s="19"/>
      <c r="E82" s="19" t="s">
        <v>707</v>
      </c>
      <c r="F82" s="19" t="s">
        <v>15</v>
      </c>
      <c r="G82" s="19" t="s">
        <v>12</v>
      </c>
    </row>
    <row r="83" spans="1:7" ht="45" hidden="1" outlineLevel="7" collapsed="1">
      <c r="A83" s="19" t="s">
        <v>12</v>
      </c>
      <c r="B83" s="19" t="s">
        <v>20</v>
      </c>
      <c r="C83" s="20" t="s">
        <v>708</v>
      </c>
      <c r="D83" s="19"/>
      <c r="E83" s="19" t="s">
        <v>709</v>
      </c>
      <c r="F83" s="19" t="s">
        <v>15</v>
      </c>
      <c r="G83" s="19" t="s">
        <v>710</v>
      </c>
    </row>
    <row r="84" spans="1:7" ht="30" hidden="1" outlineLevel="7" collapsed="1">
      <c r="A84" s="19" t="s">
        <v>12</v>
      </c>
      <c r="B84" s="19" t="s">
        <v>20</v>
      </c>
      <c r="C84" s="20" t="s">
        <v>711</v>
      </c>
      <c r="D84" s="19"/>
      <c r="E84" s="19" t="s">
        <v>712</v>
      </c>
      <c r="F84" s="19" t="s">
        <v>15</v>
      </c>
      <c r="G84" s="19" t="s">
        <v>12</v>
      </c>
    </row>
    <row r="85" spans="1:7" hidden="1" outlineLevel="7" collapsed="1">
      <c r="A85" s="19" t="s">
        <v>15</v>
      </c>
      <c r="B85" s="19" t="s">
        <v>152</v>
      </c>
      <c r="C85" s="19" t="s">
        <v>17</v>
      </c>
      <c r="D85" s="19" t="s">
        <v>15</v>
      </c>
      <c r="E85" s="19" t="s">
        <v>713</v>
      </c>
      <c r="F85" s="19" t="s">
        <v>15</v>
      </c>
      <c r="G85" s="19">
        <v>1</v>
      </c>
    </row>
    <row r="86" spans="1:7" hidden="1" outlineLevel="6">
      <c r="A86" s="21" t="s">
        <v>15</v>
      </c>
      <c r="B86" s="22" t="s">
        <v>714</v>
      </c>
      <c r="C86" s="21" t="s">
        <v>17</v>
      </c>
      <c r="D86" s="21" t="b">
        <f>EXACT(G76,"Isolated System")</f>
        <v>0</v>
      </c>
      <c r="E86" s="21" t="s">
        <v>715</v>
      </c>
      <c r="F86" s="21" t="s">
        <v>15</v>
      </c>
      <c r="G86" s="21" t="s">
        <v>17</v>
      </c>
    </row>
    <row r="87" spans="1:7" hidden="1" outlineLevel="7" collapsed="1">
      <c r="A87" s="19" t="s">
        <v>15</v>
      </c>
      <c r="B87" s="19" t="s">
        <v>152</v>
      </c>
      <c r="C87" s="19" t="s">
        <v>17</v>
      </c>
      <c r="D87" s="19" t="s">
        <v>15</v>
      </c>
      <c r="E87" s="19" t="s">
        <v>704</v>
      </c>
      <c r="F87" s="19" t="s">
        <v>15</v>
      </c>
      <c r="G87" s="19">
        <v>1</v>
      </c>
    </row>
    <row r="88" spans="1:7" hidden="1" outlineLevel="7" collapsed="1">
      <c r="A88" s="19" t="s">
        <v>15</v>
      </c>
      <c r="B88" s="19" t="s">
        <v>152</v>
      </c>
      <c r="C88" s="19" t="s">
        <v>17</v>
      </c>
      <c r="D88" s="19" t="s">
        <v>15</v>
      </c>
      <c r="E88" s="19" t="s">
        <v>705</v>
      </c>
      <c r="F88" s="19" t="s">
        <v>15</v>
      </c>
      <c r="G88" s="19">
        <v>1</v>
      </c>
    </row>
    <row r="89" spans="1:7" hidden="1" outlineLevel="7" collapsed="1">
      <c r="A89" s="19" t="s">
        <v>15</v>
      </c>
      <c r="B89" s="19" t="s">
        <v>152</v>
      </c>
      <c r="C89" s="19" t="s">
        <v>17</v>
      </c>
      <c r="D89" s="19" t="s">
        <v>15</v>
      </c>
      <c r="E89" s="19" t="s">
        <v>706</v>
      </c>
      <c r="F89" s="19" t="s">
        <v>15</v>
      </c>
      <c r="G89" s="19">
        <v>1</v>
      </c>
    </row>
    <row r="90" spans="1:7" hidden="1" outlineLevel="7" collapsed="1">
      <c r="A90" s="19" t="s">
        <v>15</v>
      </c>
      <c r="B90" s="19" t="s">
        <v>152</v>
      </c>
      <c r="C90" s="19" t="s">
        <v>17</v>
      </c>
      <c r="D90" s="19" t="s">
        <v>15</v>
      </c>
      <c r="E90" s="19" t="s">
        <v>713</v>
      </c>
      <c r="F90" s="19" t="s">
        <v>15</v>
      </c>
      <c r="G90" s="19">
        <v>1</v>
      </c>
    </row>
    <row r="91" spans="1:7" hidden="1" outlineLevel="7" collapsed="1">
      <c r="A91" s="19" t="s">
        <v>15</v>
      </c>
      <c r="B91" s="19" t="s">
        <v>152</v>
      </c>
      <c r="C91" s="19" t="s">
        <v>17</v>
      </c>
      <c r="D91" s="19" t="s">
        <v>15</v>
      </c>
      <c r="E91" s="19" t="s">
        <v>686</v>
      </c>
      <c r="F91" s="19" t="s">
        <v>15</v>
      </c>
      <c r="G91" s="19">
        <v>1</v>
      </c>
    </row>
    <row r="92" spans="1:7" ht="30" hidden="1" outlineLevel="7" collapsed="1">
      <c r="A92" s="19" t="s">
        <v>12</v>
      </c>
      <c r="B92" s="19" t="s">
        <v>20</v>
      </c>
      <c r="C92" s="20" t="s">
        <v>716</v>
      </c>
      <c r="D92" s="19"/>
      <c r="E92" s="19" t="s">
        <v>717</v>
      </c>
      <c r="F92" s="19" t="s">
        <v>15</v>
      </c>
      <c r="G92" s="19" t="s">
        <v>718</v>
      </c>
    </row>
    <row r="93" spans="1:7" hidden="1" outlineLevel="7">
      <c r="A93" s="21" t="s">
        <v>15</v>
      </c>
      <c r="B93" s="22" t="s">
        <v>719</v>
      </c>
      <c r="C93" s="21" t="s">
        <v>17</v>
      </c>
      <c r="D93" s="21" t="b">
        <f>EXACT(G92,"Multiple")</f>
        <v>0</v>
      </c>
      <c r="E93" s="21" t="s">
        <v>720</v>
      </c>
      <c r="F93" s="21" t="s">
        <v>15</v>
      </c>
      <c r="G93" s="21" t="s">
        <v>17</v>
      </c>
    </row>
    <row r="94" spans="1:7" ht="30" hidden="1" outlineLevel="7" collapsed="1">
      <c r="A94" s="19" t="s">
        <v>12</v>
      </c>
      <c r="B94" s="19" t="s">
        <v>20</v>
      </c>
      <c r="C94" s="20" t="s">
        <v>721</v>
      </c>
      <c r="D94" s="19"/>
      <c r="E94" s="19" t="s">
        <v>722</v>
      </c>
      <c r="F94" s="19" t="s">
        <v>15</v>
      </c>
      <c r="G94" s="19" t="s">
        <v>723</v>
      </c>
    </row>
    <row r="95" spans="1:7" ht="30" hidden="1" outlineLevel="7" collapsed="1">
      <c r="A95" s="19" t="s">
        <v>15</v>
      </c>
      <c r="B95" s="19" t="s">
        <v>20</v>
      </c>
      <c r="C95" s="20" t="s">
        <v>724</v>
      </c>
      <c r="D95" s="19" t="b">
        <f>EXACT(G94,"Isolated grid systems with multiple fuel and technology types with combined cycle power plants")</f>
        <v>0</v>
      </c>
      <c r="E95" s="19" t="s">
        <v>725</v>
      </c>
      <c r="F95" s="19" t="s">
        <v>15</v>
      </c>
      <c r="G95" s="19" t="s">
        <v>12</v>
      </c>
    </row>
    <row r="96" spans="1:7" ht="30" hidden="1" outlineLevel="7" collapsed="1">
      <c r="A96" s="19" t="s">
        <v>15</v>
      </c>
      <c r="B96" s="19" t="s">
        <v>20</v>
      </c>
      <c r="C96" s="20" t="s">
        <v>726</v>
      </c>
      <c r="D96" s="19" t="b">
        <f>EXACT(G94,"Isolated grid systems with multiple fuel and technology types without combined cycle power plants")</f>
        <v>0</v>
      </c>
      <c r="E96" s="19" t="s">
        <v>725</v>
      </c>
      <c r="F96" s="19" t="s">
        <v>15</v>
      </c>
      <c r="G96" s="19" t="s">
        <v>12</v>
      </c>
    </row>
    <row r="97" spans="1:7" hidden="1" outlineLevel="6">
      <c r="A97" s="21" t="s">
        <v>15</v>
      </c>
      <c r="B97" s="22" t="s">
        <v>703</v>
      </c>
      <c r="C97" s="21" t="s">
        <v>17</v>
      </c>
      <c r="D97" s="21" t="b">
        <f>EXACT(G76,"Grid is located in LDC/SIDs/URC")</f>
        <v>1</v>
      </c>
      <c r="E97" s="21" t="s">
        <v>703</v>
      </c>
      <c r="F97" s="21" t="s">
        <v>15</v>
      </c>
      <c r="G97" s="21" t="s">
        <v>17</v>
      </c>
    </row>
    <row r="98" spans="1:7" hidden="1" outlineLevel="7" collapsed="1">
      <c r="A98" s="19" t="s">
        <v>15</v>
      </c>
      <c r="B98" s="19" t="s">
        <v>152</v>
      </c>
      <c r="C98" s="19" t="s">
        <v>17</v>
      </c>
      <c r="D98" s="19" t="s">
        <v>15</v>
      </c>
      <c r="E98" s="19" t="s">
        <v>704</v>
      </c>
      <c r="F98" s="19" t="s">
        <v>15</v>
      </c>
      <c r="G98" s="19">
        <v>1</v>
      </c>
    </row>
    <row r="99" spans="1:7" hidden="1" outlineLevel="7" collapsed="1">
      <c r="A99" s="19" t="s">
        <v>15</v>
      </c>
      <c r="B99" s="19" t="s">
        <v>152</v>
      </c>
      <c r="C99" s="19" t="s">
        <v>17</v>
      </c>
      <c r="D99" s="19" t="s">
        <v>15</v>
      </c>
      <c r="E99" s="19" t="s">
        <v>705</v>
      </c>
      <c r="F99" s="19" t="s">
        <v>15</v>
      </c>
      <c r="G99" s="19">
        <v>1</v>
      </c>
    </row>
    <row r="100" spans="1:7" hidden="1" outlineLevel="7" collapsed="1">
      <c r="A100" s="19" t="s">
        <v>15</v>
      </c>
      <c r="B100" s="19" t="s">
        <v>152</v>
      </c>
      <c r="C100" s="19" t="s">
        <v>17</v>
      </c>
      <c r="D100" s="19" t="s">
        <v>15</v>
      </c>
      <c r="E100" s="19" t="s">
        <v>706</v>
      </c>
      <c r="F100" s="19" t="s">
        <v>15</v>
      </c>
      <c r="G100" s="19">
        <v>1</v>
      </c>
    </row>
    <row r="101" spans="1:7" hidden="1" outlineLevel="7" collapsed="1">
      <c r="A101" s="19" t="s">
        <v>15</v>
      </c>
      <c r="B101" s="19" t="s">
        <v>152</v>
      </c>
      <c r="C101" s="19" t="s">
        <v>17</v>
      </c>
      <c r="D101" s="19" t="s">
        <v>15</v>
      </c>
      <c r="E101" s="19" t="s">
        <v>686</v>
      </c>
      <c r="F101" s="19" t="s">
        <v>15</v>
      </c>
      <c r="G101" s="19">
        <v>1</v>
      </c>
    </row>
    <row r="102" spans="1:7" ht="30" hidden="1" outlineLevel="7" collapsed="1">
      <c r="A102" s="19" t="s">
        <v>12</v>
      </c>
      <c r="B102" s="19" t="s">
        <v>20</v>
      </c>
      <c r="C102" s="20" t="s">
        <v>134</v>
      </c>
      <c r="D102" s="19"/>
      <c r="E102" s="19" t="s">
        <v>707</v>
      </c>
      <c r="F102" s="19" t="s">
        <v>15</v>
      </c>
      <c r="G102" s="19" t="s">
        <v>12</v>
      </c>
    </row>
    <row r="103" spans="1:7" ht="45" hidden="1" outlineLevel="7" collapsed="1">
      <c r="A103" s="19" t="s">
        <v>12</v>
      </c>
      <c r="B103" s="19" t="s">
        <v>20</v>
      </c>
      <c r="C103" s="20" t="s">
        <v>708</v>
      </c>
      <c r="D103" s="19"/>
      <c r="E103" s="19" t="s">
        <v>709</v>
      </c>
      <c r="F103" s="19" t="s">
        <v>15</v>
      </c>
      <c r="G103" s="19" t="s">
        <v>710</v>
      </c>
    </row>
    <row r="104" spans="1:7" ht="30" hidden="1" outlineLevel="7" collapsed="1">
      <c r="A104" s="19" t="s">
        <v>12</v>
      </c>
      <c r="B104" s="19" t="s">
        <v>20</v>
      </c>
      <c r="C104" s="20" t="s">
        <v>711</v>
      </c>
      <c r="D104" s="19"/>
      <c r="E104" s="19" t="s">
        <v>712</v>
      </c>
      <c r="F104" s="19" t="s">
        <v>15</v>
      </c>
      <c r="G104" s="19" t="s">
        <v>12</v>
      </c>
    </row>
    <row r="105" spans="1:7" hidden="1" outlineLevel="7" collapsed="1">
      <c r="A105" s="19" t="s">
        <v>15</v>
      </c>
      <c r="B105" s="19" t="s">
        <v>152</v>
      </c>
      <c r="C105" s="19" t="s">
        <v>17</v>
      </c>
      <c r="D105" s="19" t="s">
        <v>15</v>
      </c>
      <c r="E105" s="19" t="s">
        <v>713</v>
      </c>
      <c r="F105" s="19" t="s">
        <v>15</v>
      </c>
      <c r="G105" s="19">
        <v>1</v>
      </c>
    </row>
    <row r="106" spans="1:7" hidden="1" outlineLevel="5">
      <c r="A106" s="21" t="s">
        <v>15</v>
      </c>
      <c r="B106" s="22" t="s">
        <v>727</v>
      </c>
      <c r="C106" s="21" t="s">
        <v>17</v>
      </c>
      <c r="D106" s="21" t="b">
        <f>EXACT(G74,"Yes")</f>
        <v>1</v>
      </c>
      <c r="E106" s="21" t="s">
        <v>727</v>
      </c>
      <c r="F106" s="21" t="s">
        <v>15</v>
      </c>
      <c r="G106" s="21" t="s">
        <v>17</v>
      </c>
    </row>
    <row r="107" spans="1:7" hidden="1" outlineLevel="6" collapsed="1">
      <c r="A107" s="19" t="s">
        <v>15</v>
      </c>
      <c r="B107" s="19" t="s">
        <v>152</v>
      </c>
      <c r="C107" s="19" t="s">
        <v>17</v>
      </c>
      <c r="D107" s="19" t="s">
        <v>15</v>
      </c>
      <c r="E107" s="19" t="s">
        <v>704</v>
      </c>
      <c r="F107" s="19" t="s">
        <v>15</v>
      </c>
      <c r="G107" s="19">
        <v>1</v>
      </c>
    </row>
    <row r="108" spans="1:7" hidden="1" outlineLevel="6" collapsed="1">
      <c r="A108" s="19" t="s">
        <v>15</v>
      </c>
      <c r="B108" s="19" t="s">
        <v>152</v>
      </c>
      <c r="C108" s="19" t="s">
        <v>17</v>
      </c>
      <c r="D108" s="19" t="s">
        <v>15</v>
      </c>
      <c r="E108" s="19" t="s">
        <v>713</v>
      </c>
      <c r="F108" s="19" t="s">
        <v>15</v>
      </c>
      <c r="G108" s="19">
        <v>1</v>
      </c>
    </row>
    <row r="109" spans="1:7" hidden="1" outlineLevel="6" collapsed="1">
      <c r="A109" s="19" t="s">
        <v>15</v>
      </c>
      <c r="B109" s="19" t="s">
        <v>152</v>
      </c>
      <c r="C109" s="19" t="s">
        <v>17</v>
      </c>
      <c r="D109" s="19" t="s">
        <v>15</v>
      </c>
      <c r="E109" s="19" t="s">
        <v>705</v>
      </c>
      <c r="F109" s="19" t="s">
        <v>15</v>
      </c>
      <c r="G109" s="19">
        <v>1</v>
      </c>
    </row>
    <row r="110" spans="1:7" hidden="1" outlineLevel="6" collapsed="1">
      <c r="A110" s="19" t="s">
        <v>15</v>
      </c>
      <c r="B110" s="19" t="s">
        <v>152</v>
      </c>
      <c r="C110" s="19" t="s">
        <v>17</v>
      </c>
      <c r="D110" s="19" t="s">
        <v>15</v>
      </c>
      <c r="E110" s="19" t="s">
        <v>706</v>
      </c>
      <c r="F110" s="19" t="s">
        <v>15</v>
      </c>
      <c r="G110" s="19">
        <v>1</v>
      </c>
    </row>
    <row r="111" spans="1:7" ht="30" hidden="1" outlineLevel="5" collapsed="1">
      <c r="A111" s="19" t="s">
        <v>12</v>
      </c>
      <c r="B111" s="19" t="s">
        <v>20</v>
      </c>
      <c r="C111" s="20" t="s">
        <v>728</v>
      </c>
      <c r="D111" s="19"/>
      <c r="E111" s="19" t="s">
        <v>729</v>
      </c>
      <c r="F111" s="19" t="s">
        <v>15</v>
      </c>
      <c r="G111" s="19" t="s">
        <v>12</v>
      </c>
    </row>
    <row r="112" spans="1:7" ht="30" hidden="1" outlineLevel="5" collapsed="1">
      <c r="A112" s="19" t="s">
        <v>12</v>
      </c>
      <c r="B112" s="19" t="s">
        <v>20</v>
      </c>
      <c r="C112" s="20" t="s">
        <v>730</v>
      </c>
      <c r="D112" s="19"/>
      <c r="E112" s="19" t="s">
        <v>731</v>
      </c>
      <c r="F112" s="19" t="s">
        <v>15</v>
      </c>
      <c r="G112" s="19" t="s">
        <v>732</v>
      </c>
    </row>
    <row r="113" spans="1:7" hidden="1" outlineLevel="5" collapsed="1">
      <c r="A113" s="19" t="s">
        <v>15</v>
      </c>
      <c r="B113" s="19" t="s">
        <v>152</v>
      </c>
      <c r="C113" s="19" t="s">
        <v>17</v>
      </c>
      <c r="D113" s="19" t="s">
        <v>15</v>
      </c>
      <c r="E113" s="19" t="s">
        <v>733</v>
      </c>
      <c r="F113" s="19" t="s">
        <v>15</v>
      </c>
      <c r="G113" s="19">
        <v>1</v>
      </c>
    </row>
    <row r="114" spans="1:7" hidden="1" outlineLevel="3">
      <c r="A114" s="21" t="s">
        <v>15</v>
      </c>
      <c r="B114" s="22" t="s">
        <v>734</v>
      </c>
      <c r="C114" s="21" t="s">
        <v>17</v>
      </c>
      <c r="D114" s="21" t="b">
        <f>EXACT(G12,"Use conservative default values")</f>
        <v>0</v>
      </c>
      <c r="E114" s="21" t="s">
        <v>735</v>
      </c>
      <c r="F114" s="21" t="s">
        <v>15</v>
      </c>
      <c r="G114" s="21" t="s">
        <v>17</v>
      </c>
    </row>
    <row r="115" spans="1:7" ht="45" hidden="1" outlineLevel="4" collapsed="1">
      <c r="A115" s="19" t="s">
        <v>12</v>
      </c>
      <c r="B115" s="19" t="s">
        <v>20</v>
      </c>
      <c r="C115" s="20" t="s">
        <v>736</v>
      </c>
      <c r="D115" s="19"/>
      <c r="E115" s="19" t="s">
        <v>737</v>
      </c>
      <c r="F115" s="19" t="s">
        <v>15</v>
      </c>
      <c r="G115" s="19" t="s">
        <v>738</v>
      </c>
    </row>
    <row r="116" spans="1:7" ht="45" hidden="1" outlineLevel="4" collapsed="1">
      <c r="A116" s="19" t="s">
        <v>15</v>
      </c>
      <c r="B116" s="19" t="s">
        <v>20</v>
      </c>
      <c r="C116" s="20" t="s">
        <v>739</v>
      </c>
      <c r="D116" s="19" t="b">
        <f>EXACT(G115,"Only to baseline electricity consumption sources but not to project or leakage electricity consumption sources")</f>
        <v>0</v>
      </c>
      <c r="E116" s="19" t="s">
        <v>740</v>
      </c>
      <c r="F116" s="19" t="s">
        <v>15</v>
      </c>
      <c r="G116" s="19" t="s">
        <v>12</v>
      </c>
    </row>
    <row r="117" spans="1:7" hidden="1" outlineLevel="3">
      <c r="A117" s="21" t="s">
        <v>12</v>
      </c>
      <c r="B117" s="22" t="s">
        <v>741</v>
      </c>
      <c r="C117" s="21" t="s">
        <v>17</v>
      </c>
      <c r="D117" s="21"/>
      <c r="E117" s="21" t="s">
        <v>741</v>
      </c>
      <c r="F117" s="21" t="s">
        <v>15</v>
      </c>
      <c r="G117" s="21" t="s">
        <v>17</v>
      </c>
    </row>
    <row r="118" spans="1:7" ht="30" hidden="1" outlineLevel="4" collapsed="1">
      <c r="A118" s="19" t="s">
        <v>12</v>
      </c>
      <c r="B118" s="19" t="s">
        <v>152</v>
      </c>
      <c r="C118" s="19" t="s">
        <v>17</v>
      </c>
      <c r="D118" s="19"/>
      <c r="E118" s="19" t="s">
        <v>742</v>
      </c>
      <c r="F118" s="19" t="s">
        <v>15</v>
      </c>
      <c r="G118" s="19">
        <v>1</v>
      </c>
    </row>
    <row r="119" spans="1:7" ht="30" hidden="1" outlineLevel="4" collapsed="1">
      <c r="A119" s="19" t="s">
        <v>12</v>
      </c>
      <c r="B119" s="19" t="s">
        <v>152</v>
      </c>
      <c r="C119" s="19" t="s">
        <v>17</v>
      </c>
      <c r="D119" s="19"/>
      <c r="E119" s="19" t="s">
        <v>743</v>
      </c>
      <c r="F119" s="19" t="s">
        <v>15</v>
      </c>
      <c r="G119" s="19">
        <v>1</v>
      </c>
    </row>
    <row r="120" spans="1:7" hidden="1" outlineLevel="4" collapsed="1">
      <c r="A120" s="19" t="s">
        <v>12</v>
      </c>
      <c r="B120" s="19" t="s">
        <v>13</v>
      </c>
      <c r="C120" s="19" t="s">
        <v>17</v>
      </c>
      <c r="D120" s="19"/>
      <c r="E120" s="19" t="s">
        <v>744</v>
      </c>
      <c r="F120" s="19" t="s">
        <v>15</v>
      </c>
      <c r="G120" s="19" t="s">
        <v>111</v>
      </c>
    </row>
    <row r="121" spans="1:7" ht="30" hidden="1" outlineLevel="4" collapsed="1">
      <c r="A121" s="19" t="s">
        <v>12</v>
      </c>
      <c r="B121" s="19" t="s">
        <v>152</v>
      </c>
      <c r="C121" s="19" t="s">
        <v>17</v>
      </c>
      <c r="D121" s="19"/>
      <c r="E121" s="19" t="s">
        <v>745</v>
      </c>
      <c r="F121" s="19" t="s">
        <v>15</v>
      </c>
      <c r="G121" s="19">
        <v>1</v>
      </c>
    </row>
    <row r="122" spans="1:7" ht="30" hidden="1" outlineLevel="4" collapsed="1">
      <c r="A122" s="19" t="s">
        <v>12</v>
      </c>
      <c r="B122" s="19" t="s">
        <v>152</v>
      </c>
      <c r="C122" s="19" t="s">
        <v>17</v>
      </c>
      <c r="D122" s="19"/>
      <c r="E122" s="19" t="s">
        <v>746</v>
      </c>
      <c r="F122" s="19" t="s">
        <v>15</v>
      </c>
      <c r="G122" s="19">
        <v>1</v>
      </c>
    </row>
    <row r="123" spans="1:7" hidden="1" outlineLevel="4" collapsed="1">
      <c r="A123" s="19" t="s">
        <v>12</v>
      </c>
      <c r="B123" s="19" t="s">
        <v>13</v>
      </c>
      <c r="C123" s="19" t="s">
        <v>17</v>
      </c>
      <c r="D123" s="19"/>
      <c r="E123" s="19" t="s">
        <v>747</v>
      </c>
      <c r="F123" s="19" t="s">
        <v>15</v>
      </c>
      <c r="G123" s="19" t="s">
        <v>111</v>
      </c>
    </row>
    <row r="124" spans="1:7" ht="30" hidden="1" outlineLevel="4" collapsed="1">
      <c r="A124" s="19" t="s">
        <v>12</v>
      </c>
      <c r="B124" s="19" t="s">
        <v>152</v>
      </c>
      <c r="C124" s="19" t="s">
        <v>17</v>
      </c>
      <c r="D124" s="19"/>
      <c r="E124" s="19" t="s">
        <v>748</v>
      </c>
      <c r="F124" s="19" t="s">
        <v>15</v>
      </c>
      <c r="G124" s="19">
        <v>1</v>
      </c>
    </row>
    <row r="125" spans="1:7" ht="30" hidden="1" outlineLevel="4" collapsed="1">
      <c r="A125" s="19" t="s">
        <v>12</v>
      </c>
      <c r="B125" s="19" t="s">
        <v>152</v>
      </c>
      <c r="C125" s="19" t="s">
        <v>17</v>
      </c>
      <c r="D125" s="19"/>
      <c r="E125" s="19" t="s">
        <v>749</v>
      </c>
      <c r="F125" s="19" t="s">
        <v>15</v>
      </c>
      <c r="G125" s="19">
        <v>1</v>
      </c>
    </row>
    <row r="126" spans="1:7" hidden="1" outlineLevel="4" collapsed="1">
      <c r="A126" s="19" t="s">
        <v>12</v>
      </c>
      <c r="B126" s="19" t="s">
        <v>13</v>
      </c>
      <c r="C126" s="19" t="s">
        <v>17</v>
      </c>
      <c r="D126" s="19"/>
      <c r="E126" s="19" t="s">
        <v>750</v>
      </c>
      <c r="F126" s="19" t="s">
        <v>15</v>
      </c>
      <c r="G126" s="19" t="s">
        <v>111</v>
      </c>
    </row>
    <row r="127" spans="1:7" hidden="1" outlineLevel="2">
      <c r="A127" s="21" t="s">
        <v>15</v>
      </c>
      <c r="B127" s="22" t="s">
        <v>751</v>
      </c>
      <c r="C127" s="21" t="s">
        <v>17</v>
      </c>
      <c r="D127" s="21" t="b">
        <f>EXACT(G10,"Electricity from both the grid and captive power plant(s)")</f>
        <v>0</v>
      </c>
      <c r="E127" s="21" t="s">
        <v>752</v>
      </c>
      <c r="F127" s="21" t="s">
        <v>15</v>
      </c>
      <c r="G127" s="21" t="s">
        <v>17</v>
      </c>
    </row>
    <row r="128" spans="1:7" ht="90" hidden="1" outlineLevel="3" collapsed="1">
      <c r="A128" s="19" t="s">
        <v>12</v>
      </c>
      <c r="B128" s="19" t="s">
        <v>20</v>
      </c>
      <c r="C128" s="20" t="s">
        <v>753</v>
      </c>
      <c r="D128" s="19"/>
      <c r="E128" s="19" t="s">
        <v>754</v>
      </c>
      <c r="F128" s="19" t="s">
        <v>15</v>
      </c>
      <c r="G128" s="19" t="s">
        <v>755</v>
      </c>
    </row>
    <row r="129" spans="1:7" hidden="1" outlineLevel="3">
      <c r="A129" s="21" t="s">
        <v>15</v>
      </c>
      <c r="B129" s="22" t="s">
        <v>756</v>
      </c>
      <c r="C129" s="21" t="s">
        <v>17</v>
      </c>
      <c r="D129" s="21" t="b">
        <f>EXACT(G128,"No: Generic Approach")</f>
        <v>1</v>
      </c>
      <c r="E129" s="21" t="s">
        <v>757</v>
      </c>
      <c r="F129" s="21" t="s">
        <v>15</v>
      </c>
      <c r="G129" s="21" t="s">
        <v>17</v>
      </c>
    </row>
    <row r="130" spans="1:7" ht="30" hidden="1" outlineLevel="4" collapsed="1">
      <c r="A130" s="19" t="s">
        <v>12</v>
      </c>
      <c r="B130" s="19" t="s">
        <v>20</v>
      </c>
      <c r="C130" s="20" t="s">
        <v>758</v>
      </c>
      <c r="D130" s="19"/>
      <c r="E130" s="19" t="s">
        <v>759</v>
      </c>
      <c r="F130" s="19" t="s">
        <v>15</v>
      </c>
      <c r="G130" s="19" t="s">
        <v>760</v>
      </c>
    </row>
    <row r="131" spans="1:7" ht="45" hidden="1" outlineLevel="4" collapsed="1">
      <c r="A131" s="19" t="s">
        <v>15</v>
      </c>
      <c r="B131" s="19" t="s">
        <v>20</v>
      </c>
      <c r="C131" s="20" t="s">
        <v>761</v>
      </c>
      <c r="D131" s="19" t="b">
        <f>EXACT(G130,"Default Value")</f>
        <v>0</v>
      </c>
      <c r="E131" s="19" t="s">
        <v>762</v>
      </c>
      <c r="F131" s="19" t="s">
        <v>15</v>
      </c>
      <c r="G131" s="19" t="s">
        <v>738</v>
      </c>
    </row>
    <row r="132" spans="1:7" ht="30" hidden="1" outlineLevel="4" collapsed="1">
      <c r="A132" s="19" t="s">
        <v>15</v>
      </c>
      <c r="B132" s="19" t="s">
        <v>20</v>
      </c>
      <c r="C132" s="20" t="s">
        <v>763</v>
      </c>
      <c r="D132" s="19" t="b">
        <f>EXACT(G130,"Monitored Data")</f>
        <v>1</v>
      </c>
      <c r="E132" s="19" t="s">
        <v>764</v>
      </c>
      <c r="F132" s="19" t="s">
        <v>15</v>
      </c>
      <c r="G132" s="19" t="s">
        <v>765</v>
      </c>
    </row>
    <row r="133" spans="1:7" hidden="1" outlineLevel="4">
      <c r="A133" s="21" t="s">
        <v>15</v>
      </c>
      <c r="B133" s="22" t="s">
        <v>766</v>
      </c>
      <c r="C133" s="21" t="s">
        <v>17</v>
      </c>
      <c r="D133" s="21" t="b">
        <f>EXACT(G130,"Monitored Data")</f>
        <v>1</v>
      </c>
      <c r="E133" s="21" t="s">
        <v>767</v>
      </c>
      <c r="F133" s="21" t="s">
        <v>12</v>
      </c>
      <c r="G133" s="21" t="s">
        <v>17</v>
      </c>
    </row>
    <row r="134" spans="1:7" hidden="1" outlineLevel="5" collapsed="1">
      <c r="A134" s="19" t="s">
        <v>12</v>
      </c>
      <c r="B134" s="19" t="s">
        <v>13</v>
      </c>
      <c r="C134" s="19" t="s">
        <v>17</v>
      </c>
      <c r="D134" s="19"/>
      <c r="E134" s="19" t="s">
        <v>768</v>
      </c>
      <c r="F134" s="19" t="s">
        <v>15</v>
      </c>
      <c r="G134" s="19" t="s">
        <v>111</v>
      </c>
    </row>
    <row r="135" spans="1:7" ht="30" hidden="1" outlineLevel="5" collapsed="1">
      <c r="A135" s="19" t="s">
        <v>12</v>
      </c>
      <c r="B135" s="19" t="s">
        <v>20</v>
      </c>
      <c r="C135" s="20" t="s">
        <v>769</v>
      </c>
      <c r="D135" s="19"/>
      <c r="E135" s="19" t="s">
        <v>770</v>
      </c>
      <c r="F135" s="19" t="s">
        <v>15</v>
      </c>
      <c r="G135" s="19" t="s">
        <v>771</v>
      </c>
    </row>
    <row r="136" spans="1:7" ht="30" hidden="1" outlineLevel="5" collapsed="1">
      <c r="A136" s="19" t="s">
        <v>12</v>
      </c>
      <c r="B136" s="19" t="s">
        <v>152</v>
      </c>
      <c r="C136" s="19" t="s">
        <v>17</v>
      </c>
      <c r="D136" s="19"/>
      <c r="E136" s="19" t="s">
        <v>772</v>
      </c>
      <c r="F136" s="19" t="s">
        <v>15</v>
      </c>
      <c r="G136" s="19">
        <v>1</v>
      </c>
    </row>
    <row r="137" spans="1:7" ht="30" hidden="1" outlineLevel="5" collapsed="1">
      <c r="A137" s="19" t="s">
        <v>12</v>
      </c>
      <c r="B137" s="19" t="s">
        <v>152</v>
      </c>
      <c r="C137" s="19" t="s">
        <v>17</v>
      </c>
      <c r="D137" s="19"/>
      <c r="E137" s="19" t="s">
        <v>773</v>
      </c>
      <c r="F137" s="19" t="s">
        <v>15</v>
      </c>
      <c r="G137" s="19">
        <v>1</v>
      </c>
    </row>
    <row r="138" spans="1:7" ht="60" hidden="1" outlineLevel="5" collapsed="1">
      <c r="A138" s="19" t="s">
        <v>12</v>
      </c>
      <c r="B138" s="19" t="s">
        <v>152</v>
      </c>
      <c r="C138" s="19" t="s">
        <v>17</v>
      </c>
      <c r="D138" s="19"/>
      <c r="E138" s="19" t="s">
        <v>774</v>
      </c>
      <c r="F138" s="19" t="s">
        <v>15</v>
      </c>
      <c r="G138" s="19">
        <v>1</v>
      </c>
    </row>
    <row r="139" spans="1:7" ht="30" hidden="1" outlineLevel="5" collapsed="1">
      <c r="A139" s="19" t="s">
        <v>15</v>
      </c>
      <c r="B139" s="19" t="s">
        <v>152</v>
      </c>
      <c r="C139" s="19" t="s">
        <v>17</v>
      </c>
      <c r="D139" s="19" t="s">
        <v>15</v>
      </c>
      <c r="E139" s="19" t="s">
        <v>775</v>
      </c>
      <c r="F139" s="19" t="s">
        <v>15</v>
      </c>
      <c r="G139" s="19">
        <v>1</v>
      </c>
    </row>
    <row r="140" spans="1:7" ht="30" hidden="1" outlineLevel="5" collapsed="1">
      <c r="A140" s="19" t="s">
        <v>15</v>
      </c>
      <c r="B140" s="19" t="s">
        <v>152</v>
      </c>
      <c r="C140" s="19" t="s">
        <v>17</v>
      </c>
      <c r="D140" s="19" t="s">
        <v>15</v>
      </c>
      <c r="E140" s="19" t="s">
        <v>776</v>
      </c>
      <c r="F140" s="19" t="s">
        <v>15</v>
      </c>
      <c r="G140" s="19">
        <v>1</v>
      </c>
    </row>
    <row r="141" spans="1:7" ht="30" hidden="1" outlineLevel="5" collapsed="1">
      <c r="A141" s="19" t="s">
        <v>15</v>
      </c>
      <c r="B141" s="19" t="s">
        <v>152</v>
      </c>
      <c r="C141" s="19" t="s">
        <v>17</v>
      </c>
      <c r="D141" s="19" t="s">
        <v>15</v>
      </c>
      <c r="E141" s="19" t="s">
        <v>777</v>
      </c>
      <c r="F141" s="19" t="s">
        <v>15</v>
      </c>
      <c r="G141" s="19">
        <v>1</v>
      </c>
    </row>
    <row r="142" spans="1:7" ht="30" hidden="1" outlineLevel="5" collapsed="1">
      <c r="A142" s="19" t="s">
        <v>15</v>
      </c>
      <c r="B142" s="19" t="s">
        <v>152</v>
      </c>
      <c r="C142" s="19" t="s">
        <v>17</v>
      </c>
      <c r="D142" s="19" t="s">
        <v>15</v>
      </c>
      <c r="E142" s="19" t="s">
        <v>778</v>
      </c>
      <c r="F142" s="19" t="s">
        <v>15</v>
      </c>
      <c r="G142" s="19">
        <v>1</v>
      </c>
    </row>
    <row r="143" spans="1:7" ht="30" hidden="1" outlineLevel="5" collapsed="1">
      <c r="A143" s="19" t="s">
        <v>15</v>
      </c>
      <c r="B143" s="19" t="s">
        <v>152</v>
      </c>
      <c r="C143" s="19" t="s">
        <v>17</v>
      </c>
      <c r="D143" s="19" t="s">
        <v>15</v>
      </c>
      <c r="E143" s="19" t="s">
        <v>779</v>
      </c>
      <c r="F143" s="19" t="s">
        <v>15</v>
      </c>
      <c r="G143" s="19">
        <v>1</v>
      </c>
    </row>
    <row r="144" spans="1:7" ht="30" hidden="1" outlineLevel="5" collapsed="1">
      <c r="A144" s="19" t="s">
        <v>15</v>
      </c>
      <c r="B144" s="19" t="s">
        <v>152</v>
      </c>
      <c r="C144" s="19" t="s">
        <v>17</v>
      </c>
      <c r="D144" s="19" t="s">
        <v>15</v>
      </c>
      <c r="E144" s="19" t="s">
        <v>780</v>
      </c>
      <c r="F144" s="19" t="s">
        <v>15</v>
      </c>
      <c r="G144" s="19">
        <v>1</v>
      </c>
    </row>
    <row r="145" spans="1:7" hidden="1" outlineLevel="4">
      <c r="A145" s="21" t="s">
        <v>12</v>
      </c>
      <c r="B145" s="22" t="s">
        <v>741</v>
      </c>
      <c r="C145" s="21" t="s">
        <v>17</v>
      </c>
      <c r="D145" s="21"/>
      <c r="E145" s="21" t="s">
        <v>741</v>
      </c>
      <c r="F145" s="21" t="s">
        <v>15</v>
      </c>
      <c r="G145" s="21" t="s">
        <v>17</v>
      </c>
    </row>
    <row r="146" spans="1:7" ht="30" hidden="1" outlineLevel="5" collapsed="1">
      <c r="A146" s="19" t="s">
        <v>12</v>
      </c>
      <c r="B146" s="19" t="s">
        <v>152</v>
      </c>
      <c r="C146" s="19" t="s">
        <v>17</v>
      </c>
      <c r="D146" s="19"/>
      <c r="E146" s="19" t="s">
        <v>742</v>
      </c>
      <c r="F146" s="19" t="s">
        <v>15</v>
      </c>
      <c r="G146" s="19">
        <v>1</v>
      </c>
    </row>
    <row r="147" spans="1:7" ht="30" hidden="1" outlineLevel="5" collapsed="1">
      <c r="A147" s="19" t="s">
        <v>12</v>
      </c>
      <c r="B147" s="19" t="s">
        <v>152</v>
      </c>
      <c r="C147" s="19" t="s">
        <v>17</v>
      </c>
      <c r="D147" s="19"/>
      <c r="E147" s="19" t="s">
        <v>743</v>
      </c>
      <c r="F147" s="19" t="s">
        <v>15</v>
      </c>
      <c r="G147" s="19">
        <v>1</v>
      </c>
    </row>
    <row r="148" spans="1:7" hidden="1" outlineLevel="5" collapsed="1">
      <c r="A148" s="19" t="s">
        <v>12</v>
      </c>
      <c r="B148" s="19" t="s">
        <v>13</v>
      </c>
      <c r="C148" s="19" t="s">
        <v>17</v>
      </c>
      <c r="D148" s="19"/>
      <c r="E148" s="19" t="s">
        <v>744</v>
      </c>
      <c r="F148" s="19" t="s">
        <v>15</v>
      </c>
      <c r="G148" s="19" t="s">
        <v>111</v>
      </c>
    </row>
    <row r="149" spans="1:7" ht="30" hidden="1" outlineLevel="5" collapsed="1">
      <c r="A149" s="19" t="s">
        <v>12</v>
      </c>
      <c r="B149" s="19" t="s">
        <v>152</v>
      </c>
      <c r="C149" s="19" t="s">
        <v>17</v>
      </c>
      <c r="D149" s="19"/>
      <c r="E149" s="19" t="s">
        <v>745</v>
      </c>
      <c r="F149" s="19" t="s">
        <v>15</v>
      </c>
      <c r="G149" s="19">
        <v>1</v>
      </c>
    </row>
    <row r="150" spans="1:7" ht="30" hidden="1" outlineLevel="5" collapsed="1">
      <c r="A150" s="19" t="s">
        <v>12</v>
      </c>
      <c r="B150" s="19" t="s">
        <v>152</v>
      </c>
      <c r="C150" s="19" t="s">
        <v>17</v>
      </c>
      <c r="D150" s="19"/>
      <c r="E150" s="19" t="s">
        <v>746</v>
      </c>
      <c r="F150" s="19" t="s">
        <v>15</v>
      </c>
      <c r="G150" s="19">
        <v>1</v>
      </c>
    </row>
    <row r="151" spans="1:7" hidden="1" outlineLevel="5" collapsed="1">
      <c r="A151" s="19" t="s">
        <v>12</v>
      </c>
      <c r="B151" s="19" t="s">
        <v>13</v>
      </c>
      <c r="C151" s="19" t="s">
        <v>17</v>
      </c>
      <c r="D151" s="19"/>
      <c r="E151" s="19" t="s">
        <v>747</v>
      </c>
      <c r="F151" s="19" t="s">
        <v>15</v>
      </c>
      <c r="G151" s="19" t="s">
        <v>111</v>
      </c>
    </row>
    <row r="152" spans="1:7" ht="30" hidden="1" outlineLevel="5" collapsed="1">
      <c r="A152" s="19" t="s">
        <v>12</v>
      </c>
      <c r="B152" s="19" t="s">
        <v>152</v>
      </c>
      <c r="C152" s="19" t="s">
        <v>17</v>
      </c>
      <c r="D152" s="19"/>
      <c r="E152" s="19" t="s">
        <v>748</v>
      </c>
      <c r="F152" s="19" t="s">
        <v>15</v>
      </c>
      <c r="G152" s="19">
        <v>1</v>
      </c>
    </row>
    <row r="153" spans="1:7" ht="30" hidden="1" outlineLevel="5" collapsed="1">
      <c r="A153" s="19" t="s">
        <v>12</v>
      </c>
      <c r="B153" s="19" t="s">
        <v>152</v>
      </c>
      <c r="C153" s="19" t="s">
        <v>17</v>
      </c>
      <c r="D153" s="19"/>
      <c r="E153" s="19" t="s">
        <v>749</v>
      </c>
      <c r="F153" s="19" t="s">
        <v>15</v>
      </c>
      <c r="G153" s="19">
        <v>1</v>
      </c>
    </row>
    <row r="154" spans="1:7" hidden="1" outlineLevel="5" collapsed="1">
      <c r="A154" s="19" t="s">
        <v>12</v>
      </c>
      <c r="B154" s="19" t="s">
        <v>13</v>
      </c>
      <c r="C154" s="19" t="s">
        <v>17</v>
      </c>
      <c r="D154" s="19"/>
      <c r="E154" s="19" t="s">
        <v>750</v>
      </c>
      <c r="F154" s="19" t="s">
        <v>15</v>
      </c>
      <c r="G154" s="19" t="s">
        <v>111</v>
      </c>
    </row>
    <row r="155" spans="1:7" ht="30" hidden="1" outlineLevel="3" collapsed="1">
      <c r="A155" s="19" t="s">
        <v>15</v>
      </c>
      <c r="B155" s="19" t="s">
        <v>152</v>
      </c>
      <c r="C155" s="19" t="s">
        <v>17</v>
      </c>
      <c r="D155" s="19" t="b">
        <f>EXACT(G128,"Yes: Alternative Approach")</f>
        <v>0</v>
      </c>
      <c r="E155" s="19" t="s">
        <v>781</v>
      </c>
      <c r="F155" s="19" t="s">
        <v>15</v>
      </c>
      <c r="G155" s="19">
        <v>1</v>
      </c>
    </row>
    <row r="156" spans="1:7" ht="30" hidden="1" outlineLevel="3" collapsed="1">
      <c r="A156" s="19" t="s">
        <v>15</v>
      </c>
      <c r="B156" s="19" t="s">
        <v>13</v>
      </c>
      <c r="C156" s="19" t="s">
        <v>17</v>
      </c>
      <c r="D156" s="19" t="b">
        <f>EXACT(G128,"Yes: Alternative Approach")</f>
        <v>0</v>
      </c>
      <c r="E156" s="19" t="s">
        <v>782</v>
      </c>
      <c r="F156" s="19" t="s">
        <v>15</v>
      </c>
      <c r="G156" s="19" t="s">
        <v>111</v>
      </c>
    </row>
    <row r="157" spans="1:7" ht="30" hidden="1" outlineLevel="3" collapsed="1">
      <c r="A157" s="19" t="s">
        <v>15</v>
      </c>
      <c r="B157" s="19" t="s">
        <v>152</v>
      </c>
      <c r="C157" s="19" t="s">
        <v>17</v>
      </c>
      <c r="D157" s="19" t="b">
        <f>EXACT(G128,"Yes: Alternative Approach")</f>
        <v>0</v>
      </c>
      <c r="E157" s="19" t="s">
        <v>783</v>
      </c>
      <c r="F157" s="19" t="s">
        <v>15</v>
      </c>
      <c r="G157" s="19">
        <v>1</v>
      </c>
    </row>
    <row r="158" spans="1:7" ht="30" hidden="1" outlineLevel="3" collapsed="1">
      <c r="A158" s="19" t="s">
        <v>15</v>
      </c>
      <c r="B158" s="19" t="s">
        <v>13</v>
      </c>
      <c r="C158" s="19" t="s">
        <v>17</v>
      </c>
      <c r="D158" s="19" t="b">
        <f>EXACT(G128,"Yes: Alternative Approach")</f>
        <v>0</v>
      </c>
      <c r="E158" s="19" t="s">
        <v>784</v>
      </c>
      <c r="F158" s="19" t="s">
        <v>15</v>
      </c>
      <c r="G158" s="19" t="s">
        <v>111</v>
      </c>
    </row>
    <row r="159" spans="1:7" hidden="1" outlineLevel="2">
      <c r="A159" s="21" t="s">
        <v>15</v>
      </c>
      <c r="B159" s="22" t="s">
        <v>751</v>
      </c>
      <c r="C159" s="21" t="s">
        <v>17</v>
      </c>
      <c r="D159" s="21" t="b">
        <f>EXACT(G10,"Electricity from captive power plant(s)")</f>
        <v>0</v>
      </c>
      <c r="E159" s="21" t="s">
        <v>752</v>
      </c>
      <c r="F159" s="21" t="s">
        <v>15</v>
      </c>
      <c r="G159" s="21" t="s">
        <v>17</v>
      </c>
    </row>
    <row r="160" spans="1:7" ht="90" hidden="1" outlineLevel="3" collapsed="1">
      <c r="A160" s="19" t="s">
        <v>12</v>
      </c>
      <c r="B160" s="19" t="s">
        <v>20</v>
      </c>
      <c r="C160" s="20" t="s">
        <v>753</v>
      </c>
      <c r="D160" s="19"/>
      <c r="E160" s="19" t="s">
        <v>754</v>
      </c>
      <c r="F160" s="19" t="s">
        <v>15</v>
      </c>
      <c r="G160" s="19" t="s">
        <v>755</v>
      </c>
    </row>
    <row r="161" spans="1:7" hidden="1" outlineLevel="3">
      <c r="A161" s="21" t="s">
        <v>15</v>
      </c>
      <c r="B161" s="22" t="s">
        <v>756</v>
      </c>
      <c r="C161" s="21" t="s">
        <v>17</v>
      </c>
      <c r="D161" s="21" t="b">
        <f>EXACT(G160,"No: Generic Approach")</f>
        <v>1</v>
      </c>
      <c r="E161" s="21" t="s">
        <v>757</v>
      </c>
      <c r="F161" s="21" t="s">
        <v>15</v>
      </c>
      <c r="G161" s="21" t="s">
        <v>17</v>
      </c>
    </row>
    <row r="162" spans="1:7" ht="30" hidden="1" outlineLevel="4" collapsed="1">
      <c r="A162" s="19" t="s">
        <v>12</v>
      </c>
      <c r="B162" s="19" t="s">
        <v>20</v>
      </c>
      <c r="C162" s="20" t="s">
        <v>758</v>
      </c>
      <c r="D162" s="19"/>
      <c r="E162" s="19" t="s">
        <v>759</v>
      </c>
      <c r="F162" s="19" t="s">
        <v>15</v>
      </c>
      <c r="G162" s="19" t="s">
        <v>760</v>
      </c>
    </row>
    <row r="163" spans="1:7" ht="45" hidden="1" outlineLevel="4" collapsed="1">
      <c r="A163" s="19" t="s">
        <v>15</v>
      </c>
      <c r="B163" s="19" t="s">
        <v>20</v>
      </c>
      <c r="C163" s="20" t="s">
        <v>761</v>
      </c>
      <c r="D163" s="19" t="b">
        <f>EXACT(G162,"Default Value")</f>
        <v>0</v>
      </c>
      <c r="E163" s="19" t="s">
        <v>762</v>
      </c>
      <c r="F163" s="19" t="s">
        <v>15</v>
      </c>
      <c r="G163" s="19" t="s">
        <v>738</v>
      </c>
    </row>
    <row r="164" spans="1:7" ht="30" hidden="1" outlineLevel="4" collapsed="1">
      <c r="A164" s="19" t="s">
        <v>15</v>
      </c>
      <c r="B164" s="19" t="s">
        <v>20</v>
      </c>
      <c r="C164" s="20" t="s">
        <v>763</v>
      </c>
      <c r="D164" s="19" t="b">
        <f>EXACT(G162,"Monitored Data")</f>
        <v>1</v>
      </c>
      <c r="E164" s="19" t="s">
        <v>764</v>
      </c>
      <c r="F164" s="19" t="s">
        <v>15</v>
      </c>
      <c r="G164" s="19" t="s">
        <v>765</v>
      </c>
    </row>
    <row r="165" spans="1:7" hidden="1" outlineLevel="4">
      <c r="A165" s="21" t="s">
        <v>15</v>
      </c>
      <c r="B165" s="22" t="s">
        <v>766</v>
      </c>
      <c r="C165" s="21" t="s">
        <v>17</v>
      </c>
      <c r="D165" s="21" t="b">
        <f>EXACT(G162,"Monitored Data")</f>
        <v>1</v>
      </c>
      <c r="E165" s="21" t="s">
        <v>767</v>
      </c>
      <c r="F165" s="21" t="s">
        <v>12</v>
      </c>
      <c r="G165" s="21" t="s">
        <v>17</v>
      </c>
    </row>
    <row r="166" spans="1:7" hidden="1" outlineLevel="5" collapsed="1">
      <c r="A166" s="19" t="s">
        <v>12</v>
      </c>
      <c r="B166" s="19" t="s">
        <v>13</v>
      </c>
      <c r="C166" s="19" t="s">
        <v>17</v>
      </c>
      <c r="D166" s="19"/>
      <c r="E166" s="19" t="s">
        <v>768</v>
      </c>
      <c r="F166" s="19" t="s">
        <v>15</v>
      </c>
      <c r="G166" s="19" t="s">
        <v>111</v>
      </c>
    </row>
    <row r="167" spans="1:7" ht="30" hidden="1" outlineLevel="5" collapsed="1">
      <c r="A167" s="19" t="s">
        <v>12</v>
      </c>
      <c r="B167" s="19" t="s">
        <v>20</v>
      </c>
      <c r="C167" s="20" t="s">
        <v>769</v>
      </c>
      <c r="D167" s="19"/>
      <c r="E167" s="19" t="s">
        <v>770</v>
      </c>
      <c r="F167" s="19" t="s">
        <v>15</v>
      </c>
      <c r="G167" s="19" t="s">
        <v>771</v>
      </c>
    </row>
    <row r="168" spans="1:7" ht="30" hidden="1" outlineLevel="5" collapsed="1">
      <c r="A168" s="19" t="s">
        <v>12</v>
      </c>
      <c r="B168" s="19" t="s">
        <v>152</v>
      </c>
      <c r="C168" s="19" t="s">
        <v>17</v>
      </c>
      <c r="D168" s="19"/>
      <c r="E168" s="19" t="s">
        <v>772</v>
      </c>
      <c r="F168" s="19" t="s">
        <v>15</v>
      </c>
      <c r="G168" s="19">
        <v>1</v>
      </c>
    </row>
    <row r="169" spans="1:7" ht="30" hidden="1" outlineLevel="5" collapsed="1">
      <c r="A169" s="19" t="s">
        <v>12</v>
      </c>
      <c r="B169" s="19" t="s">
        <v>152</v>
      </c>
      <c r="C169" s="19" t="s">
        <v>17</v>
      </c>
      <c r="D169" s="19"/>
      <c r="E169" s="19" t="s">
        <v>773</v>
      </c>
      <c r="F169" s="19" t="s">
        <v>15</v>
      </c>
      <c r="G169" s="19">
        <v>1</v>
      </c>
    </row>
    <row r="170" spans="1:7" ht="60" hidden="1" outlineLevel="5" collapsed="1">
      <c r="A170" s="19" t="s">
        <v>12</v>
      </c>
      <c r="B170" s="19" t="s">
        <v>152</v>
      </c>
      <c r="C170" s="19" t="s">
        <v>17</v>
      </c>
      <c r="D170" s="19"/>
      <c r="E170" s="19" t="s">
        <v>774</v>
      </c>
      <c r="F170" s="19" t="s">
        <v>15</v>
      </c>
      <c r="G170" s="19">
        <v>1</v>
      </c>
    </row>
    <row r="171" spans="1:7" ht="30" hidden="1" outlineLevel="5" collapsed="1">
      <c r="A171" s="19" t="s">
        <v>15</v>
      </c>
      <c r="B171" s="19" t="s">
        <v>152</v>
      </c>
      <c r="C171" s="19" t="s">
        <v>17</v>
      </c>
      <c r="D171" s="19" t="s">
        <v>15</v>
      </c>
      <c r="E171" s="19" t="s">
        <v>775</v>
      </c>
      <c r="F171" s="19" t="s">
        <v>15</v>
      </c>
      <c r="G171" s="19">
        <v>1</v>
      </c>
    </row>
    <row r="172" spans="1:7" ht="30" hidden="1" outlineLevel="5" collapsed="1">
      <c r="A172" s="19" t="s">
        <v>15</v>
      </c>
      <c r="B172" s="19" t="s">
        <v>152</v>
      </c>
      <c r="C172" s="19" t="s">
        <v>17</v>
      </c>
      <c r="D172" s="19" t="s">
        <v>15</v>
      </c>
      <c r="E172" s="19" t="s">
        <v>776</v>
      </c>
      <c r="F172" s="19" t="s">
        <v>15</v>
      </c>
      <c r="G172" s="19">
        <v>1</v>
      </c>
    </row>
    <row r="173" spans="1:7" ht="30" hidden="1" outlineLevel="5" collapsed="1">
      <c r="A173" s="19" t="s">
        <v>15</v>
      </c>
      <c r="B173" s="19" t="s">
        <v>152</v>
      </c>
      <c r="C173" s="19" t="s">
        <v>17</v>
      </c>
      <c r="D173" s="19" t="s">
        <v>15</v>
      </c>
      <c r="E173" s="19" t="s">
        <v>777</v>
      </c>
      <c r="F173" s="19" t="s">
        <v>15</v>
      </c>
      <c r="G173" s="19">
        <v>1</v>
      </c>
    </row>
    <row r="174" spans="1:7" ht="30" hidden="1" outlineLevel="5" collapsed="1">
      <c r="A174" s="19" t="s">
        <v>15</v>
      </c>
      <c r="B174" s="19" t="s">
        <v>152</v>
      </c>
      <c r="C174" s="19" t="s">
        <v>17</v>
      </c>
      <c r="D174" s="19" t="s">
        <v>15</v>
      </c>
      <c r="E174" s="19" t="s">
        <v>778</v>
      </c>
      <c r="F174" s="19" t="s">
        <v>15</v>
      </c>
      <c r="G174" s="19">
        <v>1</v>
      </c>
    </row>
    <row r="175" spans="1:7" ht="30" hidden="1" outlineLevel="5" collapsed="1">
      <c r="A175" s="19" t="s">
        <v>15</v>
      </c>
      <c r="B175" s="19" t="s">
        <v>152</v>
      </c>
      <c r="C175" s="19" t="s">
        <v>17</v>
      </c>
      <c r="D175" s="19" t="s">
        <v>15</v>
      </c>
      <c r="E175" s="19" t="s">
        <v>779</v>
      </c>
      <c r="F175" s="19" t="s">
        <v>15</v>
      </c>
      <c r="G175" s="19">
        <v>1</v>
      </c>
    </row>
    <row r="176" spans="1:7" ht="30" hidden="1" outlineLevel="5" collapsed="1">
      <c r="A176" s="19" t="s">
        <v>15</v>
      </c>
      <c r="B176" s="19" t="s">
        <v>152</v>
      </c>
      <c r="C176" s="19" t="s">
        <v>17</v>
      </c>
      <c r="D176" s="19" t="s">
        <v>15</v>
      </c>
      <c r="E176" s="19" t="s">
        <v>780</v>
      </c>
      <c r="F176" s="19" t="s">
        <v>15</v>
      </c>
      <c r="G176" s="19">
        <v>1</v>
      </c>
    </row>
    <row r="177" spans="1:7" hidden="1" outlineLevel="4">
      <c r="A177" s="21" t="s">
        <v>12</v>
      </c>
      <c r="B177" s="22" t="s">
        <v>741</v>
      </c>
      <c r="C177" s="21" t="s">
        <v>17</v>
      </c>
      <c r="D177" s="21"/>
      <c r="E177" s="21" t="s">
        <v>741</v>
      </c>
      <c r="F177" s="21" t="s">
        <v>15</v>
      </c>
      <c r="G177" s="21" t="s">
        <v>17</v>
      </c>
    </row>
    <row r="178" spans="1:7" ht="30" hidden="1" outlineLevel="5" collapsed="1">
      <c r="A178" s="19" t="s">
        <v>12</v>
      </c>
      <c r="B178" s="19" t="s">
        <v>152</v>
      </c>
      <c r="C178" s="19" t="s">
        <v>17</v>
      </c>
      <c r="D178" s="19"/>
      <c r="E178" s="19" t="s">
        <v>742</v>
      </c>
      <c r="F178" s="19" t="s">
        <v>15</v>
      </c>
      <c r="G178" s="19">
        <v>1</v>
      </c>
    </row>
    <row r="179" spans="1:7" ht="30" hidden="1" outlineLevel="5" collapsed="1">
      <c r="A179" s="19" t="s">
        <v>12</v>
      </c>
      <c r="B179" s="19" t="s">
        <v>152</v>
      </c>
      <c r="C179" s="19" t="s">
        <v>17</v>
      </c>
      <c r="D179" s="19"/>
      <c r="E179" s="19" t="s">
        <v>743</v>
      </c>
      <c r="F179" s="19" t="s">
        <v>15</v>
      </c>
      <c r="G179" s="19">
        <v>1</v>
      </c>
    </row>
    <row r="180" spans="1:7" hidden="1" outlineLevel="5" collapsed="1">
      <c r="A180" s="19" t="s">
        <v>12</v>
      </c>
      <c r="B180" s="19" t="s">
        <v>13</v>
      </c>
      <c r="C180" s="19" t="s">
        <v>17</v>
      </c>
      <c r="D180" s="19"/>
      <c r="E180" s="19" t="s">
        <v>744</v>
      </c>
      <c r="F180" s="19" t="s">
        <v>15</v>
      </c>
      <c r="G180" s="19" t="s">
        <v>111</v>
      </c>
    </row>
    <row r="181" spans="1:7" ht="30" hidden="1" outlineLevel="5" collapsed="1">
      <c r="A181" s="19" t="s">
        <v>12</v>
      </c>
      <c r="B181" s="19" t="s">
        <v>152</v>
      </c>
      <c r="C181" s="19" t="s">
        <v>17</v>
      </c>
      <c r="D181" s="19"/>
      <c r="E181" s="19" t="s">
        <v>745</v>
      </c>
      <c r="F181" s="19" t="s">
        <v>15</v>
      </c>
      <c r="G181" s="19">
        <v>1</v>
      </c>
    </row>
    <row r="182" spans="1:7" ht="30" hidden="1" outlineLevel="5" collapsed="1">
      <c r="A182" s="19" t="s">
        <v>12</v>
      </c>
      <c r="B182" s="19" t="s">
        <v>152</v>
      </c>
      <c r="C182" s="19" t="s">
        <v>17</v>
      </c>
      <c r="D182" s="19"/>
      <c r="E182" s="19" t="s">
        <v>746</v>
      </c>
      <c r="F182" s="19" t="s">
        <v>15</v>
      </c>
      <c r="G182" s="19">
        <v>1</v>
      </c>
    </row>
    <row r="183" spans="1:7" hidden="1" outlineLevel="5" collapsed="1">
      <c r="A183" s="19" t="s">
        <v>12</v>
      </c>
      <c r="B183" s="19" t="s">
        <v>13</v>
      </c>
      <c r="C183" s="19" t="s">
        <v>17</v>
      </c>
      <c r="D183" s="19"/>
      <c r="E183" s="19" t="s">
        <v>747</v>
      </c>
      <c r="F183" s="19" t="s">
        <v>15</v>
      </c>
      <c r="G183" s="19" t="s">
        <v>111</v>
      </c>
    </row>
    <row r="184" spans="1:7" ht="30" hidden="1" outlineLevel="5" collapsed="1">
      <c r="A184" s="19" t="s">
        <v>12</v>
      </c>
      <c r="B184" s="19" t="s">
        <v>152</v>
      </c>
      <c r="C184" s="19" t="s">
        <v>17</v>
      </c>
      <c r="D184" s="19"/>
      <c r="E184" s="19" t="s">
        <v>748</v>
      </c>
      <c r="F184" s="19" t="s">
        <v>15</v>
      </c>
      <c r="G184" s="19">
        <v>1</v>
      </c>
    </row>
    <row r="185" spans="1:7" ht="30" hidden="1" outlineLevel="5" collapsed="1">
      <c r="A185" s="19" t="s">
        <v>12</v>
      </c>
      <c r="B185" s="19" t="s">
        <v>152</v>
      </c>
      <c r="C185" s="19" t="s">
        <v>17</v>
      </c>
      <c r="D185" s="19"/>
      <c r="E185" s="19" t="s">
        <v>749</v>
      </c>
      <c r="F185" s="19" t="s">
        <v>15</v>
      </c>
      <c r="G185" s="19">
        <v>1</v>
      </c>
    </row>
    <row r="186" spans="1:7" hidden="1" outlineLevel="5" collapsed="1">
      <c r="A186" s="19" t="s">
        <v>12</v>
      </c>
      <c r="B186" s="19" t="s">
        <v>13</v>
      </c>
      <c r="C186" s="19" t="s">
        <v>17</v>
      </c>
      <c r="D186" s="19"/>
      <c r="E186" s="19" t="s">
        <v>750</v>
      </c>
      <c r="F186" s="19" t="s">
        <v>15</v>
      </c>
      <c r="G186" s="19" t="s">
        <v>111</v>
      </c>
    </row>
    <row r="187" spans="1:7" ht="30" hidden="1" outlineLevel="3" collapsed="1">
      <c r="A187" s="19" t="s">
        <v>15</v>
      </c>
      <c r="B187" s="19" t="s">
        <v>152</v>
      </c>
      <c r="C187" s="19" t="s">
        <v>17</v>
      </c>
      <c r="D187" s="19" t="b">
        <f>EXACT(G160,"Yes: Alternative Approach")</f>
        <v>0</v>
      </c>
      <c r="E187" s="19" t="s">
        <v>781</v>
      </c>
      <c r="F187" s="19" t="s">
        <v>15</v>
      </c>
      <c r="G187" s="19">
        <v>1</v>
      </c>
    </row>
    <row r="188" spans="1:7" ht="30" hidden="1" outlineLevel="3" collapsed="1">
      <c r="A188" s="19" t="s">
        <v>15</v>
      </c>
      <c r="B188" s="19" t="s">
        <v>13</v>
      </c>
      <c r="C188" s="19" t="s">
        <v>17</v>
      </c>
      <c r="D188" s="19" t="b">
        <f>EXACT(G160,"Yes: Alternative Approach")</f>
        <v>0</v>
      </c>
      <c r="E188" s="19" t="s">
        <v>782</v>
      </c>
      <c r="F188" s="19" t="s">
        <v>15</v>
      </c>
      <c r="G188" s="19" t="s">
        <v>111</v>
      </c>
    </row>
    <row r="189" spans="1:7" ht="30" hidden="1" outlineLevel="3" collapsed="1">
      <c r="A189" s="19" t="s">
        <v>15</v>
      </c>
      <c r="B189" s="19" t="s">
        <v>152</v>
      </c>
      <c r="C189" s="19" t="s">
        <v>17</v>
      </c>
      <c r="D189" s="19" t="b">
        <f>EXACT(G160,"Yes: Alternative Approach")</f>
        <v>0</v>
      </c>
      <c r="E189" s="19" t="s">
        <v>783</v>
      </c>
      <c r="F189" s="19" t="s">
        <v>15</v>
      </c>
      <c r="G189" s="19">
        <v>1</v>
      </c>
    </row>
    <row r="190" spans="1:7" ht="30" hidden="1" outlineLevel="3" collapsed="1">
      <c r="A190" s="19" t="s">
        <v>15</v>
      </c>
      <c r="B190" s="19" t="s">
        <v>13</v>
      </c>
      <c r="C190" s="19" t="s">
        <v>17</v>
      </c>
      <c r="D190" s="19" t="b">
        <f>EXACT(G160,"Yes: Alternative Approach")</f>
        <v>0</v>
      </c>
      <c r="E190" s="19" t="s">
        <v>784</v>
      </c>
      <c r="F190" s="19" t="s">
        <v>15</v>
      </c>
      <c r="G190" s="19" t="s">
        <v>111</v>
      </c>
    </row>
    <row r="191" spans="1:7" hidden="1" outlineLevel="2">
      <c r="A191" s="21" t="s">
        <v>15</v>
      </c>
      <c r="B191" s="22" t="s">
        <v>620</v>
      </c>
      <c r="C191" s="21" t="s">
        <v>17</v>
      </c>
      <c r="D191" s="21" t="b">
        <f>EXACT(G10,"Grid electricity")</f>
        <v>1</v>
      </c>
      <c r="E191" s="21" t="s">
        <v>621</v>
      </c>
      <c r="F191" s="21" t="s">
        <v>15</v>
      </c>
      <c r="G191" s="21" t="s">
        <v>17</v>
      </c>
    </row>
    <row r="192" spans="1:7" ht="75" hidden="1" outlineLevel="3" collapsed="1">
      <c r="A192" s="19" t="s">
        <v>12</v>
      </c>
      <c r="B192" s="19" t="s">
        <v>20</v>
      </c>
      <c r="C192" s="20" t="s">
        <v>622</v>
      </c>
      <c r="D192" s="19"/>
      <c r="E192" s="19" t="s">
        <v>623</v>
      </c>
      <c r="F192" s="19" t="s">
        <v>15</v>
      </c>
      <c r="G192" s="19" t="s">
        <v>624</v>
      </c>
    </row>
    <row r="193" spans="1:7" hidden="1" outlineLevel="3">
      <c r="A193" s="21" t="s">
        <v>15</v>
      </c>
      <c r="B193" s="22" t="s">
        <v>625</v>
      </c>
      <c r="C193" s="21" t="s">
        <v>17</v>
      </c>
      <c r="D193" s="21" t="b">
        <f>EXACT(G192,"Calculate the combined margin emission factor of the applicable electricity system, using the procedures in the latest approved version of the “Use Tool 7 to calculate the emission factor for an electricity system” (EFEL,j/k/l,y = EFgrid,CM,y)")</f>
        <v>1</v>
      </c>
      <c r="E193" s="21" t="s">
        <v>625</v>
      </c>
      <c r="F193" s="21" t="s">
        <v>15</v>
      </c>
      <c r="G193" s="21" t="s">
        <v>17</v>
      </c>
    </row>
    <row r="194" spans="1:7" hidden="1" outlineLevel="4" collapsed="1">
      <c r="A194" s="19" t="s">
        <v>12</v>
      </c>
      <c r="B194" s="19" t="s">
        <v>13</v>
      </c>
      <c r="C194" s="19" t="s">
        <v>17</v>
      </c>
      <c r="D194" s="19"/>
      <c r="E194" s="19" t="s">
        <v>626</v>
      </c>
      <c r="F194" s="19" t="s">
        <v>15</v>
      </c>
      <c r="G194" s="19" t="s">
        <v>111</v>
      </c>
    </row>
    <row r="195" spans="1:7" ht="30" hidden="1" outlineLevel="4" collapsed="1">
      <c r="A195" s="19" t="s">
        <v>12</v>
      </c>
      <c r="B195" s="19" t="s">
        <v>20</v>
      </c>
      <c r="C195" s="20" t="s">
        <v>627</v>
      </c>
      <c r="D195" s="19"/>
      <c r="E195" s="19" t="s">
        <v>628</v>
      </c>
      <c r="F195" s="19" t="s">
        <v>15</v>
      </c>
      <c r="G195" s="19" t="s">
        <v>629</v>
      </c>
    </row>
    <row r="196" spans="1:7" hidden="1" outlineLevel="4">
      <c r="A196" s="21" t="s">
        <v>15</v>
      </c>
      <c r="B196" s="22" t="s">
        <v>630</v>
      </c>
      <c r="C196" s="21" t="s">
        <v>17</v>
      </c>
      <c r="D196" s="21" t="b">
        <f>EXACT(G195,"Annual")</f>
        <v>0</v>
      </c>
      <c r="E196" s="21" t="s">
        <v>631</v>
      </c>
      <c r="F196" s="21" t="s">
        <v>15</v>
      </c>
      <c r="G196" s="21" t="s">
        <v>17</v>
      </c>
    </row>
    <row r="197" spans="1:7" ht="30" hidden="1" outlineLevel="5" collapsed="1">
      <c r="A197" s="19" t="s">
        <v>12</v>
      </c>
      <c r="B197" s="19" t="s">
        <v>20</v>
      </c>
      <c r="C197" s="20" t="s">
        <v>632</v>
      </c>
      <c r="D197" s="19"/>
      <c r="E197" s="19" t="s">
        <v>631</v>
      </c>
      <c r="F197" s="19" t="s">
        <v>15</v>
      </c>
      <c r="G197" s="19" t="s">
        <v>12</v>
      </c>
    </row>
    <row r="198" spans="1:7" hidden="1" outlineLevel="5">
      <c r="A198" s="21" t="s">
        <v>15</v>
      </c>
      <c r="B198" s="22" t="s">
        <v>633</v>
      </c>
      <c r="C198" s="21" t="s">
        <v>17</v>
      </c>
      <c r="D198" s="21" t="b">
        <f>EXACT(G197,"No")</f>
        <v>0</v>
      </c>
      <c r="E198" s="21" t="s">
        <v>634</v>
      </c>
      <c r="F198" s="21" t="s">
        <v>15</v>
      </c>
      <c r="G198" s="21" t="s">
        <v>17</v>
      </c>
    </row>
    <row r="199" spans="1:7" ht="30" hidden="1" outlineLevel="6" collapsed="1">
      <c r="A199" s="19" t="s">
        <v>12</v>
      </c>
      <c r="B199" s="19" t="s">
        <v>20</v>
      </c>
      <c r="C199" s="20" t="s">
        <v>635</v>
      </c>
      <c r="D199" s="19"/>
      <c r="E199" s="19" t="s">
        <v>634</v>
      </c>
      <c r="F199" s="19" t="s">
        <v>15</v>
      </c>
      <c r="G199" s="19" t="s">
        <v>12</v>
      </c>
    </row>
    <row r="200" spans="1:7" hidden="1" outlineLevel="6">
      <c r="A200" s="21" t="s">
        <v>15</v>
      </c>
      <c r="B200" s="22" t="s">
        <v>636</v>
      </c>
      <c r="C200" s="21" t="s">
        <v>17</v>
      </c>
      <c r="D200" s="21" t="b">
        <f>EXACT(G199,"No")</f>
        <v>0</v>
      </c>
      <c r="E200" s="21" t="s">
        <v>637</v>
      </c>
      <c r="F200" s="21" t="s">
        <v>15</v>
      </c>
      <c r="G200" s="21" t="s">
        <v>17</v>
      </c>
    </row>
    <row r="201" spans="1:7" ht="30" hidden="1" outlineLevel="7" collapsed="1">
      <c r="A201" s="19" t="s">
        <v>12</v>
      </c>
      <c r="B201" s="19" t="s">
        <v>20</v>
      </c>
      <c r="C201" s="20" t="s">
        <v>638</v>
      </c>
      <c r="D201" s="19"/>
      <c r="E201" s="19" t="s">
        <v>637</v>
      </c>
      <c r="F201" s="19" t="s">
        <v>15</v>
      </c>
      <c r="G201" s="19" t="s">
        <v>12</v>
      </c>
    </row>
    <row r="202" spans="1:7" hidden="1" outlineLevel="7">
      <c r="A202" s="21" t="s">
        <v>15</v>
      </c>
      <c r="B202" s="22" t="s">
        <v>639</v>
      </c>
      <c r="C202" s="21" t="s">
        <v>17</v>
      </c>
      <c r="D202" s="21" t="b">
        <f>EXACT(G201,"No")</f>
        <v>0</v>
      </c>
      <c r="E202" s="21" t="s">
        <v>640</v>
      </c>
      <c r="F202" s="21" t="s">
        <v>15</v>
      </c>
      <c r="G202" s="21" t="s">
        <v>17</v>
      </c>
    </row>
    <row r="203" spans="1:7" ht="30" hidden="1" outlineLevel="7" collapsed="1">
      <c r="A203" s="19" t="s">
        <v>12</v>
      </c>
      <c r="B203" s="19" t="s">
        <v>20</v>
      </c>
      <c r="C203" s="20" t="s">
        <v>641</v>
      </c>
      <c r="D203" s="19"/>
      <c r="E203" s="19" t="s">
        <v>640</v>
      </c>
      <c r="F203" s="19" t="s">
        <v>15</v>
      </c>
      <c r="G203" s="19" t="s">
        <v>12</v>
      </c>
    </row>
    <row r="204" spans="1:7" ht="30" hidden="1" outlineLevel="7" collapsed="1">
      <c r="A204" s="19" t="s">
        <v>15</v>
      </c>
      <c r="B204" s="20" t="s">
        <v>642</v>
      </c>
      <c r="C204" s="19" t="s">
        <v>17</v>
      </c>
      <c r="D204" s="19" t="b">
        <f>EXACT(G203,"No")</f>
        <v>0</v>
      </c>
      <c r="E204" s="19" t="s">
        <v>643</v>
      </c>
      <c r="F204" s="19" t="s">
        <v>15</v>
      </c>
      <c r="G204" s="19" t="s">
        <v>17</v>
      </c>
    </row>
    <row r="205" spans="1:7" hidden="1" outlineLevel="7" collapsed="1">
      <c r="A205" s="19" t="s">
        <v>15</v>
      </c>
      <c r="B205" s="20" t="s">
        <v>644</v>
      </c>
      <c r="C205" s="19" t="s">
        <v>17</v>
      </c>
      <c r="D205" s="19" t="b">
        <f>EXACT(G203,"Yes")</f>
        <v>1</v>
      </c>
      <c r="E205" s="19" t="s">
        <v>645</v>
      </c>
      <c r="F205" s="19" t="s">
        <v>15</v>
      </c>
      <c r="G205" s="19" t="s">
        <v>17</v>
      </c>
    </row>
    <row r="206" spans="1:7" hidden="1" outlineLevel="7">
      <c r="A206" s="21" t="s">
        <v>15</v>
      </c>
      <c r="B206" s="22" t="s">
        <v>644</v>
      </c>
      <c r="C206" s="21" t="s">
        <v>17</v>
      </c>
      <c r="D206" s="21" t="b">
        <f>EXACT(G201,"Yes")</f>
        <v>1</v>
      </c>
      <c r="E206" s="21" t="s">
        <v>645</v>
      </c>
      <c r="F206" s="21" t="s">
        <v>15</v>
      </c>
      <c r="G206" s="21" t="s">
        <v>17</v>
      </c>
    </row>
    <row r="207" spans="1:7" ht="45" hidden="1" outlineLevel="7" collapsed="1">
      <c r="A207" s="19" t="s">
        <v>12</v>
      </c>
      <c r="B207" s="19" t="s">
        <v>20</v>
      </c>
      <c r="C207" s="20" t="s">
        <v>646</v>
      </c>
      <c r="D207" s="19"/>
      <c r="E207" s="19" t="s">
        <v>647</v>
      </c>
      <c r="F207" s="19" t="s">
        <v>15</v>
      </c>
      <c r="G207" s="19" t="s">
        <v>648</v>
      </c>
    </row>
    <row r="208" spans="1:7" hidden="1" outlineLevel="7" collapsed="1">
      <c r="A208" s="19" t="s">
        <v>15</v>
      </c>
      <c r="B208" s="20" t="s">
        <v>649</v>
      </c>
      <c r="C208" s="19" t="s">
        <v>17</v>
      </c>
      <c r="D208" s="19" t="b">
        <f>EXACT(G207,"Lambda (λy) should be determined by applying the step wise procedure provided in appendix 3 of methodology")</f>
        <v>0</v>
      </c>
      <c r="E208" s="19" t="s">
        <v>649</v>
      </c>
      <c r="F208" s="19" t="s">
        <v>15</v>
      </c>
      <c r="G208" s="19" t="s">
        <v>17</v>
      </c>
    </row>
    <row r="209" spans="1:7" hidden="1" outlineLevel="7" collapsed="1">
      <c r="A209" s="19" t="s">
        <v>15</v>
      </c>
      <c r="B209" s="20" t="s">
        <v>650</v>
      </c>
      <c r="C209" s="19" t="s">
        <v>17</v>
      </c>
      <c r="D209" s="19" t="b">
        <f>EXACT(G207,"Use default values of lambda based on the share of electricity generation from low-cost/must-run in total generation")</f>
        <v>1</v>
      </c>
      <c r="E209" s="19" t="s">
        <v>650</v>
      </c>
      <c r="F209" s="19" t="s">
        <v>15</v>
      </c>
      <c r="G209" s="19" t="s">
        <v>17</v>
      </c>
    </row>
    <row r="210" spans="1:7" ht="30" hidden="1" outlineLevel="7" collapsed="1">
      <c r="A210" s="19" t="s">
        <v>15</v>
      </c>
      <c r="B210" s="19" t="s">
        <v>152</v>
      </c>
      <c r="C210" s="19" t="s">
        <v>17</v>
      </c>
      <c r="D210" s="19" t="s">
        <v>15</v>
      </c>
      <c r="E210" s="19" t="s">
        <v>651</v>
      </c>
      <c r="F210" s="19" t="s">
        <v>15</v>
      </c>
      <c r="G210" s="19">
        <v>1</v>
      </c>
    </row>
    <row r="211" spans="1:7" hidden="1" outlineLevel="7" collapsed="1">
      <c r="A211" s="19" t="s">
        <v>12</v>
      </c>
      <c r="B211" s="20" t="s">
        <v>652</v>
      </c>
      <c r="C211" s="19" t="s">
        <v>17</v>
      </c>
      <c r="D211" s="19"/>
      <c r="E211" s="19" t="s">
        <v>653</v>
      </c>
      <c r="F211" s="19" t="s">
        <v>12</v>
      </c>
      <c r="G211" s="19" t="s">
        <v>17</v>
      </c>
    </row>
    <row r="212" spans="1:7" hidden="1" outlineLevel="6">
      <c r="A212" s="21" t="s">
        <v>15</v>
      </c>
      <c r="B212" s="22" t="s">
        <v>654</v>
      </c>
      <c r="C212" s="21" t="s">
        <v>17</v>
      </c>
      <c r="D212" s="21" t="b">
        <f>EXACT(G199,"Yes")</f>
        <v>1</v>
      </c>
      <c r="E212" s="21" t="s">
        <v>655</v>
      </c>
      <c r="F212" s="21" t="s">
        <v>15</v>
      </c>
      <c r="G212" s="21" t="s">
        <v>17</v>
      </c>
    </row>
    <row r="213" spans="1:7" ht="30" hidden="1" outlineLevel="7" collapsed="1">
      <c r="A213" s="19" t="s">
        <v>12</v>
      </c>
      <c r="B213" s="19" t="s">
        <v>20</v>
      </c>
      <c r="C213" s="20" t="s">
        <v>656</v>
      </c>
      <c r="D213" s="19"/>
      <c r="E213" s="19" t="s">
        <v>657</v>
      </c>
      <c r="F213" s="19" t="s">
        <v>15</v>
      </c>
      <c r="G213" s="19" t="s">
        <v>658</v>
      </c>
    </row>
    <row r="214" spans="1:7" ht="30" hidden="1" outlineLevel="7">
      <c r="A214" s="21" t="s">
        <v>15</v>
      </c>
      <c r="B214" s="22" t="s">
        <v>659</v>
      </c>
      <c r="C214" s="21" t="s">
        <v>17</v>
      </c>
      <c r="D214" s="21" t="b">
        <f>EXACT(G213,"Based on the total net electricity generation of all power plants serving the system and the fuel types and total fuel consumption of the project electricity system")</f>
        <v>0</v>
      </c>
      <c r="E214" s="21" t="s">
        <v>660</v>
      </c>
      <c r="F214" s="21" t="s">
        <v>15</v>
      </c>
      <c r="G214" s="21" t="s">
        <v>17</v>
      </c>
    </row>
    <row r="215" spans="1:7" hidden="1" outlineLevel="7" collapsed="1">
      <c r="A215" s="19" t="s">
        <v>15</v>
      </c>
      <c r="B215" s="19" t="s">
        <v>152</v>
      </c>
      <c r="C215" s="19" t="s">
        <v>17</v>
      </c>
      <c r="D215" s="19" t="s">
        <v>15</v>
      </c>
      <c r="E215" s="19" t="s">
        <v>661</v>
      </c>
      <c r="F215" s="19" t="s">
        <v>15</v>
      </c>
      <c r="G215" s="19">
        <v>1</v>
      </c>
    </row>
    <row r="216" spans="1:7" ht="45" hidden="1" outlineLevel="7" collapsed="1">
      <c r="A216" s="19" t="s">
        <v>12</v>
      </c>
      <c r="B216" s="19" t="s">
        <v>152</v>
      </c>
      <c r="C216" s="19" t="s">
        <v>17</v>
      </c>
      <c r="D216" s="19"/>
      <c r="E216" s="19" t="s">
        <v>662</v>
      </c>
      <c r="F216" s="19" t="s">
        <v>15</v>
      </c>
      <c r="G216" s="19">
        <v>1</v>
      </c>
    </row>
    <row r="217" spans="1:7" hidden="1" outlineLevel="7" collapsed="1">
      <c r="A217" s="19" t="s">
        <v>12</v>
      </c>
      <c r="B217" s="20" t="s">
        <v>663</v>
      </c>
      <c r="C217" s="19" t="s">
        <v>17</v>
      </c>
      <c r="D217" s="19"/>
      <c r="E217" s="19" t="s">
        <v>663</v>
      </c>
      <c r="F217" s="19" t="s">
        <v>12</v>
      </c>
      <c r="G217" s="19" t="s">
        <v>17</v>
      </c>
    </row>
    <row r="218" spans="1:7" ht="30" hidden="1" outlineLevel="7">
      <c r="A218" s="21" t="s">
        <v>15</v>
      </c>
      <c r="B218" s="22" t="s">
        <v>664</v>
      </c>
      <c r="C218" s="21" t="s">
        <v>17</v>
      </c>
      <c r="D218" s="21" t="b">
        <f>EXACT(G213,"Based on the net electricity generation and a CO2 emission factor of each power unit")</f>
        <v>1</v>
      </c>
      <c r="E218" s="21" t="s">
        <v>665</v>
      </c>
      <c r="F218" s="21" t="s">
        <v>15</v>
      </c>
      <c r="G218" s="21" t="s">
        <v>17</v>
      </c>
    </row>
    <row r="219" spans="1:7" hidden="1" outlineLevel="7" collapsed="1">
      <c r="A219" s="19" t="s">
        <v>15</v>
      </c>
      <c r="B219" s="19" t="s">
        <v>152</v>
      </c>
      <c r="C219" s="19" t="s">
        <v>17</v>
      </c>
      <c r="D219" s="19" t="s">
        <v>15</v>
      </c>
      <c r="E219" s="19" t="s">
        <v>661</v>
      </c>
      <c r="F219" s="19" t="s">
        <v>15</v>
      </c>
      <c r="G219" s="19">
        <v>1</v>
      </c>
    </row>
    <row r="220" spans="1:7" hidden="1" outlineLevel="7" collapsed="1">
      <c r="A220" s="19" t="s">
        <v>12</v>
      </c>
      <c r="B220" s="20" t="s">
        <v>652</v>
      </c>
      <c r="C220" s="19" t="s">
        <v>17</v>
      </c>
      <c r="D220" s="19"/>
      <c r="E220" s="19" t="s">
        <v>653</v>
      </c>
      <c r="F220" s="19" t="s">
        <v>12</v>
      </c>
      <c r="G220" s="19" t="s">
        <v>17</v>
      </c>
    </row>
    <row r="221" spans="1:7" hidden="1" outlineLevel="7" collapsed="1">
      <c r="A221" s="19" t="s">
        <v>15</v>
      </c>
      <c r="B221" s="19" t="s">
        <v>152</v>
      </c>
      <c r="C221" s="19" t="s">
        <v>17</v>
      </c>
      <c r="D221" s="19" t="s">
        <v>15</v>
      </c>
      <c r="E221" s="19" t="s">
        <v>666</v>
      </c>
      <c r="F221" s="19" t="s">
        <v>15</v>
      </c>
      <c r="G221" s="19">
        <v>1</v>
      </c>
    </row>
    <row r="222" spans="1:7" hidden="1" outlineLevel="5">
      <c r="A222" s="21" t="s">
        <v>15</v>
      </c>
      <c r="B222" s="22" t="s">
        <v>654</v>
      </c>
      <c r="C222" s="21" t="s">
        <v>17</v>
      </c>
      <c r="D222" s="21" t="b">
        <f>EXACT(G197,"Yes")</f>
        <v>1</v>
      </c>
      <c r="E222" s="21" t="s">
        <v>655</v>
      </c>
      <c r="F222" s="21" t="s">
        <v>15</v>
      </c>
      <c r="G222" s="21" t="s">
        <v>17</v>
      </c>
    </row>
    <row r="223" spans="1:7" ht="30" hidden="1" outlineLevel="6" collapsed="1">
      <c r="A223" s="19" t="s">
        <v>12</v>
      </c>
      <c r="B223" s="19" t="s">
        <v>20</v>
      </c>
      <c r="C223" s="20" t="s">
        <v>656</v>
      </c>
      <c r="D223" s="19"/>
      <c r="E223" s="19" t="s">
        <v>657</v>
      </c>
      <c r="F223" s="19" t="s">
        <v>15</v>
      </c>
      <c r="G223" s="19" t="s">
        <v>658</v>
      </c>
    </row>
    <row r="224" spans="1:7" ht="30" hidden="1" outlineLevel="6">
      <c r="A224" s="21" t="s">
        <v>15</v>
      </c>
      <c r="B224" s="22" t="s">
        <v>659</v>
      </c>
      <c r="C224" s="21" t="s">
        <v>17</v>
      </c>
      <c r="D224" s="21" t="b">
        <f>EXACT(G223,"Based on the total net electricity generation of all power plants serving the system and the fuel types and total fuel consumption of the project electricity system")</f>
        <v>0</v>
      </c>
      <c r="E224" s="21" t="s">
        <v>660</v>
      </c>
      <c r="F224" s="21" t="s">
        <v>15</v>
      </c>
      <c r="G224" s="21" t="s">
        <v>17</v>
      </c>
    </row>
    <row r="225" spans="1:7" hidden="1" outlineLevel="7" collapsed="1">
      <c r="A225" s="19" t="s">
        <v>15</v>
      </c>
      <c r="B225" s="19" t="s">
        <v>152</v>
      </c>
      <c r="C225" s="19" t="s">
        <v>17</v>
      </c>
      <c r="D225" s="19" t="s">
        <v>15</v>
      </c>
      <c r="E225" s="19" t="s">
        <v>661</v>
      </c>
      <c r="F225" s="19" t="s">
        <v>15</v>
      </c>
      <c r="G225" s="19">
        <v>1</v>
      </c>
    </row>
    <row r="226" spans="1:7" ht="45" hidden="1" outlineLevel="7" collapsed="1">
      <c r="A226" s="19" t="s">
        <v>12</v>
      </c>
      <c r="B226" s="19" t="s">
        <v>152</v>
      </c>
      <c r="C226" s="19" t="s">
        <v>17</v>
      </c>
      <c r="D226" s="19"/>
      <c r="E226" s="19" t="s">
        <v>662</v>
      </c>
      <c r="F226" s="19" t="s">
        <v>15</v>
      </c>
      <c r="G226" s="19">
        <v>1</v>
      </c>
    </row>
    <row r="227" spans="1:7" hidden="1" outlineLevel="7">
      <c r="A227" s="21" t="s">
        <v>12</v>
      </c>
      <c r="B227" s="22" t="s">
        <v>663</v>
      </c>
      <c r="C227" s="21" t="s">
        <v>17</v>
      </c>
      <c r="D227" s="21"/>
      <c r="E227" s="21" t="s">
        <v>663</v>
      </c>
      <c r="F227" s="21" t="s">
        <v>12</v>
      </c>
      <c r="G227" s="21" t="s">
        <v>17</v>
      </c>
    </row>
    <row r="228" spans="1:7" hidden="1" outlineLevel="7" collapsed="1">
      <c r="A228" s="19" t="s">
        <v>12</v>
      </c>
      <c r="B228" s="19" t="s">
        <v>13</v>
      </c>
      <c r="C228" s="19" t="s">
        <v>17</v>
      </c>
      <c r="D228" s="19"/>
      <c r="E228" s="19" t="s">
        <v>667</v>
      </c>
      <c r="F228" s="19" t="s">
        <v>15</v>
      </c>
      <c r="G228" s="19" t="s">
        <v>111</v>
      </c>
    </row>
    <row r="229" spans="1:7" ht="30" hidden="1" outlineLevel="7" collapsed="1">
      <c r="A229" s="19" t="s">
        <v>12</v>
      </c>
      <c r="B229" s="19" t="s">
        <v>152</v>
      </c>
      <c r="C229" s="19" t="s">
        <v>17</v>
      </c>
      <c r="D229" s="19"/>
      <c r="E229" s="19" t="s">
        <v>668</v>
      </c>
      <c r="F229" s="19" t="s">
        <v>15</v>
      </c>
      <c r="G229" s="19">
        <v>1</v>
      </c>
    </row>
    <row r="230" spans="1:7" ht="30" hidden="1" outlineLevel="7" collapsed="1">
      <c r="A230" s="19" t="s">
        <v>12</v>
      </c>
      <c r="B230" s="19" t="s">
        <v>152</v>
      </c>
      <c r="C230" s="19" t="s">
        <v>17</v>
      </c>
      <c r="D230" s="19"/>
      <c r="E230" s="19" t="s">
        <v>669</v>
      </c>
      <c r="F230" s="19" t="s">
        <v>15</v>
      </c>
      <c r="G230" s="19">
        <v>1</v>
      </c>
    </row>
    <row r="231" spans="1:7" hidden="1" outlineLevel="7" collapsed="1">
      <c r="A231" s="19" t="s">
        <v>12</v>
      </c>
      <c r="B231" s="19" t="s">
        <v>152</v>
      </c>
      <c r="C231" s="19" t="s">
        <v>17</v>
      </c>
      <c r="D231" s="19"/>
      <c r="E231" s="19" t="s">
        <v>670</v>
      </c>
      <c r="F231" s="19" t="s">
        <v>15</v>
      </c>
      <c r="G231" s="19">
        <v>1</v>
      </c>
    </row>
    <row r="232" spans="1:7" ht="30" hidden="1" outlineLevel="6">
      <c r="A232" s="21" t="s">
        <v>15</v>
      </c>
      <c r="B232" s="22" t="s">
        <v>664</v>
      </c>
      <c r="C232" s="21" t="s">
        <v>17</v>
      </c>
      <c r="D232" s="21" t="b">
        <f>EXACT(G223,"Based on the net electricity generation and a CO2 emission factor of each power unit")</f>
        <v>1</v>
      </c>
      <c r="E232" s="21" t="s">
        <v>665</v>
      </c>
      <c r="F232" s="21" t="s">
        <v>15</v>
      </c>
      <c r="G232" s="21" t="s">
        <v>17</v>
      </c>
    </row>
    <row r="233" spans="1:7" hidden="1" outlineLevel="7" collapsed="1">
      <c r="A233" s="19" t="s">
        <v>15</v>
      </c>
      <c r="B233" s="19" t="s">
        <v>152</v>
      </c>
      <c r="C233" s="19" t="s">
        <v>17</v>
      </c>
      <c r="D233" s="19" t="s">
        <v>15</v>
      </c>
      <c r="E233" s="19" t="s">
        <v>661</v>
      </c>
      <c r="F233" s="19" t="s">
        <v>15</v>
      </c>
      <c r="G233" s="19">
        <v>1</v>
      </c>
    </row>
    <row r="234" spans="1:7" hidden="1" outlineLevel="7">
      <c r="A234" s="21" t="s">
        <v>12</v>
      </c>
      <c r="B234" s="22" t="s">
        <v>652</v>
      </c>
      <c r="C234" s="21" t="s">
        <v>17</v>
      </c>
      <c r="D234" s="21"/>
      <c r="E234" s="21" t="s">
        <v>653</v>
      </c>
      <c r="F234" s="21" t="s">
        <v>12</v>
      </c>
      <c r="G234" s="21" t="s">
        <v>17</v>
      </c>
    </row>
    <row r="235" spans="1:7" ht="30" hidden="1" outlineLevel="7" collapsed="1">
      <c r="A235" s="19" t="s">
        <v>12</v>
      </c>
      <c r="B235" s="19" t="s">
        <v>20</v>
      </c>
      <c r="C235" s="20" t="s">
        <v>671</v>
      </c>
      <c r="D235" s="19"/>
      <c r="E235" s="19" t="s">
        <v>672</v>
      </c>
      <c r="F235" s="19" t="s">
        <v>15</v>
      </c>
      <c r="G235" s="19" t="s">
        <v>673</v>
      </c>
    </row>
    <row r="236" spans="1:7" hidden="1" outlineLevel="7" collapsed="1">
      <c r="A236" s="19" t="s">
        <v>15</v>
      </c>
      <c r="B236" s="20" t="s">
        <v>674</v>
      </c>
      <c r="C236" s="19" t="s">
        <v>17</v>
      </c>
      <c r="D236" s="19" t="b">
        <f>EXACT(G235,"Only data available is the electricity generation for the specific power unit")</f>
        <v>0</v>
      </c>
      <c r="E236" s="19" t="s">
        <v>675</v>
      </c>
      <c r="F236" s="19" t="s">
        <v>15</v>
      </c>
      <c r="G236" s="19" t="s">
        <v>17</v>
      </c>
    </row>
    <row r="237" spans="1:7" ht="30" hidden="1" outlineLevel="7" collapsed="1">
      <c r="A237" s="19" t="s">
        <v>15</v>
      </c>
      <c r="B237" s="20" t="s">
        <v>676</v>
      </c>
      <c r="C237" s="19" t="s">
        <v>17</v>
      </c>
      <c r="D237" s="19" t="b">
        <f>EXACT(G235,"Only data available for the specific power unit are the electricity generation and the fuel types used")</f>
        <v>0</v>
      </c>
      <c r="E237" s="19" t="s">
        <v>677</v>
      </c>
      <c r="F237" s="19" t="s">
        <v>15</v>
      </c>
      <c r="G237" s="19" t="s">
        <v>17</v>
      </c>
    </row>
    <row r="238" spans="1:7" hidden="1" outlineLevel="7" collapsed="1">
      <c r="A238" s="19" t="s">
        <v>15</v>
      </c>
      <c r="B238" s="20" t="s">
        <v>678</v>
      </c>
      <c r="C238" s="19" t="s">
        <v>17</v>
      </c>
      <c r="D238" s="19" t="b">
        <f>EXACT(G235,"Data available for fuel consumption and electricity generation")</f>
        <v>1</v>
      </c>
      <c r="E238" s="19" t="s">
        <v>673</v>
      </c>
      <c r="F238" s="19" t="s">
        <v>15</v>
      </c>
      <c r="G238" s="19" t="s">
        <v>17</v>
      </c>
    </row>
    <row r="239" spans="1:7" hidden="1" outlineLevel="6" collapsed="1">
      <c r="A239" s="19" t="s">
        <v>15</v>
      </c>
      <c r="B239" s="19" t="s">
        <v>152</v>
      </c>
      <c r="C239" s="19" t="s">
        <v>17</v>
      </c>
      <c r="D239" s="19" t="s">
        <v>15</v>
      </c>
      <c r="E239" s="19" t="s">
        <v>666</v>
      </c>
      <c r="F239" s="19" t="s">
        <v>15</v>
      </c>
      <c r="G239" s="19">
        <v>1</v>
      </c>
    </row>
    <row r="240" spans="1:7" hidden="1" outlineLevel="4">
      <c r="A240" s="21" t="s">
        <v>15</v>
      </c>
      <c r="B240" s="22" t="s">
        <v>679</v>
      </c>
      <c r="C240" s="21" t="s">
        <v>17</v>
      </c>
      <c r="D240" s="21" t="b">
        <f>EXACT(G195,"Hourly")</f>
        <v>1</v>
      </c>
      <c r="E240" s="21" t="s">
        <v>680</v>
      </c>
      <c r="F240" s="21" t="s">
        <v>15</v>
      </c>
      <c r="G240" s="21" t="s">
        <v>17</v>
      </c>
    </row>
    <row r="241" spans="1:7" ht="30" hidden="1" outlineLevel="5" collapsed="1">
      <c r="A241" s="19" t="s">
        <v>12</v>
      </c>
      <c r="B241" s="19" t="s">
        <v>20</v>
      </c>
      <c r="C241" s="20" t="s">
        <v>681</v>
      </c>
      <c r="D241" s="19"/>
      <c r="E241" s="19" t="s">
        <v>682</v>
      </c>
      <c r="F241" s="19" t="s">
        <v>15</v>
      </c>
      <c r="G241" s="19" t="s">
        <v>683</v>
      </c>
    </row>
    <row r="242" spans="1:7" ht="30" hidden="1" outlineLevel="5" collapsed="1">
      <c r="A242" s="19" t="s">
        <v>12</v>
      </c>
      <c r="B242" s="19" t="s">
        <v>152</v>
      </c>
      <c r="C242" s="19" t="s">
        <v>17</v>
      </c>
      <c r="D242" s="19"/>
      <c r="E242" s="19" t="s">
        <v>684</v>
      </c>
      <c r="F242" s="19" t="s">
        <v>15</v>
      </c>
      <c r="G242" s="19">
        <v>1</v>
      </c>
    </row>
    <row r="243" spans="1:7" hidden="1" outlineLevel="4">
      <c r="A243" s="21" t="s">
        <v>12</v>
      </c>
      <c r="B243" s="22" t="s">
        <v>685</v>
      </c>
      <c r="C243" s="21" t="s">
        <v>17</v>
      </c>
      <c r="D243" s="21"/>
      <c r="E243" s="21" t="s">
        <v>685</v>
      </c>
      <c r="F243" s="21" t="s">
        <v>15</v>
      </c>
      <c r="G243" s="21" t="s">
        <v>17</v>
      </c>
    </row>
    <row r="244" spans="1:7" hidden="1" outlineLevel="5" collapsed="1">
      <c r="A244" s="19" t="s">
        <v>15</v>
      </c>
      <c r="B244" s="19" t="s">
        <v>152</v>
      </c>
      <c r="C244" s="19" t="s">
        <v>17</v>
      </c>
      <c r="D244" s="19" t="s">
        <v>15</v>
      </c>
      <c r="E244" s="19" t="s">
        <v>686</v>
      </c>
      <c r="F244" s="19" t="s">
        <v>15</v>
      </c>
      <c r="G244" s="19">
        <v>1</v>
      </c>
    </row>
    <row r="245" spans="1:7" ht="409.5" hidden="1" outlineLevel="5" collapsed="1">
      <c r="A245" s="19" t="s">
        <v>15</v>
      </c>
      <c r="B245" s="19" t="s">
        <v>80</v>
      </c>
      <c r="C245" s="23" t="s">
        <v>81</v>
      </c>
      <c r="D245" s="19"/>
      <c r="E245" s="24" t="s">
        <v>687</v>
      </c>
      <c r="F245" s="19" t="s">
        <v>15</v>
      </c>
      <c r="G245" s="19" t="s">
        <v>17</v>
      </c>
    </row>
    <row r="246" spans="1:7" hidden="1" outlineLevel="5" collapsed="1">
      <c r="A246" s="19" t="s">
        <v>12</v>
      </c>
      <c r="B246" s="19" t="s">
        <v>152</v>
      </c>
      <c r="C246" s="19" t="s">
        <v>17</v>
      </c>
      <c r="D246" s="19"/>
      <c r="E246" s="19" t="s">
        <v>688</v>
      </c>
      <c r="F246" s="19" t="s">
        <v>15</v>
      </c>
      <c r="G246" s="19">
        <v>1</v>
      </c>
    </row>
    <row r="247" spans="1:7" hidden="1" outlineLevel="5" collapsed="1">
      <c r="A247" s="19" t="s">
        <v>12</v>
      </c>
      <c r="B247" s="19" t="s">
        <v>152</v>
      </c>
      <c r="C247" s="19" t="s">
        <v>17</v>
      </c>
      <c r="D247" s="19"/>
      <c r="E247" s="19" t="s">
        <v>689</v>
      </c>
      <c r="F247" s="19" t="s">
        <v>15</v>
      </c>
      <c r="G247" s="19">
        <v>1</v>
      </c>
    </row>
    <row r="248" spans="1:7" hidden="1" outlineLevel="5">
      <c r="A248" s="21" t="s">
        <v>12</v>
      </c>
      <c r="B248" s="22" t="s">
        <v>690</v>
      </c>
      <c r="C248" s="21" t="s">
        <v>17</v>
      </c>
      <c r="D248" s="21"/>
      <c r="E248" s="21" t="s">
        <v>690</v>
      </c>
      <c r="F248" s="21" t="s">
        <v>12</v>
      </c>
      <c r="G248" s="21" t="s">
        <v>17</v>
      </c>
    </row>
    <row r="249" spans="1:7" hidden="1" outlineLevel="6" collapsed="1">
      <c r="A249" s="19" t="s">
        <v>12</v>
      </c>
      <c r="B249" s="19" t="s">
        <v>13</v>
      </c>
      <c r="C249" s="19" t="s">
        <v>17</v>
      </c>
      <c r="D249" s="19"/>
      <c r="E249" s="19" t="s">
        <v>691</v>
      </c>
      <c r="F249" s="19" t="s">
        <v>15</v>
      </c>
      <c r="G249" s="19" t="s">
        <v>111</v>
      </c>
    </row>
    <row r="250" spans="1:7" hidden="1" outlineLevel="6" collapsed="1">
      <c r="A250" s="19" t="s">
        <v>12</v>
      </c>
      <c r="B250" s="19" t="s">
        <v>65</v>
      </c>
      <c r="C250" s="19" t="s">
        <v>17</v>
      </c>
      <c r="D250" s="19"/>
      <c r="E250" s="19" t="s">
        <v>692</v>
      </c>
      <c r="F250" s="19" t="s">
        <v>15</v>
      </c>
      <c r="G250" s="19" t="s">
        <v>329</v>
      </c>
    </row>
    <row r="251" spans="1:7" hidden="1" outlineLevel="6" collapsed="1">
      <c r="A251" s="19" t="s">
        <v>12</v>
      </c>
      <c r="B251" s="19" t="s">
        <v>152</v>
      </c>
      <c r="C251" s="19" t="s">
        <v>17</v>
      </c>
      <c r="D251" s="19"/>
      <c r="E251" s="19" t="s">
        <v>693</v>
      </c>
      <c r="F251" s="19" t="s">
        <v>15</v>
      </c>
      <c r="G251" s="19">
        <v>1</v>
      </c>
    </row>
    <row r="252" spans="1:7" hidden="1" outlineLevel="6" collapsed="1">
      <c r="A252" s="19" t="s">
        <v>12</v>
      </c>
      <c r="B252" s="19" t="s">
        <v>152</v>
      </c>
      <c r="C252" s="19" t="s">
        <v>17</v>
      </c>
      <c r="D252" s="19"/>
      <c r="E252" s="19" t="s">
        <v>694</v>
      </c>
      <c r="F252" s="19" t="s">
        <v>15</v>
      </c>
      <c r="G252" s="19">
        <v>1</v>
      </c>
    </row>
    <row r="253" spans="1:7" hidden="1" outlineLevel="4">
      <c r="A253" s="21" t="s">
        <v>12</v>
      </c>
      <c r="B253" s="22" t="s">
        <v>695</v>
      </c>
      <c r="C253" s="21" t="s">
        <v>17</v>
      </c>
      <c r="D253" s="21"/>
      <c r="E253" s="21" t="s">
        <v>695</v>
      </c>
      <c r="F253" s="21" t="s">
        <v>15</v>
      </c>
      <c r="G253" s="21" t="s">
        <v>17</v>
      </c>
    </row>
    <row r="254" spans="1:7" ht="30" hidden="1" outlineLevel="5" collapsed="1">
      <c r="A254" s="19" t="s">
        <v>12</v>
      </c>
      <c r="B254" s="19" t="s">
        <v>20</v>
      </c>
      <c r="C254" s="20" t="s">
        <v>696</v>
      </c>
      <c r="D254" s="19"/>
      <c r="E254" s="19" t="s">
        <v>697</v>
      </c>
      <c r="F254" s="19" t="s">
        <v>15</v>
      </c>
      <c r="G254" s="19" t="s">
        <v>12</v>
      </c>
    </row>
    <row r="255" spans="1:7" hidden="1" outlineLevel="5">
      <c r="A255" s="21" t="s">
        <v>15</v>
      </c>
      <c r="B255" s="22" t="s">
        <v>698</v>
      </c>
      <c r="C255" s="21" t="s">
        <v>17</v>
      </c>
      <c r="D255" s="21" t="b">
        <f>EXACT(G254,"No")</f>
        <v>0</v>
      </c>
      <c r="E255" s="21" t="s">
        <v>699</v>
      </c>
      <c r="F255" s="21" t="s">
        <v>15</v>
      </c>
      <c r="G255" s="21" t="s">
        <v>17</v>
      </c>
    </row>
    <row r="256" spans="1:7" ht="30" hidden="1" outlineLevel="6" collapsed="1">
      <c r="A256" s="19" t="s">
        <v>12</v>
      </c>
      <c r="B256" s="19" t="s">
        <v>20</v>
      </c>
      <c r="C256" s="20" t="s">
        <v>700</v>
      </c>
      <c r="D256" s="19"/>
      <c r="E256" s="19" t="s">
        <v>701</v>
      </c>
      <c r="F256" s="19" t="s">
        <v>15</v>
      </c>
      <c r="G256" s="19" t="s">
        <v>702</v>
      </c>
    </row>
    <row r="257" spans="1:7" hidden="1" outlineLevel="6">
      <c r="A257" s="21" t="s">
        <v>15</v>
      </c>
      <c r="B257" s="22" t="s">
        <v>703</v>
      </c>
      <c r="C257" s="21" t="s">
        <v>17</v>
      </c>
      <c r="D257" s="21" t="b">
        <f>EXACT(G256,"Neither")</f>
        <v>0</v>
      </c>
      <c r="E257" s="21" t="s">
        <v>703</v>
      </c>
      <c r="F257" s="21" t="s">
        <v>15</v>
      </c>
      <c r="G257" s="21" t="s">
        <v>17</v>
      </c>
    </row>
    <row r="258" spans="1:7" hidden="1" outlineLevel="7" collapsed="1">
      <c r="A258" s="19" t="s">
        <v>15</v>
      </c>
      <c r="B258" s="19" t="s">
        <v>152</v>
      </c>
      <c r="C258" s="19" t="s">
        <v>17</v>
      </c>
      <c r="D258" s="19" t="s">
        <v>15</v>
      </c>
      <c r="E258" s="19" t="s">
        <v>704</v>
      </c>
      <c r="F258" s="19" t="s">
        <v>15</v>
      </c>
      <c r="G258" s="19">
        <v>1</v>
      </c>
    </row>
    <row r="259" spans="1:7" hidden="1" outlineLevel="7" collapsed="1">
      <c r="A259" s="19" t="s">
        <v>15</v>
      </c>
      <c r="B259" s="19" t="s">
        <v>152</v>
      </c>
      <c r="C259" s="19" t="s">
        <v>17</v>
      </c>
      <c r="D259" s="19" t="s">
        <v>15</v>
      </c>
      <c r="E259" s="19" t="s">
        <v>705</v>
      </c>
      <c r="F259" s="19" t="s">
        <v>15</v>
      </c>
      <c r="G259" s="19">
        <v>1</v>
      </c>
    </row>
    <row r="260" spans="1:7" hidden="1" outlineLevel="7" collapsed="1">
      <c r="A260" s="19" t="s">
        <v>15</v>
      </c>
      <c r="B260" s="19" t="s">
        <v>152</v>
      </c>
      <c r="C260" s="19" t="s">
        <v>17</v>
      </c>
      <c r="D260" s="19" t="s">
        <v>15</v>
      </c>
      <c r="E260" s="19" t="s">
        <v>706</v>
      </c>
      <c r="F260" s="19" t="s">
        <v>15</v>
      </c>
      <c r="G260" s="19">
        <v>1</v>
      </c>
    </row>
    <row r="261" spans="1:7" hidden="1" outlineLevel="7" collapsed="1">
      <c r="A261" s="19" t="s">
        <v>15</v>
      </c>
      <c r="B261" s="19" t="s">
        <v>152</v>
      </c>
      <c r="C261" s="19" t="s">
        <v>17</v>
      </c>
      <c r="D261" s="19" t="s">
        <v>15</v>
      </c>
      <c r="E261" s="19" t="s">
        <v>686</v>
      </c>
      <c r="F261" s="19" t="s">
        <v>15</v>
      </c>
      <c r="G261" s="19">
        <v>1</v>
      </c>
    </row>
    <row r="262" spans="1:7" ht="30" hidden="1" outlineLevel="7" collapsed="1">
      <c r="A262" s="19" t="s">
        <v>12</v>
      </c>
      <c r="B262" s="19" t="s">
        <v>20</v>
      </c>
      <c r="C262" s="20" t="s">
        <v>134</v>
      </c>
      <c r="D262" s="19"/>
      <c r="E262" s="19" t="s">
        <v>707</v>
      </c>
      <c r="F262" s="19" t="s">
        <v>15</v>
      </c>
      <c r="G262" s="19" t="s">
        <v>12</v>
      </c>
    </row>
    <row r="263" spans="1:7" ht="45" hidden="1" outlineLevel="7" collapsed="1">
      <c r="A263" s="19" t="s">
        <v>12</v>
      </c>
      <c r="B263" s="19" t="s">
        <v>20</v>
      </c>
      <c r="C263" s="20" t="s">
        <v>708</v>
      </c>
      <c r="D263" s="19"/>
      <c r="E263" s="19" t="s">
        <v>709</v>
      </c>
      <c r="F263" s="19" t="s">
        <v>15</v>
      </c>
      <c r="G263" s="19" t="s">
        <v>710</v>
      </c>
    </row>
    <row r="264" spans="1:7" ht="30" hidden="1" outlineLevel="7" collapsed="1">
      <c r="A264" s="19" t="s">
        <v>12</v>
      </c>
      <c r="B264" s="19" t="s">
        <v>20</v>
      </c>
      <c r="C264" s="20" t="s">
        <v>711</v>
      </c>
      <c r="D264" s="19"/>
      <c r="E264" s="19" t="s">
        <v>712</v>
      </c>
      <c r="F264" s="19" t="s">
        <v>15</v>
      </c>
      <c r="G264" s="19" t="s">
        <v>12</v>
      </c>
    </row>
    <row r="265" spans="1:7" hidden="1" outlineLevel="7" collapsed="1">
      <c r="A265" s="19" t="s">
        <v>15</v>
      </c>
      <c r="B265" s="19" t="s">
        <v>152</v>
      </c>
      <c r="C265" s="19" t="s">
        <v>17</v>
      </c>
      <c r="D265" s="19" t="s">
        <v>15</v>
      </c>
      <c r="E265" s="19" t="s">
        <v>713</v>
      </c>
      <c r="F265" s="19" t="s">
        <v>15</v>
      </c>
      <c r="G265" s="19">
        <v>1</v>
      </c>
    </row>
    <row r="266" spans="1:7" hidden="1" outlineLevel="6">
      <c r="A266" s="21" t="s">
        <v>15</v>
      </c>
      <c r="B266" s="22" t="s">
        <v>714</v>
      </c>
      <c r="C266" s="21" t="s">
        <v>17</v>
      </c>
      <c r="D266" s="21" t="b">
        <f>EXACT(G256,"Isolated System")</f>
        <v>0</v>
      </c>
      <c r="E266" s="21" t="s">
        <v>715</v>
      </c>
      <c r="F266" s="21" t="s">
        <v>15</v>
      </c>
      <c r="G266" s="21" t="s">
        <v>17</v>
      </c>
    </row>
    <row r="267" spans="1:7" hidden="1" outlineLevel="7" collapsed="1">
      <c r="A267" s="19" t="s">
        <v>15</v>
      </c>
      <c r="B267" s="19" t="s">
        <v>152</v>
      </c>
      <c r="C267" s="19" t="s">
        <v>17</v>
      </c>
      <c r="D267" s="19" t="s">
        <v>15</v>
      </c>
      <c r="E267" s="19" t="s">
        <v>704</v>
      </c>
      <c r="F267" s="19" t="s">
        <v>15</v>
      </c>
      <c r="G267" s="19">
        <v>1</v>
      </c>
    </row>
    <row r="268" spans="1:7" hidden="1" outlineLevel="7" collapsed="1">
      <c r="A268" s="19" t="s">
        <v>15</v>
      </c>
      <c r="B268" s="19" t="s">
        <v>152</v>
      </c>
      <c r="C268" s="19" t="s">
        <v>17</v>
      </c>
      <c r="D268" s="19" t="s">
        <v>15</v>
      </c>
      <c r="E268" s="19" t="s">
        <v>705</v>
      </c>
      <c r="F268" s="19" t="s">
        <v>15</v>
      </c>
      <c r="G268" s="19">
        <v>1</v>
      </c>
    </row>
    <row r="269" spans="1:7" hidden="1" outlineLevel="7" collapsed="1">
      <c r="A269" s="19" t="s">
        <v>15</v>
      </c>
      <c r="B269" s="19" t="s">
        <v>152</v>
      </c>
      <c r="C269" s="19" t="s">
        <v>17</v>
      </c>
      <c r="D269" s="19" t="s">
        <v>15</v>
      </c>
      <c r="E269" s="19" t="s">
        <v>706</v>
      </c>
      <c r="F269" s="19" t="s">
        <v>15</v>
      </c>
      <c r="G269" s="19">
        <v>1</v>
      </c>
    </row>
    <row r="270" spans="1:7" hidden="1" outlineLevel="7" collapsed="1">
      <c r="A270" s="19" t="s">
        <v>15</v>
      </c>
      <c r="B270" s="19" t="s">
        <v>152</v>
      </c>
      <c r="C270" s="19" t="s">
        <v>17</v>
      </c>
      <c r="D270" s="19" t="s">
        <v>15</v>
      </c>
      <c r="E270" s="19" t="s">
        <v>713</v>
      </c>
      <c r="F270" s="19" t="s">
        <v>15</v>
      </c>
      <c r="G270" s="19">
        <v>1</v>
      </c>
    </row>
    <row r="271" spans="1:7" hidden="1" outlineLevel="7" collapsed="1">
      <c r="A271" s="19" t="s">
        <v>15</v>
      </c>
      <c r="B271" s="19" t="s">
        <v>152</v>
      </c>
      <c r="C271" s="19" t="s">
        <v>17</v>
      </c>
      <c r="D271" s="19" t="s">
        <v>15</v>
      </c>
      <c r="E271" s="19" t="s">
        <v>686</v>
      </c>
      <c r="F271" s="19" t="s">
        <v>15</v>
      </c>
      <c r="G271" s="19">
        <v>1</v>
      </c>
    </row>
    <row r="272" spans="1:7" ht="30" hidden="1" outlineLevel="7" collapsed="1">
      <c r="A272" s="19" t="s">
        <v>12</v>
      </c>
      <c r="B272" s="19" t="s">
        <v>20</v>
      </c>
      <c r="C272" s="20" t="s">
        <v>716</v>
      </c>
      <c r="D272" s="19"/>
      <c r="E272" s="19" t="s">
        <v>717</v>
      </c>
      <c r="F272" s="19" t="s">
        <v>15</v>
      </c>
      <c r="G272" s="19" t="s">
        <v>718</v>
      </c>
    </row>
    <row r="273" spans="1:7" hidden="1" outlineLevel="7">
      <c r="A273" s="21" t="s">
        <v>15</v>
      </c>
      <c r="B273" s="22" t="s">
        <v>719</v>
      </c>
      <c r="C273" s="21" t="s">
        <v>17</v>
      </c>
      <c r="D273" s="21" t="b">
        <f>EXACT(G272,"Multiple")</f>
        <v>0</v>
      </c>
      <c r="E273" s="21" t="s">
        <v>720</v>
      </c>
      <c r="F273" s="21" t="s">
        <v>15</v>
      </c>
      <c r="G273" s="21" t="s">
        <v>17</v>
      </c>
    </row>
    <row r="274" spans="1:7" ht="30" hidden="1" outlineLevel="7" collapsed="1">
      <c r="A274" s="19" t="s">
        <v>12</v>
      </c>
      <c r="B274" s="19" t="s">
        <v>20</v>
      </c>
      <c r="C274" s="20" t="s">
        <v>721</v>
      </c>
      <c r="D274" s="19"/>
      <c r="E274" s="19" t="s">
        <v>722</v>
      </c>
      <c r="F274" s="19" t="s">
        <v>15</v>
      </c>
      <c r="G274" s="19" t="s">
        <v>723</v>
      </c>
    </row>
    <row r="275" spans="1:7" ht="30" hidden="1" outlineLevel="7" collapsed="1">
      <c r="A275" s="19" t="s">
        <v>15</v>
      </c>
      <c r="B275" s="19" t="s">
        <v>20</v>
      </c>
      <c r="C275" s="20" t="s">
        <v>724</v>
      </c>
      <c r="D275" s="19" t="b">
        <f>EXACT(G274,"Isolated grid systems with multiple fuel and technology types with combined cycle power plants")</f>
        <v>0</v>
      </c>
      <c r="E275" s="19" t="s">
        <v>725</v>
      </c>
      <c r="F275" s="19" t="s">
        <v>15</v>
      </c>
      <c r="G275" s="19" t="s">
        <v>12</v>
      </c>
    </row>
    <row r="276" spans="1:7" ht="30" hidden="1" outlineLevel="7" collapsed="1">
      <c r="A276" s="19" t="s">
        <v>15</v>
      </c>
      <c r="B276" s="19" t="s">
        <v>20</v>
      </c>
      <c r="C276" s="20" t="s">
        <v>726</v>
      </c>
      <c r="D276" s="19" t="b">
        <f>EXACT(G274,"Isolated grid systems with multiple fuel and technology types without combined cycle power plants")</f>
        <v>0</v>
      </c>
      <c r="E276" s="19" t="s">
        <v>725</v>
      </c>
      <c r="F276" s="19" t="s">
        <v>15</v>
      </c>
      <c r="G276" s="19" t="s">
        <v>12</v>
      </c>
    </row>
    <row r="277" spans="1:7" hidden="1" outlineLevel="6">
      <c r="A277" s="21" t="s">
        <v>15</v>
      </c>
      <c r="B277" s="22" t="s">
        <v>703</v>
      </c>
      <c r="C277" s="21" t="s">
        <v>17</v>
      </c>
      <c r="D277" s="21" t="b">
        <f>EXACT(G256,"Grid is located in LDC/SIDs/URC")</f>
        <v>1</v>
      </c>
      <c r="E277" s="21" t="s">
        <v>703</v>
      </c>
      <c r="F277" s="21" t="s">
        <v>15</v>
      </c>
      <c r="G277" s="21" t="s">
        <v>17</v>
      </c>
    </row>
    <row r="278" spans="1:7" hidden="1" outlineLevel="7" collapsed="1">
      <c r="A278" s="19" t="s">
        <v>15</v>
      </c>
      <c r="B278" s="19" t="s">
        <v>152</v>
      </c>
      <c r="C278" s="19" t="s">
        <v>17</v>
      </c>
      <c r="D278" s="19" t="s">
        <v>15</v>
      </c>
      <c r="E278" s="19" t="s">
        <v>704</v>
      </c>
      <c r="F278" s="19" t="s">
        <v>15</v>
      </c>
      <c r="G278" s="19">
        <v>1</v>
      </c>
    </row>
    <row r="279" spans="1:7" hidden="1" outlineLevel="7" collapsed="1">
      <c r="A279" s="19" t="s">
        <v>15</v>
      </c>
      <c r="B279" s="19" t="s">
        <v>152</v>
      </c>
      <c r="C279" s="19" t="s">
        <v>17</v>
      </c>
      <c r="D279" s="19" t="s">
        <v>15</v>
      </c>
      <c r="E279" s="19" t="s">
        <v>705</v>
      </c>
      <c r="F279" s="19" t="s">
        <v>15</v>
      </c>
      <c r="G279" s="19">
        <v>1</v>
      </c>
    </row>
    <row r="280" spans="1:7" hidden="1" outlineLevel="7" collapsed="1">
      <c r="A280" s="19" t="s">
        <v>15</v>
      </c>
      <c r="B280" s="19" t="s">
        <v>152</v>
      </c>
      <c r="C280" s="19" t="s">
        <v>17</v>
      </c>
      <c r="D280" s="19" t="s">
        <v>15</v>
      </c>
      <c r="E280" s="19" t="s">
        <v>706</v>
      </c>
      <c r="F280" s="19" t="s">
        <v>15</v>
      </c>
      <c r="G280" s="19">
        <v>1</v>
      </c>
    </row>
    <row r="281" spans="1:7" hidden="1" outlineLevel="7" collapsed="1">
      <c r="A281" s="19" t="s">
        <v>15</v>
      </c>
      <c r="B281" s="19" t="s">
        <v>152</v>
      </c>
      <c r="C281" s="19" t="s">
        <v>17</v>
      </c>
      <c r="D281" s="19" t="s">
        <v>15</v>
      </c>
      <c r="E281" s="19" t="s">
        <v>686</v>
      </c>
      <c r="F281" s="19" t="s">
        <v>15</v>
      </c>
      <c r="G281" s="19">
        <v>1</v>
      </c>
    </row>
    <row r="282" spans="1:7" ht="30" hidden="1" outlineLevel="7" collapsed="1">
      <c r="A282" s="19" t="s">
        <v>12</v>
      </c>
      <c r="B282" s="19" t="s">
        <v>20</v>
      </c>
      <c r="C282" s="20" t="s">
        <v>134</v>
      </c>
      <c r="D282" s="19"/>
      <c r="E282" s="19" t="s">
        <v>707</v>
      </c>
      <c r="F282" s="19" t="s">
        <v>15</v>
      </c>
      <c r="G282" s="19" t="s">
        <v>12</v>
      </c>
    </row>
    <row r="283" spans="1:7" ht="45" hidden="1" outlineLevel="7" collapsed="1">
      <c r="A283" s="19" t="s">
        <v>12</v>
      </c>
      <c r="B283" s="19" t="s">
        <v>20</v>
      </c>
      <c r="C283" s="20" t="s">
        <v>708</v>
      </c>
      <c r="D283" s="19"/>
      <c r="E283" s="19" t="s">
        <v>709</v>
      </c>
      <c r="F283" s="19" t="s">
        <v>15</v>
      </c>
      <c r="G283" s="19" t="s">
        <v>710</v>
      </c>
    </row>
    <row r="284" spans="1:7" ht="30" hidden="1" outlineLevel="7" collapsed="1">
      <c r="A284" s="19" t="s">
        <v>12</v>
      </c>
      <c r="B284" s="19" t="s">
        <v>20</v>
      </c>
      <c r="C284" s="20" t="s">
        <v>711</v>
      </c>
      <c r="D284" s="19"/>
      <c r="E284" s="19" t="s">
        <v>712</v>
      </c>
      <c r="F284" s="19" t="s">
        <v>15</v>
      </c>
      <c r="G284" s="19" t="s">
        <v>12</v>
      </c>
    </row>
    <row r="285" spans="1:7" hidden="1" outlineLevel="7" collapsed="1">
      <c r="A285" s="19" t="s">
        <v>15</v>
      </c>
      <c r="B285" s="19" t="s">
        <v>152</v>
      </c>
      <c r="C285" s="19" t="s">
        <v>17</v>
      </c>
      <c r="D285" s="19" t="s">
        <v>15</v>
      </c>
      <c r="E285" s="19" t="s">
        <v>713</v>
      </c>
      <c r="F285" s="19" t="s">
        <v>15</v>
      </c>
      <c r="G285" s="19">
        <v>1</v>
      </c>
    </row>
    <row r="286" spans="1:7" hidden="1" outlineLevel="5">
      <c r="A286" s="21" t="s">
        <v>15</v>
      </c>
      <c r="B286" s="22" t="s">
        <v>727</v>
      </c>
      <c r="C286" s="21" t="s">
        <v>17</v>
      </c>
      <c r="D286" s="21" t="b">
        <f>EXACT(G254,"Yes")</f>
        <v>1</v>
      </c>
      <c r="E286" s="21" t="s">
        <v>727</v>
      </c>
      <c r="F286" s="21" t="s">
        <v>15</v>
      </c>
      <c r="G286" s="21" t="s">
        <v>17</v>
      </c>
    </row>
    <row r="287" spans="1:7" hidden="1" outlineLevel="6" collapsed="1">
      <c r="A287" s="19" t="s">
        <v>15</v>
      </c>
      <c r="B287" s="19" t="s">
        <v>152</v>
      </c>
      <c r="C287" s="19" t="s">
        <v>17</v>
      </c>
      <c r="D287" s="19" t="s">
        <v>15</v>
      </c>
      <c r="E287" s="19" t="s">
        <v>704</v>
      </c>
      <c r="F287" s="19" t="s">
        <v>15</v>
      </c>
      <c r="G287" s="19">
        <v>1</v>
      </c>
    </row>
    <row r="288" spans="1:7" hidden="1" outlineLevel="6" collapsed="1">
      <c r="A288" s="19" t="s">
        <v>15</v>
      </c>
      <c r="B288" s="19" t="s">
        <v>152</v>
      </c>
      <c r="C288" s="19" t="s">
        <v>17</v>
      </c>
      <c r="D288" s="19" t="s">
        <v>15</v>
      </c>
      <c r="E288" s="19" t="s">
        <v>713</v>
      </c>
      <c r="F288" s="19" t="s">
        <v>15</v>
      </c>
      <c r="G288" s="19">
        <v>1</v>
      </c>
    </row>
    <row r="289" spans="1:7" hidden="1" outlineLevel="6" collapsed="1">
      <c r="A289" s="19" t="s">
        <v>15</v>
      </c>
      <c r="B289" s="19" t="s">
        <v>152</v>
      </c>
      <c r="C289" s="19" t="s">
        <v>17</v>
      </c>
      <c r="D289" s="19" t="s">
        <v>15</v>
      </c>
      <c r="E289" s="19" t="s">
        <v>705</v>
      </c>
      <c r="F289" s="19" t="s">
        <v>15</v>
      </c>
      <c r="G289" s="19">
        <v>1</v>
      </c>
    </row>
    <row r="290" spans="1:7" hidden="1" outlineLevel="6" collapsed="1">
      <c r="A290" s="19" t="s">
        <v>15</v>
      </c>
      <c r="B290" s="19" t="s">
        <v>152</v>
      </c>
      <c r="C290" s="19" t="s">
        <v>17</v>
      </c>
      <c r="D290" s="19" t="s">
        <v>15</v>
      </c>
      <c r="E290" s="19" t="s">
        <v>706</v>
      </c>
      <c r="F290" s="19" t="s">
        <v>15</v>
      </c>
      <c r="G290" s="19">
        <v>1</v>
      </c>
    </row>
    <row r="291" spans="1:7" ht="30" hidden="1" outlineLevel="5" collapsed="1">
      <c r="A291" s="19" t="s">
        <v>12</v>
      </c>
      <c r="B291" s="19" t="s">
        <v>20</v>
      </c>
      <c r="C291" s="20" t="s">
        <v>728</v>
      </c>
      <c r="D291" s="19"/>
      <c r="E291" s="19" t="s">
        <v>729</v>
      </c>
      <c r="F291" s="19" t="s">
        <v>15</v>
      </c>
      <c r="G291" s="19" t="s">
        <v>12</v>
      </c>
    </row>
    <row r="292" spans="1:7" ht="30" hidden="1" outlineLevel="5" collapsed="1">
      <c r="A292" s="19" t="s">
        <v>12</v>
      </c>
      <c r="B292" s="19" t="s">
        <v>20</v>
      </c>
      <c r="C292" s="20" t="s">
        <v>730</v>
      </c>
      <c r="D292" s="19"/>
      <c r="E292" s="19" t="s">
        <v>731</v>
      </c>
      <c r="F292" s="19" t="s">
        <v>15</v>
      </c>
      <c r="G292" s="19" t="s">
        <v>732</v>
      </c>
    </row>
    <row r="293" spans="1:7" hidden="1" outlineLevel="5" collapsed="1">
      <c r="A293" s="19" t="s">
        <v>15</v>
      </c>
      <c r="B293" s="19" t="s">
        <v>152</v>
      </c>
      <c r="C293" s="19" t="s">
        <v>17</v>
      </c>
      <c r="D293" s="19" t="s">
        <v>15</v>
      </c>
      <c r="E293" s="19" t="s">
        <v>733</v>
      </c>
      <c r="F293" s="19" t="s">
        <v>15</v>
      </c>
      <c r="G293" s="19">
        <v>1</v>
      </c>
    </row>
    <row r="294" spans="1:7" hidden="1" outlineLevel="3">
      <c r="A294" s="21" t="s">
        <v>15</v>
      </c>
      <c r="B294" s="22" t="s">
        <v>734</v>
      </c>
      <c r="C294" s="21" t="s">
        <v>17</v>
      </c>
      <c r="D294" s="21" t="b">
        <f>EXACT(G192,"Use conservative default values")</f>
        <v>0</v>
      </c>
      <c r="E294" s="21" t="s">
        <v>735</v>
      </c>
      <c r="F294" s="21" t="s">
        <v>15</v>
      </c>
      <c r="G294" s="21" t="s">
        <v>17</v>
      </c>
    </row>
    <row r="295" spans="1:7" ht="45" hidden="1" outlineLevel="4" collapsed="1">
      <c r="A295" s="19" t="s">
        <v>12</v>
      </c>
      <c r="B295" s="19" t="s">
        <v>20</v>
      </c>
      <c r="C295" s="20" t="s">
        <v>736</v>
      </c>
      <c r="D295" s="19"/>
      <c r="E295" s="19" t="s">
        <v>737</v>
      </c>
      <c r="F295" s="19" t="s">
        <v>15</v>
      </c>
      <c r="G295" s="19" t="s">
        <v>738</v>
      </c>
    </row>
    <row r="296" spans="1:7" ht="45" hidden="1" outlineLevel="4" collapsed="1">
      <c r="A296" s="19" t="s">
        <v>15</v>
      </c>
      <c r="B296" s="19" t="s">
        <v>20</v>
      </c>
      <c r="C296" s="20" t="s">
        <v>739</v>
      </c>
      <c r="D296" s="19" t="b">
        <f>EXACT(G295,"Only to baseline electricity consumption sources but not to project or leakage electricity consumption sources")</f>
        <v>0</v>
      </c>
      <c r="E296" s="19" t="s">
        <v>740</v>
      </c>
      <c r="F296" s="19" t="s">
        <v>15</v>
      </c>
      <c r="G296" s="19" t="s">
        <v>12</v>
      </c>
    </row>
    <row r="297" spans="1:7" hidden="1" outlineLevel="3">
      <c r="A297" s="21" t="s">
        <v>12</v>
      </c>
      <c r="B297" s="22" t="s">
        <v>741</v>
      </c>
      <c r="C297" s="21" t="s">
        <v>17</v>
      </c>
      <c r="D297" s="21"/>
      <c r="E297" s="21" t="s">
        <v>741</v>
      </c>
      <c r="F297" s="21" t="s">
        <v>15</v>
      </c>
      <c r="G297" s="21" t="s">
        <v>17</v>
      </c>
    </row>
    <row r="298" spans="1:7" ht="30" hidden="1" outlineLevel="4" collapsed="1">
      <c r="A298" s="19" t="s">
        <v>12</v>
      </c>
      <c r="B298" s="19" t="s">
        <v>152</v>
      </c>
      <c r="C298" s="19" t="s">
        <v>17</v>
      </c>
      <c r="D298" s="19"/>
      <c r="E298" s="19" t="s">
        <v>742</v>
      </c>
      <c r="F298" s="19" t="s">
        <v>15</v>
      </c>
      <c r="G298" s="19">
        <v>1</v>
      </c>
    </row>
    <row r="299" spans="1:7" ht="30" hidden="1" outlineLevel="4" collapsed="1">
      <c r="A299" s="19" t="s">
        <v>12</v>
      </c>
      <c r="B299" s="19" t="s">
        <v>152</v>
      </c>
      <c r="C299" s="19" t="s">
        <v>17</v>
      </c>
      <c r="D299" s="19"/>
      <c r="E299" s="19" t="s">
        <v>743</v>
      </c>
      <c r="F299" s="19" t="s">
        <v>15</v>
      </c>
      <c r="G299" s="19">
        <v>1</v>
      </c>
    </row>
    <row r="300" spans="1:7" hidden="1" outlineLevel="4" collapsed="1">
      <c r="A300" s="19" t="s">
        <v>12</v>
      </c>
      <c r="B300" s="19" t="s">
        <v>13</v>
      </c>
      <c r="C300" s="19" t="s">
        <v>17</v>
      </c>
      <c r="D300" s="19"/>
      <c r="E300" s="19" t="s">
        <v>744</v>
      </c>
      <c r="F300" s="19" t="s">
        <v>15</v>
      </c>
      <c r="G300" s="19" t="s">
        <v>111</v>
      </c>
    </row>
    <row r="301" spans="1:7" ht="30" hidden="1" outlineLevel="4" collapsed="1">
      <c r="A301" s="19" t="s">
        <v>12</v>
      </c>
      <c r="B301" s="19" t="s">
        <v>152</v>
      </c>
      <c r="C301" s="19" t="s">
        <v>17</v>
      </c>
      <c r="D301" s="19"/>
      <c r="E301" s="19" t="s">
        <v>745</v>
      </c>
      <c r="F301" s="19" t="s">
        <v>15</v>
      </c>
      <c r="G301" s="19">
        <v>1</v>
      </c>
    </row>
    <row r="302" spans="1:7" ht="30" hidden="1" outlineLevel="4" collapsed="1">
      <c r="A302" s="19" t="s">
        <v>12</v>
      </c>
      <c r="B302" s="19" t="s">
        <v>152</v>
      </c>
      <c r="C302" s="19" t="s">
        <v>17</v>
      </c>
      <c r="D302" s="19"/>
      <c r="E302" s="19" t="s">
        <v>746</v>
      </c>
      <c r="F302" s="19" t="s">
        <v>15</v>
      </c>
      <c r="G302" s="19">
        <v>1</v>
      </c>
    </row>
    <row r="303" spans="1:7" hidden="1" outlineLevel="4" collapsed="1">
      <c r="A303" s="19" t="s">
        <v>12</v>
      </c>
      <c r="B303" s="19" t="s">
        <v>13</v>
      </c>
      <c r="C303" s="19" t="s">
        <v>17</v>
      </c>
      <c r="D303" s="19"/>
      <c r="E303" s="19" t="s">
        <v>747</v>
      </c>
      <c r="F303" s="19" t="s">
        <v>15</v>
      </c>
      <c r="G303" s="19" t="s">
        <v>111</v>
      </c>
    </row>
    <row r="304" spans="1:7" ht="30" hidden="1" outlineLevel="4" collapsed="1">
      <c r="A304" s="19" t="s">
        <v>12</v>
      </c>
      <c r="B304" s="19" t="s">
        <v>152</v>
      </c>
      <c r="C304" s="19" t="s">
        <v>17</v>
      </c>
      <c r="D304" s="19"/>
      <c r="E304" s="19" t="s">
        <v>748</v>
      </c>
      <c r="F304" s="19" t="s">
        <v>15</v>
      </c>
      <c r="G304" s="19">
        <v>1</v>
      </c>
    </row>
    <row r="305" spans="1:7" ht="30" hidden="1" outlineLevel="4" collapsed="1">
      <c r="A305" s="19" t="s">
        <v>12</v>
      </c>
      <c r="B305" s="19" t="s">
        <v>152</v>
      </c>
      <c r="C305" s="19" t="s">
        <v>17</v>
      </c>
      <c r="D305" s="19"/>
      <c r="E305" s="19" t="s">
        <v>749</v>
      </c>
      <c r="F305" s="19" t="s">
        <v>15</v>
      </c>
      <c r="G305" s="19">
        <v>1</v>
      </c>
    </row>
    <row r="306" spans="1:7" hidden="1" outlineLevel="4" collapsed="1">
      <c r="A306" s="19" t="s">
        <v>12</v>
      </c>
      <c r="B306" s="19" t="s">
        <v>13</v>
      </c>
      <c r="C306" s="19" t="s">
        <v>17</v>
      </c>
      <c r="D306" s="19"/>
      <c r="E306" s="19" t="s">
        <v>750</v>
      </c>
      <c r="F306" s="19" t="s">
        <v>15</v>
      </c>
      <c r="G306" s="19" t="s">
        <v>111</v>
      </c>
    </row>
    <row r="307" spans="1:7" ht="30" hidden="1" outlineLevel="1">
      <c r="A307" s="3" t="s">
        <v>15</v>
      </c>
      <c r="B307" s="18" t="s">
        <v>751</v>
      </c>
      <c r="C307" s="3" t="s">
        <v>17</v>
      </c>
      <c r="D307" s="3" t="b">
        <f>EXACT(G8,"Electricity consumption from (an) off-grid fossil fuel fired captive power plant(s)")</f>
        <v>0</v>
      </c>
      <c r="E307" s="3" t="s">
        <v>785</v>
      </c>
      <c r="F307" s="3" t="s">
        <v>15</v>
      </c>
      <c r="G307" s="3" t="s">
        <v>17</v>
      </c>
    </row>
    <row r="308" spans="1:7" ht="90" hidden="1" outlineLevel="2" collapsed="1">
      <c r="A308" s="19" t="s">
        <v>12</v>
      </c>
      <c r="B308" s="19" t="s">
        <v>20</v>
      </c>
      <c r="C308" s="20" t="s">
        <v>753</v>
      </c>
      <c r="D308" s="19"/>
      <c r="E308" s="19" t="s">
        <v>754</v>
      </c>
      <c r="F308" s="19" t="s">
        <v>15</v>
      </c>
      <c r="G308" s="19" t="s">
        <v>755</v>
      </c>
    </row>
    <row r="309" spans="1:7" hidden="1" outlineLevel="2">
      <c r="A309" s="21" t="s">
        <v>15</v>
      </c>
      <c r="B309" s="22" t="s">
        <v>756</v>
      </c>
      <c r="C309" s="21" t="s">
        <v>17</v>
      </c>
      <c r="D309" s="21" t="b">
        <f>EXACT(G308,"No: Generic Approach")</f>
        <v>1</v>
      </c>
      <c r="E309" s="21" t="s">
        <v>757</v>
      </c>
      <c r="F309" s="21" t="s">
        <v>15</v>
      </c>
      <c r="G309" s="21" t="s">
        <v>17</v>
      </c>
    </row>
    <row r="310" spans="1:7" ht="30" hidden="1" outlineLevel="3" collapsed="1">
      <c r="A310" s="19" t="s">
        <v>12</v>
      </c>
      <c r="B310" s="19" t="s">
        <v>20</v>
      </c>
      <c r="C310" s="20" t="s">
        <v>758</v>
      </c>
      <c r="D310" s="19"/>
      <c r="E310" s="19" t="s">
        <v>759</v>
      </c>
      <c r="F310" s="19" t="s">
        <v>15</v>
      </c>
      <c r="G310" s="19" t="s">
        <v>760</v>
      </c>
    </row>
    <row r="311" spans="1:7" ht="45" hidden="1" outlineLevel="3" collapsed="1">
      <c r="A311" s="19" t="s">
        <v>15</v>
      </c>
      <c r="B311" s="19" t="s">
        <v>20</v>
      </c>
      <c r="C311" s="20" t="s">
        <v>761</v>
      </c>
      <c r="D311" s="19" t="b">
        <f>EXACT(G310,"Default Value")</f>
        <v>0</v>
      </c>
      <c r="E311" s="19" t="s">
        <v>762</v>
      </c>
      <c r="F311" s="19" t="s">
        <v>15</v>
      </c>
      <c r="G311" s="19" t="s">
        <v>738</v>
      </c>
    </row>
    <row r="312" spans="1:7" ht="30" hidden="1" outlineLevel="3" collapsed="1">
      <c r="A312" s="19" t="s">
        <v>15</v>
      </c>
      <c r="B312" s="19" t="s">
        <v>20</v>
      </c>
      <c r="C312" s="20" t="s">
        <v>763</v>
      </c>
      <c r="D312" s="19" t="b">
        <f>EXACT(G310,"Monitored Data")</f>
        <v>1</v>
      </c>
      <c r="E312" s="19" t="s">
        <v>764</v>
      </c>
      <c r="F312" s="19" t="s">
        <v>15</v>
      </c>
      <c r="G312" s="19" t="s">
        <v>765</v>
      </c>
    </row>
    <row r="313" spans="1:7" hidden="1" outlineLevel="3">
      <c r="A313" s="21" t="s">
        <v>15</v>
      </c>
      <c r="B313" s="22" t="s">
        <v>766</v>
      </c>
      <c r="C313" s="21" t="s">
        <v>17</v>
      </c>
      <c r="D313" s="21" t="b">
        <f>EXACT(G310,"Monitored Data")</f>
        <v>1</v>
      </c>
      <c r="E313" s="21" t="s">
        <v>767</v>
      </c>
      <c r="F313" s="21" t="s">
        <v>12</v>
      </c>
      <c r="G313" s="21" t="s">
        <v>17</v>
      </c>
    </row>
    <row r="314" spans="1:7" hidden="1" outlineLevel="4" collapsed="1">
      <c r="A314" s="19" t="s">
        <v>12</v>
      </c>
      <c r="B314" s="19" t="s">
        <v>13</v>
      </c>
      <c r="C314" s="19" t="s">
        <v>17</v>
      </c>
      <c r="D314" s="19"/>
      <c r="E314" s="19" t="s">
        <v>768</v>
      </c>
      <c r="F314" s="19" t="s">
        <v>15</v>
      </c>
      <c r="G314" s="19" t="s">
        <v>111</v>
      </c>
    </row>
    <row r="315" spans="1:7" ht="30" hidden="1" outlineLevel="4" collapsed="1">
      <c r="A315" s="19" t="s">
        <v>12</v>
      </c>
      <c r="B315" s="19" t="s">
        <v>20</v>
      </c>
      <c r="C315" s="20" t="s">
        <v>769</v>
      </c>
      <c r="D315" s="19"/>
      <c r="E315" s="19" t="s">
        <v>770</v>
      </c>
      <c r="F315" s="19" t="s">
        <v>15</v>
      </c>
      <c r="G315" s="19" t="s">
        <v>771</v>
      </c>
    </row>
    <row r="316" spans="1:7" ht="30" hidden="1" outlineLevel="4" collapsed="1">
      <c r="A316" s="19" t="s">
        <v>12</v>
      </c>
      <c r="B316" s="19" t="s">
        <v>152</v>
      </c>
      <c r="C316" s="19" t="s">
        <v>17</v>
      </c>
      <c r="D316" s="19"/>
      <c r="E316" s="19" t="s">
        <v>772</v>
      </c>
      <c r="F316" s="19" t="s">
        <v>15</v>
      </c>
      <c r="G316" s="19">
        <v>1</v>
      </c>
    </row>
    <row r="317" spans="1:7" ht="30" hidden="1" outlineLevel="4" collapsed="1">
      <c r="A317" s="19" t="s">
        <v>12</v>
      </c>
      <c r="B317" s="19" t="s">
        <v>152</v>
      </c>
      <c r="C317" s="19" t="s">
        <v>17</v>
      </c>
      <c r="D317" s="19"/>
      <c r="E317" s="19" t="s">
        <v>773</v>
      </c>
      <c r="F317" s="19" t="s">
        <v>15</v>
      </c>
      <c r="G317" s="19">
        <v>1</v>
      </c>
    </row>
    <row r="318" spans="1:7" ht="60" hidden="1" outlineLevel="4" collapsed="1">
      <c r="A318" s="19" t="s">
        <v>12</v>
      </c>
      <c r="B318" s="19" t="s">
        <v>152</v>
      </c>
      <c r="C318" s="19" t="s">
        <v>17</v>
      </c>
      <c r="D318" s="19"/>
      <c r="E318" s="19" t="s">
        <v>774</v>
      </c>
      <c r="F318" s="19" t="s">
        <v>15</v>
      </c>
      <c r="G318" s="19">
        <v>1</v>
      </c>
    </row>
    <row r="319" spans="1:7" ht="30" hidden="1" outlineLevel="4" collapsed="1">
      <c r="A319" s="19" t="s">
        <v>15</v>
      </c>
      <c r="B319" s="19" t="s">
        <v>152</v>
      </c>
      <c r="C319" s="19" t="s">
        <v>17</v>
      </c>
      <c r="D319" s="19" t="s">
        <v>15</v>
      </c>
      <c r="E319" s="19" t="s">
        <v>775</v>
      </c>
      <c r="F319" s="19" t="s">
        <v>15</v>
      </c>
      <c r="G319" s="19">
        <v>1</v>
      </c>
    </row>
    <row r="320" spans="1:7" ht="30" hidden="1" outlineLevel="4" collapsed="1">
      <c r="A320" s="19" t="s">
        <v>15</v>
      </c>
      <c r="B320" s="19" t="s">
        <v>152</v>
      </c>
      <c r="C320" s="19" t="s">
        <v>17</v>
      </c>
      <c r="D320" s="19" t="s">
        <v>15</v>
      </c>
      <c r="E320" s="19" t="s">
        <v>776</v>
      </c>
      <c r="F320" s="19" t="s">
        <v>15</v>
      </c>
      <c r="G320" s="19">
        <v>1</v>
      </c>
    </row>
    <row r="321" spans="1:7" ht="30" hidden="1" outlineLevel="4" collapsed="1">
      <c r="A321" s="19" t="s">
        <v>15</v>
      </c>
      <c r="B321" s="19" t="s">
        <v>152</v>
      </c>
      <c r="C321" s="19" t="s">
        <v>17</v>
      </c>
      <c r="D321" s="19" t="s">
        <v>15</v>
      </c>
      <c r="E321" s="19" t="s">
        <v>777</v>
      </c>
      <c r="F321" s="19" t="s">
        <v>15</v>
      </c>
      <c r="G321" s="19">
        <v>1</v>
      </c>
    </row>
    <row r="322" spans="1:7" ht="30" hidden="1" outlineLevel="4" collapsed="1">
      <c r="A322" s="19" t="s">
        <v>15</v>
      </c>
      <c r="B322" s="19" t="s">
        <v>152</v>
      </c>
      <c r="C322" s="19" t="s">
        <v>17</v>
      </c>
      <c r="D322" s="19" t="s">
        <v>15</v>
      </c>
      <c r="E322" s="19" t="s">
        <v>778</v>
      </c>
      <c r="F322" s="19" t="s">
        <v>15</v>
      </c>
      <c r="G322" s="19">
        <v>1</v>
      </c>
    </row>
    <row r="323" spans="1:7" ht="30" hidden="1" outlineLevel="4" collapsed="1">
      <c r="A323" s="19" t="s">
        <v>15</v>
      </c>
      <c r="B323" s="19" t="s">
        <v>152</v>
      </c>
      <c r="C323" s="19" t="s">
        <v>17</v>
      </c>
      <c r="D323" s="19" t="s">
        <v>15</v>
      </c>
      <c r="E323" s="19" t="s">
        <v>779</v>
      </c>
      <c r="F323" s="19" t="s">
        <v>15</v>
      </c>
      <c r="G323" s="19">
        <v>1</v>
      </c>
    </row>
    <row r="324" spans="1:7" ht="30" hidden="1" outlineLevel="4" collapsed="1">
      <c r="A324" s="19" t="s">
        <v>15</v>
      </c>
      <c r="B324" s="19" t="s">
        <v>152</v>
      </c>
      <c r="C324" s="19" t="s">
        <v>17</v>
      </c>
      <c r="D324" s="19" t="s">
        <v>15</v>
      </c>
      <c r="E324" s="19" t="s">
        <v>780</v>
      </c>
      <c r="F324" s="19" t="s">
        <v>15</v>
      </c>
      <c r="G324" s="19">
        <v>1</v>
      </c>
    </row>
    <row r="325" spans="1:7" hidden="1" outlineLevel="3">
      <c r="A325" s="21" t="s">
        <v>12</v>
      </c>
      <c r="B325" s="22" t="s">
        <v>741</v>
      </c>
      <c r="C325" s="21" t="s">
        <v>17</v>
      </c>
      <c r="D325" s="21"/>
      <c r="E325" s="21" t="s">
        <v>741</v>
      </c>
      <c r="F325" s="21" t="s">
        <v>15</v>
      </c>
      <c r="G325" s="21" t="s">
        <v>17</v>
      </c>
    </row>
    <row r="326" spans="1:7" ht="30" hidden="1" outlineLevel="4" collapsed="1">
      <c r="A326" s="19" t="s">
        <v>12</v>
      </c>
      <c r="B326" s="19" t="s">
        <v>152</v>
      </c>
      <c r="C326" s="19" t="s">
        <v>17</v>
      </c>
      <c r="D326" s="19"/>
      <c r="E326" s="19" t="s">
        <v>742</v>
      </c>
      <c r="F326" s="19" t="s">
        <v>15</v>
      </c>
      <c r="G326" s="19">
        <v>1</v>
      </c>
    </row>
    <row r="327" spans="1:7" ht="30" hidden="1" outlineLevel="4" collapsed="1">
      <c r="A327" s="19" t="s">
        <v>12</v>
      </c>
      <c r="B327" s="19" t="s">
        <v>152</v>
      </c>
      <c r="C327" s="19" t="s">
        <v>17</v>
      </c>
      <c r="D327" s="19"/>
      <c r="E327" s="19" t="s">
        <v>743</v>
      </c>
      <c r="F327" s="19" t="s">
        <v>15</v>
      </c>
      <c r="G327" s="19">
        <v>1</v>
      </c>
    </row>
    <row r="328" spans="1:7" hidden="1" outlineLevel="4" collapsed="1">
      <c r="A328" s="19" t="s">
        <v>12</v>
      </c>
      <c r="B328" s="19" t="s">
        <v>13</v>
      </c>
      <c r="C328" s="19" t="s">
        <v>17</v>
      </c>
      <c r="D328" s="19"/>
      <c r="E328" s="19" t="s">
        <v>744</v>
      </c>
      <c r="F328" s="19" t="s">
        <v>15</v>
      </c>
      <c r="G328" s="19" t="s">
        <v>111</v>
      </c>
    </row>
    <row r="329" spans="1:7" ht="30" hidden="1" outlineLevel="4" collapsed="1">
      <c r="A329" s="19" t="s">
        <v>12</v>
      </c>
      <c r="B329" s="19" t="s">
        <v>152</v>
      </c>
      <c r="C329" s="19" t="s">
        <v>17</v>
      </c>
      <c r="D329" s="19"/>
      <c r="E329" s="19" t="s">
        <v>745</v>
      </c>
      <c r="F329" s="19" t="s">
        <v>15</v>
      </c>
      <c r="G329" s="19">
        <v>1</v>
      </c>
    </row>
    <row r="330" spans="1:7" ht="30" hidden="1" outlineLevel="4" collapsed="1">
      <c r="A330" s="19" t="s">
        <v>12</v>
      </c>
      <c r="B330" s="19" t="s">
        <v>152</v>
      </c>
      <c r="C330" s="19" t="s">
        <v>17</v>
      </c>
      <c r="D330" s="19"/>
      <c r="E330" s="19" t="s">
        <v>746</v>
      </c>
      <c r="F330" s="19" t="s">
        <v>15</v>
      </c>
      <c r="G330" s="19">
        <v>1</v>
      </c>
    </row>
    <row r="331" spans="1:7" hidden="1" outlineLevel="4" collapsed="1">
      <c r="A331" s="19" t="s">
        <v>12</v>
      </c>
      <c r="B331" s="19" t="s">
        <v>13</v>
      </c>
      <c r="C331" s="19" t="s">
        <v>17</v>
      </c>
      <c r="D331" s="19"/>
      <c r="E331" s="19" t="s">
        <v>747</v>
      </c>
      <c r="F331" s="19" t="s">
        <v>15</v>
      </c>
      <c r="G331" s="19" t="s">
        <v>111</v>
      </c>
    </row>
    <row r="332" spans="1:7" ht="30" hidden="1" outlineLevel="4" collapsed="1">
      <c r="A332" s="19" t="s">
        <v>12</v>
      </c>
      <c r="B332" s="19" t="s">
        <v>152</v>
      </c>
      <c r="C332" s="19" t="s">
        <v>17</v>
      </c>
      <c r="D332" s="19"/>
      <c r="E332" s="19" t="s">
        <v>748</v>
      </c>
      <c r="F332" s="19" t="s">
        <v>15</v>
      </c>
      <c r="G332" s="19">
        <v>1</v>
      </c>
    </row>
    <row r="333" spans="1:7" ht="30" hidden="1" outlineLevel="4" collapsed="1">
      <c r="A333" s="19" t="s">
        <v>12</v>
      </c>
      <c r="B333" s="19" t="s">
        <v>152</v>
      </c>
      <c r="C333" s="19" t="s">
        <v>17</v>
      </c>
      <c r="D333" s="19"/>
      <c r="E333" s="19" t="s">
        <v>749</v>
      </c>
      <c r="F333" s="19" t="s">
        <v>15</v>
      </c>
      <c r="G333" s="19">
        <v>1</v>
      </c>
    </row>
    <row r="334" spans="1:7" hidden="1" outlineLevel="4" collapsed="1">
      <c r="A334" s="19" t="s">
        <v>12</v>
      </c>
      <c r="B334" s="19" t="s">
        <v>13</v>
      </c>
      <c r="C334" s="19" t="s">
        <v>17</v>
      </c>
      <c r="D334" s="19"/>
      <c r="E334" s="19" t="s">
        <v>750</v>
      </c>
      <c r="F334" s="19" t="s">
        <v>15</v>
      </c>
      <c r="G334" s="19" t="s">
        <v>111</v>
      </c>
    </row>
    <row r="335" spans="1:7" ht="30" hidden="1" outlineLevel="2" collapsed="1">
      <c r="A335" s="19" t="s">
        <v>15</v>
      </c>
      <c r="B335" s="19" t="s">
        <v>152</v>
      </c>
      <c r="C335" s="19" t="s">
        <v>17</v>
      </c>
      <c r="D335" s="19" t="b">
        <f>EXACT(G308,"Yes: Alternative Approach")</f>
        <v>0</v>
      </c>
      <c r="E335" s="19" t="s">
        <v>781</v>
      </c>
      <c r="F335" s="19" t="s">
        <v>15</v>
      </c>
      <c r="G335" s="19">
        <v>1</v>
      </c>
    </row>
    <row r="336" spans="1:7" ht="30" hidden="1" outlineLevel="2" collapsed="1">
      <c r="A336" s="19" t="s">
        <v>15</v>
      </c>
      <c r="B336" s="19" t="s">
        <v>13</v>
      </c>
      <c r="C336" s="19" t="s">
        <v>17</v>
      </c>
      <c r="D336" s="19" t="b">
        <f>EXACT(G308,"Yes: Alternative Approach")</f>
        <v>0</v>
      </c>
      <c r="E336" s="19" t="s">
        <v>782</v>
      </c>
      <c r="F336" s="19" t="s">
        <v>15</v>
      </c>
      <c r="G336" s="19" t="s">
        <v>111</v>
      </c>
    </row>
    <row r="337" spans="1:7" ht="30" hidden="1" outlineLevel="2" collapsed="1">
      <c r="A337" s="19" t="s">
        <v>15</v>
      </c>
      <c r="B337" s="19" t="s">
        <v>152</v>
      </c>
      <c r="C337" s="19" t="s">
        <v>17</v>
      </c>
      <c r="D337" s="19" t="b">
        <f>EXACT(G308,"Yes: Alternative Approach")</f>
        <v>0</v>
      </c>
      <c r="E337" s="19" t="s">
        <v>783</v>
      </c>
      <c r="F337" s="19" t="s">
        <v>15</v>
      </c>
      <c r="G337" s="19">
        <v>1</v>
      </c>
    </row>
    <row r="338" spans="1:7" ht="30" hidden="1" outlineLevel="2" collapsed="1">
      <c r="A338" s="19" t="s">
        <v>15</v>
      </c>
      <c r="B338" s="19" t="s">
        <v>13</v>
      </c>
      <c r="C338" s="19" t="s">
        <v>17</v>
      </c>
      <c r="D338" s="19" t="b">
        <f>EXACT(G308,"Yes: Alternative Approach")</f>
        <v>0</v>
      </c>
      <c r="E338" s="19" t="s">
        <v>784</v>
      </c>
      <c r="F338" s="19" t="s">
        <v>15</v>
      </c>
      <c r="G338" s="19" t="s">
        <v>111</v>
      </c>
    </row>
    <row r="339" spans="1:7" hidden="1" outlineLevel="1">
      <c r="A339" s="3" t="s">
        <v>15</v>
      </c>
      <c r="B339" s="18" t="s">
        <v>620</v>
      </c>
      <c r="C339" s="3" t="s">
        <v>17</v>
      </c>
      <c r="D339" s="3" t="b">
        <f>EXACT(G8,"Electricity consumption from the grid")</f>
        <v>1</v>
      </c>
      <c r="E339" s="3" t="s">
        <v>621</v>
      </c>
      <c r="F339" s="3" t="s">
        <v>15</v>
      </c>
      <c r="G339" s="3" t="s">
        <v>17</v>
      </c>
    </row>
    <row r="340" spans="1:7" ht="75" hidden="1" outlineLevel="2" collapsed="1">
      <c r="A340" s="19" t="s">
        <v>12</v>
      </c>
      <c r="B340" s="19" t="s">
        <v>20</v>
      </c>
      <c r="C340" s="20" t="s">
        <v>622</v>
      </c>
      <c r="D340" s="19"/>
      <c r="E340" s="19" t="s">
        <v>623</v>
      </c>
      <c r="F340" s="19" t="s">
        <v>15</v>
      </c>
      <c r="G340" s="19" t="s">
        <v>624</v>
      </c>
    </row>
    <row r="341" spans="1:7" hidden="1" outlineLevel="2">
      <c r="A341" s="21" t="s">
        <v>15</v>
      </c>
      <c r="B341" s="22" t="s">
        <v>625</v>
      </c>
      <c r="C341" s="21" t="s">
        <v>17</v>
      </c>
      <c r="D341" s="21" t="b">
        <f>EXACT(G340,"Calculate the combined margin emission factor of the applicable electricity system, using the procedures in the latest approved version of the “Use Tool 7 to calculate the emission factor for an electricity system” (EFEL,j/k/l,y = EFgrid,CM,y)")</f>
        <v>1</v>
      </c>
      <c r="E341" s="21" t="s">
        <v>625</v>
      </c>
      <c r="F341" s="21" t="s">
        <v>15</v>
      </c>
      <c r="G341" s="21" t="s">
        <v>17</v>
      </c>
    </row>
    <row r="342" spans="1:7" hidden="1" outlineLevel="3" collapsed="1">
      <c r="A342" s="19" t="s">
        <v>12</v>
      </c>
      <c r="B342" s="19" t="s">
        <v>13</v>
      </c>
      <c r="C342" s="19" t="s">
        <v>17</v>
      </c>
      <c r="D342" s="19"/>
      <c r="E342" s="19" t="s">
        <v>626</v>
      </c>
      <c r="F342" s="19" t="s">
        <v>15</v>
      </c>
      <c r="G342" s="19" t="s">
        <v>111</v>
      </c>
    </row>
    <row r="343" spans="1:7" ht="30" hidden="1" outlineLevel="3" collapsed="1">
      <c r="A343" s="19" t="s">
        <v>12</v>
      </c>
      <c r="B343" s="19" t="s">
        <v>20</v>
      </c>
      <c r="C343" s="20" t="s">
        <v>627</v>
      </c>
      <c r="D343" s="19"/>
      <c r="E343" s="19" t="s">
        <v>628</v>
      </c>
      <c r="F343" s="19" t="s">
        <v>15</v>
      </c>
      <c r="G343" s="19" t="s">
        <v>629</v>
      </c>
    </row>
    <row r="344" spans="1:7" hidden="1" outlineLevel="3">
      <c r="A344" s="21" t="s">
        <v>15</v>
      </c>
      <c r="B344" s="22" t="s">
        <v>630</v>
      </c>
      <c r="C344" s="21" t="s">
        <v>17</v>
      </c>
      <c r="D344" s="21" t="b">
        <f>EXACT(G343,"Annual")</f>
        <v>0</v>
      </c>
      <c r="E344" s="21" t="s">
        <v>631</v>
      </c>
      <c r="F344" s="21" t="s">
        <v>15</v>
      </c>
      <c r="G344" s="21" t="s">
        <v>17</v>
      </c>
    </row>
    <row r="345" spans="1:7" ht="30" hidden="1" outlineLevel="4" collapsed="1">
      <c r="A345" s="19" t="s">
        <v>12</v>
      </c>
      <c r="B345" s="19" t="s">
        <v>20</v>
      </c>
      <c r="C345" s="20" t="s">
        <v>632</v>
      </c>
      <c r="D345" s="19"/>
      <c r="E345" s="19" t="s">
        <v>631</v>
      </c>
      <c r="F345" s="19" t="s">
        <v>15</v>
      </c>
      <c r="G345" s="19" t="s">
        <v>12</v>
      </c>
    </row>
    <row r="346" spans="1:7" hidden="1" outlineLevel="4">
      <c r="A346" s="21" t="s">
        <v>15</v>
      </c>
      <c r="B346" s="22" t="s">
        <v>633</v>
      </c>
      <c r="C346" s="21" t="s">
        <v>17</v>
      </c>
      <c r="D346" s="21" t="b">
        <f>EXACT(G345,"No")</f>
        <v>0</v>
      </c>
      <c r="E346" s="21" t="s">
        <v>634</v>
      </c>
      <c r="F346" s="21" t="s">
        <v>15</v>
      </c>
      <c r="G346" s="21" t="s">
        <v>17</v>
      </c>
    </row>
    <row r="347" spans="1:7" ht="30" hidden="1" outlineLevel="5" collapsed="1">
      <c r="A347" s="19" t="s">
        <v>12</v>
      </c>
      <c r="B347" s="19" t="s">
        <v>20</v>
      </c>
      <c r="C347" s="20" t="s">
        <v>635</v>
      </c>
      <c r="D347" s="19"/>
      <c r="E347" s="19" t="s">
        <v>634</v>
      </c>
      <c r="F347" s="19" t="s">
        <v>15</v>
      </c>
      <c r="G347" s="19" t="s">
        <v>12</v>
      </c>
    </row>
    <row r="348" spans="1:7" hidden="1" outlineLevel="5">
      <c r="A348" s="21" t="s">
        <v>15</v>
      </c>
      <c r="B348" s="22" t="s">
        <v>636</v>
      </c>
      <c r="C348" s="21" t="s">
        <v>17</v>
      </c>
      <c r="D348" s="21" t="b">
        <f>EXACT(G347,"No")</f>
        <v>0</v>
      </c>
      <c r="E348" s="21" t="s">
        <v>637</v>
      </c>
      <c r="F348" s="21" t="s">
        <v>15</v>
      </c>
      <c r="G348" s="21" t="s">
        <v>17</v>
      </c>
    </row>
    <row r="349" spans="1:7" ht="30" hidden="1" outlineLevel="6" collapsed="1">
      <c r="A349" s="19" t="s">
        <v>12</v>
      </c>
      <c r="B349" s="19" t="s">
        <v>20</v>
      </c>
      <c r="C349" s="20" t="s">
        <v>638</v>
      </c>
      <c r="D349" s="19"/>
      <c r="E349" s="19" t="s">
        <v>637</v>
      </c>
      <c r="F349" s="19" t="s">
        <v>15</v>
      </c>
      <c r="G349" s="19" t="s">
        <v>12</v>
      </c>
    </row>
    <row r="350" spans="1:7" hidden="1" outlineLevel="6">
      <c r="A350" s="21" t="s">
        <v>15</v>
      </c>
      <c r="B350" s="22" t="s">
        <v>639</v>
      </c>
      <c r="C350" s="21" t="s">
        <v>17</v>
      </c>
      <c r="D350" s="21" t="b">
        <f>EXACT(G349,"No")</f>
        <v>0</v>
      </c>
      <c r="E350" s="21" t="s">
        <v>640</v>
      </c>
      <c r="F350" s="21" t="s">
        <v>15</v>
      </c>
      <c r="G350" s="21" t="s">
        <v>17</v>
      </c>
    </row>
    <row r="351" spans="1:7" ht="30" hidden="1" outlineLevel="7" collapsed="1">
      <c r="A351" s="19" t="s">
        <v>12</v>
      </c>
      <c r="B351" s="19" t="s">
        <v>20</v>
      </c>
      <c r="C351" s="20" t="s">
        <v>641</v>
      </c>
      <c r="D351" s="19"/>
      <c r="E351" s="19" t="s">
        <v>640</v>
      </c>
      <c r="F351" s="19" t="s">
        <v>15</v>
      </c>
      <c r="G351" s="19" t="s">
        <v>12</v>
      </c>
    </row>
    <row r="352" spans="1:7" ht="30" hidden="1" outlineLevel="7">
      <c r="A352" s="21" t="s">
        <v>15</v>
      </c>
      <c r="B352" s="22" t="s">
        <v>642</v>
      </c>
      <c r="C352" s="21" t="s">
        <v>17</v>
      </c>
      <c r="D352" s="21" t="b">
        <f>EXACT(G351,"No")</f>
        <v>0</v>
      </c>
      <c r="E352" s="21" t="s">
        <v>643</v>
      </c>
      <c r="F352" s="21" t="s">
        <v>15</v>
      </c>
      <c r="G352" s="21" t="s">
        <v>17</v>
      </c>
    </row>
    <row r="353" spans="1:7" ht="30" hidden="1" outlineLevel="7" collapsed="1">
      <c r="A353" s="19" t="s">
        <v>12</v>
      </c>
      <c r="B353" s="19" t="s">
        <v>20</v>
      </c>
      <c r="C353" s="20" t="s">
        <v>786</v>
      </c>
      <c r="D353" s="19"/>
      <c r="E353" s="19" t="s">
        <v>643</v>
      </c>
      <c r="F353" s="19" t="s">
        <v>15</v>
      </c>
      <c r="G353" s="19" t="s">
        <v>12</v>
      </c>
    </row>
    <row r="354" spans="1:7" ht="46.5" hidden="1" outlineLevel="7" collapsed="1">
      <c r="A354" s="19" t="s">
        <v>15</v>
      </c>
      <c r="B354" s="19" t="s">
        <v>80</v>
      </c>
      <c r="C354" s="23" t="s">
        <v>81</v>
      </c>
      <c r="D354" s="19" t="b">
        <f>EXACT(G353,"No")</f>
        <v>0</v>
      </c>
      <c r="E354" s="24" t="s">
        <v>787</v>
      </c>
      <c r="F354" s="19" t="s">
        <v>15</v>
      </c>
      <c r="G354" s="19" t="s">
        <v>17</v>
      </c>
    </row>
    <row r="355" spans="1:7" hidden="1" outlineLevel="7" collapsed="1">
      <c r="A355" s="19" t="s">
        <v>15</v>
      </c>
      <c r="B355" s="20" t="s">
        <v>654</v>
      </c>
      <c r="C355" s="19" t="s">
        <v>17</v>
      </c>
      <c r="D355" s="19" t="b">
        <f>EXACT(G353,"Yes")</f>
        <v>1</v>
      </c>
      <c r="E355" s="19" t="s">
        <v>788</v>
      </c>
      <c r="F355" s="19" t="s">
        <v>15</v>
      </c>
      <c r="G355" s="19" t="s">
        <v>17</v>
      </c>
    </row>
    <row r="356" spans="1:7" hidden="1" outlineLevel="7">
      <c r="A356" s="21" t="s">
        <v>15</v>
      </c>
      <c r="B356" s="22" t="s">
        <v>644</v>
      </c>
      <c r="C356" s="21" t="s">
        <v>17</v>
      </c>
      <c r="D356" s="21" t="b">
        <f>EXACT(G351,"Yes")</f>
        <v>1</v>
      </c>
      <c r="E356" s="21" t="s">
        <v>645</v>
      </c>
      <c r="F356" s="21" t="s">
        <v>15</v>
      </c>
      <c r="G356" s="21" t="s">
        <v>17</v>
      </c>
    </row>
    <row r="357" spans="1:7" ht="45" hidden="1" outlineLevel="7" collapsed="1">
      <c r="A357" s="19" t="s">
        <v>12</v>
      </c>
      <c r="B357" s="19" t="s">
        <v>20</v>
      </c>
      <c r="C357" s="20" t="s">
        <v>646</v>
      </c>
      <c r="D357" s="19"/>
      <c r="E357" s="19" t="s">
        <v>647</v>
      </c>
      <c r="F357" s="19" t="s">
        <v>15</v>
      </c>
      <c r="G357" s="19" t="s">
        <v>648</v>
      </c>
    </row>
    <row r="358" spans="1:7" hidden="1" outlineLevel="7" collapsed="1">
      <c r="A358" s="19" t="s">
        <v>15</v>
      </c>
      <c r="B358" s="20" t="s">
        <v>649</v>
      </c>
      <c r="C358" s="19" t="s">
        <v>17</v>
      </c>
      <c r="D358" s="19" t="b">
        <f>EXACT(G357,"Lambda (λy) should be determined by applying the step wise procedure provided in appendix 3 of methodology")</f>
        <v>0</v>
      </c>
      <c r="E358" s="19" t="s">
        <v>649</v>
      </c>
      <c r="F358" s="19" t="s">
        <v>15</v>
      </c>
      <c r="G358" s="19" t="s">
        <v>17</v>
      </c>
    </row>
    <row r="359" spans="1:7" hidden="1" outlineLevel="7" collapsed="1">
      <c r="A359" s="19" t="s">
        <v>15</v>
      </c>
      <c r="B359" s="20" t="s">
        <v>650</v>
      </c>
      <c r="C359" s="19" t="s">
        <v>17</v>
      </c>
      <c r="D359" s="19" t="b">
        <f>EXACT(G357,"Use default values of lambda based on the share of electricity generation from low-cost/must-run in total generation")</f>
        <v>1</v>
      </c>
      <c r="E359" s="19" t="s">
        <v>650</v>
      </c>
      <c r="F359" s="19" t="s">
        <v>15</v>
      </c>
      <c r="G359" s="19" t="s">
        <v>17</v>
      </c>
    </row>
    <row r="360" spans="1:7" ht="30" hidden="1" outlineLevel="7" collapsed="1">
      <c r="A360" s="19" t="s">
        <v>15</v>
      </c>
      <c r="B360" s="19" t="s">
        <v>152</v>
      </c>
      <c r="C360" s="19" t="s">
        <v>17</v>
      </c>
      <c r="D360" s="19" t="s">
        <v>15</v>
      </c>
      <c r="E360" s="19" t="s">
        <v>651</v>
      </c>
      <c r="F360" s="19" t="s">
        <v>15</v>
      </c>
      <c r="G360" s="19">
        <v>1</v>
      </c>
    </row>
    <row r="361" spans="1:7" hidden="1" outlineLevel="7" collapsed="1">
      <c r="A361" s="19" t="s">
        <v>12</v>
      </c>
      <c r="B361" s="20" t="s">
        <v>652</v>
      </c>
      <c r="C361" s="19" t="s">
        <v>17</v>
      </c>
      <c r="D361" s="19"/>
      <c r="E361" s="19" t="s">
        <v>653</v>
      </c>
      <c r="F361" s="19" t="s">
        <v>12</v>
      </c>
      <c r="G361" s="19" t="s">
        <v>17</v>
      </c>
    </row>
    <row r="362" spans="1:7" hidden="1" outlineLevel="6">
      <c r="A362" s="21" t="s">
        <v>15</v>
      </c>
      <c r="B362" s="22" t="s">
        <v>644</v>
      </c>
      <c r="C362" s="21" t="s">
        <v>17</v>
      </c>
      <c r="D362" s="21" t="b">
        <f>EXACT(G349,"Yes")</f>
        <v>1</v>
      </c>
      <c r="E362" s="21" t="s">
        <v>645</v>
      </c>
      <c r="F362" s="21" t="s">
        <v>15</v>
      </c>
      <c r="G362" s="21" t="s">
        <v>17</v>
      </c>
    </row>
    <row r="363" spans="1:7" ht="45" hidden="1" outlineLevel="7" collapsed="1">
      <c r="A363" s="19" t="s">
        <v>12</v>
      </c>
      <c r="B363" s="19" t="s">
        <v>20</v>
      </c>
      <c r="C363" s="20" t="s">
        <v>646</v>
      </c>
      <c r="D363" s="19"/>
      <c r="E363" s="19" t="s">
        <v>647</v>
      </c>
      <c r="F363" s="19" t="s">
        <v>15</v>
      </c>
      <c r="G363" s="19" t="s">
        <v>648</v>
      </c>
    </row>
    <row r="364" spans="1:7" hidden="1" outlineLevel="7">
      <c r="A364" s="21" t="s">
        <v>15</v>
      </c>
      <c r="B364" s="22" t="s">
        <v>649</v>
      </c>
      <c r="C364" s="21" t="s">
        <v>17</v>
      </c>
      <c r="D364" s="21" t="b">
        <f>EXACT(G363,"Lambda (λy) should be determined by applying the step wise procedure provided in appendix 3 of methodology")</f>
        <v>0</v>
      </c>
      <c r="E364" s="21" t="s">
        <v>649</v>
      </c>
      <c r="F364" s="21" t="s">
        <v>15</v>
      </c>
      <c r="G364" s="21" t="s">
        <v>17</v>
      </c>
    </row>
    <row r="365" spans="1:7" ht="30" hidden="1" outlineLevel="7" collapsed="1">
      <c r="A365" s="19" t="s">
        <v>12</v>
      </c>
      <c r="B365" s="19" t="s">
        <v>152</v>
      </c>
      <c r="C365" s="19" t="s">
        <v>17</v>
      </c>
      <c r="D365" s="19"/>
      <c r="E365" s="19" t="s">
        <v>789</v>
      </c>
      <c r="F365" s="19" t="s">
        <v>15</v>
      </c>
      <c r="G365" s="19">
        <v>1</v>
      </c>
    </row>
    <row r="366" spans="1:7" hidden="1" outlineLevel="7" collapsed="1">
      <c r="A366" s="19" t="s">
        <v>12</v>
      </c>
      <c r="B366" s="19" t="s">
        <v>13</v>
      </c>
      <c r="C366" s="19" t="s">
        <v>17</v>
      </c>
      <c r="D366" s="19"/>
      <c r="E366" s="19" t="s">
        <v>790</v>
      </c>
      <c r="F366" s="19" t="s">
        <v>15</v>
      </c>
      <c r="G366" s="19" t="s">
        <v>111</v>
      </c>
    </row>
    <row r="367" spans="1:7" hidden="1" outlineLevel="7" collapsed="1">
      <c r="A367" s="19" t="s">
        <v>12</v>
      </c>
      <c r="B367" s="19" t="s">
        <v>38</v>
      </c>
      <c r="C367" s="19" t="s">
        <v>17</v>
      </c>
      <c r="D367" s="19"/>
      <c r="E367" s="19" t="s">
        <v>791</v>
      </c>
      <c r="F367" s="19" t="s">
        <v>15</v>
      </c>
      <c r="G367" s="19" t="s">
        <v>792</v>
      </c>
    </row>
    <row r="368" spans="1:7" hidden="1" outlineLevel="7">
      <c r="A368" s="21" t="s">
        <v>15</v>
      </c>
      <c r="B368" s="22" t="s">
        <v>650</v>
      </c>
      <c r="C368" s="21" t="s">
        <v>17</v>
      </c>
      <c r="D368" s="21" t="b">
        <f>EXACT(G363,"Use default values of lambda based on the share of electricity generation from low-cost/must-run in total generation")</f>
        <v>1</v>
      </c>
      <c r="E368" s="21" t="s">
        <v>650</v>
      </c>
      <c r="F368" s="21" t="s">
        <v>15</v>
      </c>
      <c r="G368" s="21" t="s">
        <v>17</v>
      </c>
    </row>
    <row r="369" spans="1:7" ht="30" hidden="1" outlineLevel="7" collapsed="1">
      <c r="A369" s="19" t="s">
        <v>15</v>
      </c>
      <c r="B369" s="19" t="s">
        <v>152</v>
      </c>
      <c r="C369" s="19" t="s">
        <v>17</v>
      </c>
      <c r="D369" s="19" t="s">
        <v>15</v>
      </c>
      <c r="E369" s="19" t="s">
        <v>789</v>
      </c>
      <c r="F369" s="19" t="s">
        <v>15</v>
      </c>
      <c r="G369" s="19">
        <v>1</v>
      </c>
    </row>
    <row r="370" spans="1:7" hidden="1" outlineLevel="7" collapsed="1">
      <c r="A370" s="19" t="s">
        <v>15</v>
      </c>
      <c r="B370" s="19" t="s">
        <v>152</v>
      </c>
      <c r="C370" s="19" t="s">
        <v>17</v>
      </c>
      <c r="D370" s="19" t="s">
        <v>15</v>
      </c>
      <c r="E370" s="19" t="s">
        <v>793</v>
      </c>
      <c r="F370" s="19" t="s">
        <v>15</v>
      </c>
      <c r="G370" s="19">
        <v>1</v>
      </c>
    </row>
    <row r="371" spans="1:7" ht="30" hidden="1" outlineLevel="7" collapsed="1">
      <c r="A371" s="19" t="s">
        <v>12</v>
      </c>
      <c r="B371" s="19" t="s">
        <v>152</v>
      </c>
      <c r="C371" s="19" t="s">
        <v>17</v>
      </c>
      <c r="D371" s="19"/>
      <c r="E371" s="19" t="s">
        <v>794</v>
      </c>
      <c r="F371" s="19" t="s">
        <v>12</v>
      </c>
      <c r="G371" s="19">
        <v>1</v>
      </c>
    </row>
    <row r="372" spans="1:7" hidden="1" outlineLevel="7" collapsed="1">
      <c r="A372" s="19" t="s">
        <v>12</v>
      </c>
      <c r="B372" s="19" t="s">
        <v>152</v>
      </c>
      <c r="C372" s="19" t="s">
        <v>17</v>
      </c>
      <c r="D372" s="19"/>
      <c r="E372" s="19" t="s">
        <v>795</v>
      </c>
      <c r="F372" s="19" t="s">
        <v>12</v>
      </c>
      <c r="G372" s="19">
        <v>1</v>
      </c>
    </row>
    <row r="373" spans="1:7" hidden="1" outlineLevel="7" collapsed="1">
      <c r="A373" s="19" t="s">
        <v>12</v>
      </c>
      <c r="B373" s="19" t="s">
        <v>152</v>
      </c>
      <c r="C373" s="19" t="s">
        <v>17</v>
      </c>
      <c r="D373" s="19"/>
      <c r="E373" s="19" t="s">
        <v>796</v>
      </c>
      <c r="F373" s="19" t="s">
        <v>15</v>
      </c>
      <c r="G373" s="19">
        <v>1</v>
      </c>
    </row>
    <row r="374" spans="1:7" ht="30" hidden="1" outlineLevel="7" collapsed="1">
      <c r="A374" s="19" t="s">
        <v>15</v>
      </c>
      <c r="B374" s="19" t="s">
        <v>152</v>
      </c>
      <c r="C374" s="19" t="s">
        <v>17</v>
      </c>
      <c r="D374" s="19" t="s">
        <v>15</v>
      </c>
      <c r="E374" s="19" t="s">
        <v>651</v>
      </c>
      <c r="F374" s="19" t="s">
        <v>15</v>
      </c>
      <c r="G374" s="19">
        <v>1</v>
      </c>
    </row>
    <row r="375" spans="1:7" hidden="1" outlineLevel="7">
      <c r="A375" s="21" t="s">
        <v>12</v>
      </c>
      <c r="B375" s="22" t="s">
        <v>652</v>
      </c>
      <c r="C375" s="21" t="s">
        <v>17</v>
      </c>
      <c r="D375" s="21"/>
      <c r="E375" s="21" t="s">
        <v>653</v>
      </c>
      <c r="F375" s="21" t="s">
        <v>12</v>
      </c>
      <c r="G375" s="21" t="s">
        <v>17</v>
      </c>
    </row>
    <row r="376" spans="1:7" ht="30" hidden="1" outlineLevel="7" collapsed="1">
      <c r="A376" s="19" t="s">
        <v>12</v>
      </c>
      <c r="B376" s="19" t="s">
        <v>20</v>
      </c>
      <c r="C376" s="20" t="s">
        <v>671</v>
      </c>
      <c r="D376" s="19"/>
      <c r="E376" s="19" t="s">
        <v>672</v>
      </c>
      <c r="F376" s="19" t="s">
        <v>15</v>
      </c>
      <c r="G376" s="19" t="s">
        <v>673</v>
      </c>
    </row>
    <row r="377" spans="1:7" hidden="1" outlineLevel="7" collapsed="1">
      <c r="A377" s="19" t="s">
        <v>15</v>
      </c>
      <c r="B377" s="20" t="s">
        <v>674</v>
      </c>
      <c r="C377" s="19" t="s">
        <v>17</v>
      </c>
      <c r="D377" s="19" t="b">
        <f>EXACT(G376,"Only data available is the electricity generation for the specific power unit")</f>
        <v>0</v>
      </c>
      <c r="E377" s="19" t="s">
        <v>675</v>
      </c>
      <c r="F377" s="19" t="s">
        <v>15</v>
      </c>
      <c r="G377" s="19" t="s">
        <v>17</v>
      </c>
    </row>
    <row r="378" spans="1:7" ht="30" hidden="1" outlineLevel="7" collapsed="1">
      <c r="A378" s="19" t="s">
        <v>15</v>
      </c>
      <c r="B378" s="20" t="s">
        <v>676</v>
      </c>
      <c r="C378" s="19" t="s">
        <v>17</v>
      </c>
      <c r="D378" s="19" t="b">
        <f>EXACT(G376,"Only data available for the specific power unit are the electricity generation and the fuel types used")</f>
        <v>0</v>
      </c>
      <c r="E378" s="19" t="s">
        <v>677</v>
      </c>
      <c r="F378" s="19" t="s">
        <v>15</v>
      </c>
      <c r="G378" s="19" t="s">
        <v>17</v>
      </c>
    </row>
    <row r="379" spans="1:7" hidden="1" outlineLevel="7" collapsed="1">
      <c r="A379" s="19" t="s">
        <v>15</v>
      </c>
      <c r="B379" s="20" t="s">
        <v>678</v>
      </c>
      <c r="C379" s="19" t="s">
        <v>17</v>
      </c>
      <c r="D379" s="19" t="b">
        <f>EXACT(G376,"Data available for fuel consumption and electricity generation")</f>
        <v>1</v>
      </c>
      <c r="E379" s="19" t="s">
        <v>673</v>
      </c>
      <c r="F379" s="19" t="s">
        <v>15</v>
      </c>
      <c r="G379" s="19" t="s">
        <v>17</v>
      </c>
    </row>
    <row r="380" spans="1:7" hidden="1" outlineLevel="5">
      <c r="A380" s="21" t="s">
        <v>15</v>
      </c>
      <c r="B380" s="22" t="s">
        <v>654</v>
      </c>
      <c r="C380" s="21" t="s">
        <v>17</v>
      </c>
      <c r="D380" s="21" t="b">
        <f>EXACT(G347,"Yes")</f>
        <v>1</v>
      </c>
      <c r="E380" s="21" t="s">
        <v>655</v>
      </c>
      <c r="F380" s="21" t="s">
        <v>15</v>
      </c>
      <c r="G380" s="21" t="s">
        <v>17</v>
      </c>
    </row>
    <row r="381" spans="1:7" ht="30" hidden="1" outlineLevel="6" collapsed="1">
      <c r="A381" s="19" t="s">
        <v>12</v>
      </c>
      <c r="B381" s="19" t="s">
        <v>20</v>
      </c>
      <c r="C381" s="20" t="s">
        <v>656</v>
      </c>
      <c r="D381" s="19"/>
      <c r="E381" s="19" t="s">
        <v>657</v>
      </c>
      <c r="F381" s="19" t="s">
        <v>15</v>
      </c>
      <c r="G381" s="19" t="s">
        <v>658</v>
      </c>
    </row>
    <row r="382" spans="1:7" ht="30" hidden="1" outlineLevel="6">
      <c r="A382" s="21" t="s">
        <v>15</v>
      </c>
      <c r="B382" s="22" t="s">
        <v>659</v>
      </c>
      <c r="C382" s="21" t="s">
        <v>17</v>
      </c>
      <c r="D382" s="21" t="b">
        <f>EXACT(G381,"Based on the total net electricity generation of all power plants serving the system and the fuel types and total fuel consumption of the project electricity system")</f>
        <v>0</v>
      </c>
      <c r="E382" s="21" t="s">
        <v>660</v>
      </c>
      <c r="F382" s="21" t="s">
        <v>15</v>
      </c>
      <c r="G382" s="21" t="s">
        <v>17</v>
      </c>
    </row>
    <row r="383" spans="1:7" hidden="1" outlineLevel="7" collapsed="1">
      <c r="A383" s="19" t="s">
        <v>15</v>
      </c>
      <c r="B383" s="19" t="s">
        <v>152</v>
      </c>
      <c r="C383" s="19" t="s">
        <v>17</v>
      </c>
      <c r="D383" s="19" t="s">
        <v>15</v>
      </c>
      <c r="E383" s="19" t="s">
        <v>661</v>
      </c>
      <c r="F383" s="19" t="s">
        <v>15</v>
      </c>
      <c r="G383" s="19">
        <v>1</v>
      </c>
    </row>
    <row r="384" spans="1:7" ht="45" hidden="1" outlineLevel="7" collapsed="1">
      <c r="A384" s="19" t="s">
        <v>12</v>
      </c>
      <c r="B384" s="19" t="s">
        <v>152</v>
      </c>
      <c r="C384" s="19" t="s">
        <v>17</v>
      </c>
      <c r="D384" s="19"/>
      <c r="E384" s="19" t="s">
        <v>662</v>
      </c>
      <c r="F384" s="19" t="s">
        <v>15</v>
      </c>
      <c r="G384" s="19">
        <v>1</v>
      </c>
    </row>
    <row r="385" spans="1:7" hidden="1" outlineLevel="7">
      <c r="A385" s="21" t="s">
        <v>12</v>
      </c>
      <c r="B385" s="22" t="s">
        <v>663</v>
      </c>
      <c r="C385" s="21" t="s">
        <v>17</v>
      </c>
      <c r="D385" s="21"/>
      <c r="E385" s="21" t="s">
        <v>663</v>
      </c>
      <c r="F385" s="21" t="s">
        <v>12</v>
      </c>
      <c r="G385" s="21" t="s">
        <v>17</v>
      </c>
    </row>
    <row r="386" spans="1:7" hidden="1" outlineLevel="7" collapsed="1">
      <c r="A386" s="19" t="s">
        <v>12</v>
      </c>
      <c r="B386" s="19" t="s">
        <v>13</v>
      </c>
      <c r="C386" s="19" t="s">
        <v>17</v>
      </c>
      <c r="D386" s="19"/>
      <c r="E386" s="19" t="s">
        <v>667</v>
      </c>
      <c r="F386" s="19" t="s">
        <v>15</v>
      </c>
      <c r="G386" s="19" t="s">
        <v>111</v>
      </c>
    </row>
    <row r="387" spans="1:7" ht="30" hidden="1" outlineLevel="7" collapsed="1">
      <c r="A387" s="19" t="s">
        <v>12</v>
      </c>
      <c r="B387" s="19" t="s">
        <v>152</v>
      </c>
      <c r="C387" s="19" t="s">
        <v>17</v>
      </c>
      <c r="D387" s="19"/>
      <c r="E387" s="19" t="s">
        <v>668</v>
      </c>
      <c r="F387" s="19" t="s">
        <v>15</v>
      </c>
      <c r="G387" s="19">
        <v>1</v>
      </c>
    </row>
    <row r="388" spans="1:7" ht="30" hidden="1" outlineLevel="7" collapsed="1">
      <c r="A388" s="19" t="s">
        <v>12</v>
      </c>
      <c r="B388" s="19" t="s">
        <v>152</v>
      </c>
      <c r="C388" s="19" t="s">
        <v>17</v>
      </c>
      <c r="D388" s="19"/>
      <c r="E388" s="19" t="s">
        <v>669</v>
      </c>
      <c r="F388" s="19" t="s">
        <v>15</v>
      </c>
      <c r="G388" s="19">
        <v>1</v>
      </c>
    </row>
    <row r="389" spans="1:7" hidden="1" outlineLevel="7" collapsed="1">
      <c r="A389" s="19" t="s">
        <v>12</v>
      </c>
      <c r="B389" s="19" t="s">
        <v>152</v>
      </c>
      <c r="C389" s="19" t="s">
        <v>17</v>
      </c>
      <c r="D389" s="19"/>
      <c r="E389" s="19" t="s">
        <v>670</v>
      </c>
      <c r="F389" s="19" t="s">
        <v>15</v>
      </c>
      <c r="G389" s="19">
        <v>1</v>
      </c>
    </row>
    <row r="390" spans="1:7" ht="30" hidden="1" outlineLevel="6">
      <c r="A390" s="21" t="s">
        <v>15</v>
      </c>
      <c r="B390" s="22" t="s">
        <v>664</v>
      </c>
      <c r="C390" s="21" t="s">
        <v>17</v>
      </c>
      <c r="D390" s="21" t="b">
        <f>EXACT(G381,"Based on the net electricity generation and a CO2 emission factor of each power unit")</f>
        <v>1</v>
      </c>
      <c r="E390" s="21" t="s">
        <v>665</v>
      </c>
      <c r="F390" s="21" t="s">
        <v>15</v>
      </c>
      <c r="G390" s="21" t="s">
        <v>17</v>
      </c>
    </row>
    <row r="391" spans="1:7" hidden="1" outlineLevel="7" collapsed="1">
      <c r="A391" s="19" t="s">
        <v>15</v>
      </c>
      <c r="B391" s="19" t="s">
        <v>152</v>
      </c>
      <c r="C391" s="19" t="s">
        <v>17</v>
      </c>
      <c r="D391" s="19" t="s">
        <v>15</v>
      </c>
      <c r="E391" s="19" t="s">
        <v>661</v>
      </c>
      <c r="F391" s="19" t="s">
        <v>15</v>
      </c>
      <c r="G391" s="19">
        <v>1</v>
      </c>
    </row>
    <row r="392" spans="1:7" hidden="1" outlineLevel="7">
      <c r="A392" s="21" t="s">
        <v>12</v>
      </c>
      <c r="B392" s="22" t="s">
        <v>652</v>
      </c>
      <c r="C392" s="21" t="s">
        <v>17</v>
      </c>
      <c r="D392" s="21"/>
      <c r="E392" s="21" t="s">
        <v>653</v>
      </c>
      <c r="F392" s="21" t="s">
        <v>12</v>
      </c>
      <c r="G392" s="21" t="s">
        <v>17</v>
      </c>
    </row>
    <row r="393" spans="1:7" ht="30" hidden="1" outlineLevel="7" collapsed="1">
      <c r="A393" s="19" t="s">
        <v>12</v>
      </c>
      <c r="B393" s="19" t="s">
        <v>20</v>
      </c>
      <c r="C393" s="20" t="s">
        <v>671</v>
      </c>
      <c r="D393" s="19"/>
      <c r="E393" s="19" t="s">
        <v>672</v>
      </c>
      <c r="F393" s="19" t="s">
        <v>15</v>
      </c>
      <c r="G393" s="19" t="s">
        <v>673</v>
      </c>
    </row>
    <row r="394" spans="1:7" hidden="1" outlineLevel="7" collapsed="1">
      <c r="A394" s="19" t="s">
        <v>15</v>
      </c>
      <c r="B394" s="20" t="s">
        <v>674</v>
      </c>
      <c r="C394" s="19" t="s">
        <v>17</v>
      </c>
      <c r="D394" s="19" t="b">
        <f>EXACT(G393,"Only data available is the electricity generation for the specific power unit")</f>
        <v>0</v>
      </c>
      <c r="E394" s="19" t="s">
        <v>675</v>
      </c>
      <c r="F394" s="19" t="s">
        <v>15</v>
      </c>
      <c r="G394" s="19" t="s">
        <v>17</v>
      </c>
    </row>
    <row r="395" spans="1:7" ht="30" hidden="1" outlineLevel="7" collapsed="1">
      <c r="A395" s="19" t="s">
        <v>15</v>
      </c>
      <c r="B395" s="20" t="s">
        <v>676</v>
      </c>
      <c r="C395" s="19" t="s">
        <v>17</v>
      </c>
      <c r="D395" s="19" t="b">
        <f>EXACT(G393,"Only data available for the specific power unit are the electricity generation and the fuel types used")</f>
        <v>0</v>
      </c>
      <c r="E395" s="19" t="s">
        <v>677</v>
      </c>
      <c r="F395" s="19" t="s">
        <v>15</v>
      </c>
      <c r="G395" s="19" t="s">
        <v>17</v>
      </c>
    </row>
    <row r="396" spans="1:7" hidden="1" outlineLevel="7" collapsed="1">
      <c r="A396" s="19" t="s">
        <v>15</v>
      </c>
      <c r="B396" s="20" t="s">
        <v>678</v>
      </c>
      <c r="C396" s="19" t="s">
        <v>17</v>
      </c>
      <c r="D396" s="19" t="b">
        <f>EXACT(G393,"Data available for fuel consumption and electricity generation")</f>
        <v>1</v>
      </c>
      <c r="E396" s="19" t="s">
        <v>673</v>
      </c>
      <c r="F396" s="19" t="s">
        <v>15</v>
      </c>
      <c r="G396" s="19" t="s">
        <v>17</v>
      </c>
    </row>
    <row r="397" spans="1:7" hidden="1" outlineLevel="6" collapsed="1">
      <c r="A397" s="19" t="s">
        <v>15</v>
      </c>
      <c r="B397" s="19" t="s">
        <v>152</v>
      </c>
      <c r="C397" s="19" t="s">
        <v>17</v>
      </c>
      <c r="D397" s="19" t="s">
        <v>15</v>
      </c>
      <c r="E397" s="19" t="s">
        <v>666</v>
      </c>
      <c r="F397" s="19" t="s">
        <v>15</v>
      </c>
      <c r="G397" s="19">
        <v>1</v>
      </c>
    </row>
    <row r="398" spans="1:7" hidden="1" outlineLevel="4">
      <c r="A398" s="21" t="s">
        <v>15</v>
      </c>
      <c r="B398" s="22" t="s">
        <v>654</v>
      </c>
      <c r="C398" s="21" t="s">
        <v>17</v>
      </c>
      <c r="D398" s="21" t="b">
        <f>EXACT(G345,"Yes")</f>
        <v>1</v>
      </c>
      <c r="E398" s="21" t="s">
        <v>655</v>
      </c>
      <c r="F398" s="21" t="s">
        <v>15</v>
      </c>
      <c r="G398" s="21" t="s">
        <v>17</v>
      </c>
    </row>
    <row r="399" spans="1:7" ht="30" hidden="1" outlineLevel="5" collapsed="1">
      <c r="A399" s="19" t="s">
        <v>12</v>
      </c>
      <c r="B399" s="19" t="s">
        <v>20</v>
      </c>
      <c r="C399" s="20" t="s">
        <v>656</v>
      </c>
      <c r="D399" s="19"/>
      <c r="E399" s="19" t="s">
        <v>657</v>
      </c>
      <c r="F399" s="19" t="s">
        <v>15</v>
      </c>
      <c r="G399" s="19" t="s">
        <v>658</v>
      </c>
    </row>
    <row r="400" spans="1:7" ht="30" hidden="1" outlineLevel="5">
      <c r="A400" s="21" t="s">
        <v>15</v>
      </c>
      <c r="B400" s="22" t="s">
        <v>659</v>
      </c>
      <c r="C400" s="21" t="s">
        <v>17</v>
      </c>
      <c r="D400" s="21" t="b">
        <f>EXACT(G399,"Based on the total net electricity generation of all power plants serving the system and the fuel types and total fuel consumption of the project electricity system")</f>
        <v>0</v>
      </c>
      <c r="E400" s="21" t="s">
        <v>660</v>
      </c>
      <c r="F400" s="21" t="s">
        <v>15</v>
      </c>
      <c r="G400" s="21" t="s">
        <v>17</v>
      </c>
    </row>
    <row r="401" spans="1:7" hidden="1" outlineLevel="6" collapsed="1">
      <c r="A401" s="19" t="s">
        <v>15</v>
      </c>
      <c r="B401" s="19" t="s">
        <v>152</v>
      </c>
      <c r="C401" s="19" t="s">
        <v>17</v>
      </c>
      <c r="D401" s="19" t="s">
        <v>15</v>
      </c>
      <c r="E401" s="19" t="s">
        <v>661</v>
      </c>
      <c r="F401" s="19" t="s">
        <v>15</v>
      </c>
      <c r="G401" s="19">
        <v>1</v>
      </c>
    </row>
    <row r="402" spans="1:7" ht="45" hidden="1" outlineLevel="6" collapsed="1">
      <c r="A402" s="19" t="s">
        <v>12</v>
      </c>
      <c r="B402" s="19" t="s">
        <v>152</v>
      </c>
      <c r="C402" s="19" t="s">
        <v>17</v>
      </c>
      <c r="D402" s="19"/>
      <c r="E402" s="19" t="s">
        <v>662</v>
      </c>
      <c r="F402" s="19" t="s">
        <v>15</v>
      </c>
      <c r="G402" s="19">
        <v>1</v>
      </c>
    </row>
    <row r="403" spans="1:7" hidden="1" outlineLevel="6">
      <c r="A403" s="21" t="s">
        <v>12</v>
      </c>
      <c r="B403" s="22" t="s">
        <v>663</v>
      </c>
      <c r="C403" s="21" t="s">
        <v>17</v>
      </c>
      <c r="D403" s="21"/>
      <c r="E403" s="21" t="s">
        <v>663</v>
      </c>
      <c r="F403" s="21" t="s">
        <v>12</v>
      </c>
      <c r="G403" s="21" t="s">
        <v>17</v>
      </c>
    </row>
    <row r="404" spans="1:7" hidden="1" outlineLevel="7" collapsed="1">
      <c r="A404" s="19" t="s">
        <v>12</v>
      </c>
      <c r="B404" s="19" t="s">
        <v>13</v>
      </c>
      <c r="C404" s="19" t="s">
        <v>17</v>
      </c>
      <c r="D404" s="19"/>
      <c r="E404" s="19" t="s">
        <v>667</v>
      </c>
      <c r="F404" s="19" t="s">
        <v>15</v>
      </c>
      <c r="G404" s="19" t="s">
        <v>111</v>
      </c>
    </row>
    <row r="405" spans="1:7" ht="30" hidden="1" outlineLevel="7" collapsed="1">
      <c r="A405" s="19" t="s">
        <v>12</v>
      </c>
      <c r="B405" s="19" t="s">
        <v>152</v>
      </c>
      <c r="C405" s="19" t="s">
        <v>17</v>
      </c>
      <c r="D405" s="19"/>
      <c r="E405" s="19" t="s">
        <v>668</v>
      </c>
      <c r="F405" s="19" t="s">
        <v>15</v>
      </c>
      <c r="G405" s="19">
        <v>1</v>
      </c>
    </row>
    <row r="406" spans="1:7" ht="30" hidden="1" outlineLevel="7" collapsed="1">
      <c r="A406" s="19" t="s">
        <v>12</v>
      </c>
      <c r="B406" s="19" t="s">
        <v>152</v>
      </c>
      <c r="C406" s="19" t="s">
        <v>17</v>
      </c>
      <c r="D406" s="19"/>
      <c r="E406" s="19" t="s">
        <v>669</v>
      </c>
      <c r="F406" s="19" t="s">
        <v>15</v>
      </c>
      <c r="G406" s="19">
        <v>1</v>
      </c>
    </row>
    <row r="407" spans="1:7" hidden="1" outlineLevel="7" collapsed="1">
      <c r="A407" s="19" t="s">
        <v>12</v>
      </c>
      <c r="B407" s="19" t="s">
        <v>152</v>
      </c>
      <c r="C407" s="19" t="s">
        <v>17</v>
      </c>
      <c r="D407" s="19"/>
      <c r="E407" s="19" t="s">
        <v>670</v>
      </c>
      <c r="F407" s="19" t="s">
        <v>15</v>
      </c>
      <c r="G407" s="19">
        <v>1</v>
      </c>
    </row>
    <row r="408" spans="1:7" ht="30" hidden="1" outlineLevel="5">
      <c r="A408" s="21" t="s">
        <v>15</v>
      </c>
      <c r="B408" s="22" t="s">
        <v>664</v>
      </c>
      <c r="C408" s="21" t="s">
        <v>17</v>
      </c>
      <c r="D408" s="21" t="b">
        <f>EXACT(G399,"Based on the net electricity generation and a CO2 emission factor of each power unit")</f>
        <v>1</v>
      </c>
      <c r="E408" s="21" t="s">
        <v>665</v>
      </c>
      <c r="F408" s="21" t="s">
        <v>15</v>
      </c>
      <c r="G408" s="21" t="s">
        <v>17</v>
      </c>
    </row>
    <row r="409" spans="1:7" hidden="1" outlineLevel="6" collapsed="1">
      <c r="A409" s="19" t="s">
        <v>15</v>
      </c>
      <c r="B409" s="19" t="s">
        <v>152</v>
      </c>
      <c r="C409" s="19" t="s">
        <v>17</v>
      </c>
      <c r="D409" s="19" t="s">
        <v>15</v>
      </c>
      <c r="E409" s="19" t="s">
        <v>661</v>
      </c>
      <c r="F409" s="19" t="s">
        <v>15</v>
      </c>
      <c r="G409" s="19">
        <v>1</v>
      </c>
    </row>
    <row r="410" spans="1:7" hidden="1" outlineLevel="6">
      <c r="A410" s="21" t="s">
        <v>12</v>
      </c>
      <c r="B410" s="22" t="s">
        <v>652</v>
      </c>
      <c r="C410" s="21" t="s">
        <v>17</v>
      </c>
      <c r="D410" s="21"/>
      <c r="E410" s="21" t="s">
        <v>653</v>
      </c>
      <c r="F410" s="21" t="s">
        <v>12</v>
      </c>
      <c r="G410" s="21" t="s">
        <v>17</v>
      </c>
    </row>
    <row r="411" spans="1:7" ht="30" hidden="1" outlineLevel="7" collapsed="1">
      <c r="A411" s="19" t="s">
        <v>12</v>
      </c>
      <c r="B411" s="19" t="s">
        <v>20</v>
      </c>
      <c r="C411" s="20" t="s">
        <v>671</v>
      </c>
      <c r="D411" s="19"/>
      <c r="E411" s="19" t="s">
        <v>672</v>
      </c>
      <c r="F411" s="19" t="s">
        <v>15</v>
      </c>
      <c r="G411" s="19" t="s">
        <v>673</v>
      </c>
    </row>
    <row r="412" spans="1:7" hidden="1" outlineLevel="7">
      <c r="A412" s="21" t="s">
        <v>15</v>
      </c>
      <c r="B412" s="22" t="s">
        <v>674</v>
      </c>
      <c r="C412" s="21" t="s">
        <v>17</v>
      </c>
      <c r="D412" s="21" t="b">
        <f>EXACT(G411,"Only data available is the electricity generation for the specific power unit")</f>
        <v>0</v>
      </c>
      <c r="E412" s="21" t="s">
        <v>675</v>
      </c>
      <c r="F412" s="21" t="s">
        <v>15</v>
      </c>
      <c r="G412" s="21" t="s">
        <v>17</v>
      </c>
    </row>
    <row r="413" spans="1:7" hidden="1" outlineLevel="7" collapsed="1">
      <c r="A413" s="19" t="s">
        <v>15</v>
      </c>
      <c r="B413" s="19" t="s">
        <v>152</v>
      </c>
      <c r="C413" s="19" t="s">
        <v>17</v>
      </c>
      <c r="D413" s="19" t="s">
        <v>15</v>
      </c>
      <c r="E413" s="19" t="s">
        <v>797</v>
      </c>
      <c r="F413" s="19" t="s">
        <v>15</v>
      </c>
      <c r="G413" s="19">
        <v>1</v>
      </c>
    </row>
    <row r="414" spans="1:7" ht="30" hidden="1" outlineLevel="7" collapsed="1">
      <c r="A414" s="19" t="s">
        <v>12</v>
      </c>
      <c r="B414" s="19" t="s">
        <v>152</v>
      </c>
      <c r="C414" s="19" t="s">
        <v>17</v>
      </c>
      <c r="D414" s="19"/>
      <c r="E414" s="19" t="s">
        <v>798</v>
      </c>
      <c r="F414" s="19" t="s">
        <v>15</v>
      </c>
      <c r="G414" s="19">
        <v>1</v>
      </c>
    </row>
    <row r="415" spans="1:7" ht="30" hidden="1" outlineLevel="7">
      <c r="A415" s="21" t="s">
        <v>15</v>
      </c>
      <c r="B415" s="22" t="s">
        <v>676</v>
      </c>
      <c r="C415" s="21" t="s">
        <v>17</v>
      </c>
      <c r="D415" s="21" t="b">
        <f>EXACT(G411,"Only data available for the specific power unit are the electricity generation and the fuel types used")</f>
        <v>0</v>
      </c>
      <c r="E415" s="21" t="s">
        <v>677</v>
      </c>
      <c r="F415" s="21" t="s">
        <v>15</v>
      </c>
      <c r="G415" s="21" t="s">
        <v>17</v>
      </c>
    </row>
    <row r="416" spans="1:7" hidden="1" outlineLevel="7" collapsed="1">
      <c r="A416" s="19" t="s">
        <v>15</v>
      </c>
      <c r="B416" s="19" t="s">
        <v>152</v>
      </c>
      <c r="C416" s="19" t="s">
        <v>17</v>
      </c>
      <c r="D416" s="19" t="s">
        <v>15</v>
      </c>
      <c r="E416" s="19" t="s">
        <v>799</v>
      </c>
      <c r="F416" s="19" t="s">
        <v>15</v>
      </c>
      <c r="G416" s="19">
        <v>1</v>
      </c>
    </row>
    <row r="417" spans="1:7" ht="30" hidden="1" outlineLevel="7" collapsed="1">
      <c r="A417" s="19" t="s">
        <v>12</v>
      </c>
      <c r="B417" s="19" t="s">
        <v>152</v>
      </c>
      <c r="C417" s="19" t="s">
        <v>17</v>
      </c>
      <c r="D417" s="19"/>
      <c r="E417" s="19" t="s">
        <v>798</v>
      </c>
      <c r="F417" s="19" t="s">
        <v>15</v>
      </c>
      <c r="G417" s="19">
        <v>1</v>
      </c>
    </row>
    <row r="418" spans="1:7" ht="30" hidden="1" outlineLevel="7" collapsed="1">
      <c r="A418" s="19" t="s">
        <v>12</v>
      </c>
      <c r="B418" s="19" t="s">
        <v>152</v>
      </c>
      <c r="C418" s="19" t="s">
        <v>17</v>
      </c>
      <c r="D418" s="19"/>
      <c r="E418" s="19" t="s">
        <v>800</v>
      </c>
      <c r="F418" s="19" t="s">
        <v>15</v>
      </c>
      <c r="G418" s="19">
        <v>1</v>
      </c>
    </row>
    <row r="419" spans="1:7" hidden="1" outlineLevel="7" collapsed="1">
      <c r="A419" s="19" t="s">
        <v>12</v>
      </c>
      <c r="B419" s="19" t="s">
        <v>152</v>
      </c>
      <c r="C419" s="19" t="s">
        <v>17</v>
      </c>
      <c r="D419" s="19"/>
      <c r="E419" s="19" t="s">
        <v>801</v>
      </c>
      <c r="F419" s="19" t="s">
        <v>15</v>
      </c>
      <c r="G419" s="19">
        <v>1</v>
      </c>
    </row>
    <row r="420" spans="1:7" hidden="1" outlineLevel="7">
      <c r="A420" s="21" t="s">
        <v>15</v>
      </c>
      <c r="B420" s="22" t="s">
        <v>678</v>
      </c>
      <c r="C420" s="21" t="s">
        <v>17</v>
      </c>
      <c r="D420" s="21" t="b">
        <f>EXACT(G411,"Data available for fuel consumption and electricity generation")</f>
        <v>1</v>
      </c>
      <c r="E420" s="21" t="s">
        <v>673</v>
      </c>
      <c r="F420" s="21" t="s">
        <v>15</v>
      </c>
      <c r="G420" s="21" t="s">
        <v>17</v>
      </c>
    </row>
    <row r="421" spans="1:7" hidden="1" outlineLevel="7" collapsed="1">
      <c r="A421" s="19" t="s">
        <v>15</v>
      </c>
      <c r="B421" s="19" t="s">
        <v>152</v>
      </c>
      <c r="C421" s="19" t="s">
        <v>17</v>
      </c>
      <c r="D421" s="19" t="s">
        <v>15</v>
      </c>
      <c r="E421" s="19" t="s">
        <v>797</v>
      </c>
      <c r="F421" s="19" t="s">
        <v>15</v>
      </c>
      <c r="G421" s="19">
        <v>1</v>
      </c>
    </row>
    <row r="422" spans="1:7" ht="30" hidden="1" outlineLevel="7" collapsed="1">
      <c r="A422" s="19" t="s">
        <v>12</v>
      </c>
      <c r="B422" s="19" t="s">
        <v>13</v>
      </c>
      <c r="C422" s="19" t="s">
        <v>17</v>
      </c>
      <c r="D422" s="19"/>
      <c r="E422" s="19" t="s">
        <v>802</v>
      </c>
      <c r="F422" s="19" t="s">
        <v>15</v>
      </c>
      <c r="G422" s="19" t="s">
        <v>111</v>
      </c>
    </row>
    <row r="423" spans="1:7" ht="30" hidden="1" outlineLevel="7" collapsed="1">
      <c r="A423" s="19" t="s">
        <v>12</v>
      </c>
      <c r="B423" s="19" t="s">
        <v>152</v>
      </c>
      <c r="C423" s="19" t="s">
        <v>17</v>
      </c>
      <c r="D423" s="19"/>
      <c r="E423" s="19" t="s">
        <v>798</v>
      </c>
      <c r="F423" s="19" t="s">
        <v>15</v>
      </c>
      <c r="G423" s="19">
        <v>1</v>
      </c>
    </row>
    <row r="424" spans="1:7" hidden="1" outlineLevel="7" collapsed="1">
      <c r="A424" s="19" t="s">
        <v>12</v>
      </c>
      <c r="B424" s="19" t="s">
        <v>13</v>
      </c>
      <c r="C424" s="19" t="s">
        <v>17</v>
      </c>
      <c r="D424" s="19"/>
      <c r="E424" s="19" t="s">
        <v>803</v>
      </c>
      <c r="F424" s="19" t="s">
        <v>15</v>
      </c>
      <c r="G424" s="19" t="s">
        <v>111</v>
      </c>
    </row>
    <row r="425" spans="1:7" hidden="1" outlineLevel="7" collapsed="1">
      <c r="A425" s="19" t="s">
        <v>12</v>
      </c>
      <c r="B425" s="20" t="s">
        <v>663</v>
      </c>
      <c r="C425" s="19" t="s">
        <v>17</v>
      </c>
      <c r="D425" s="19"/>
      <c r="E425" s="19" t="s">
        <v>663</v>
      </c>
      <c r="F425" s="19" t="s">
        <v>12</v>
      </c>
      <c r="G425" s="19" t="s">
        <v>17</v>
      </c>
    </row>
    <row r="426" spans="1:7" hidden="1" outlineLevel="5" collapsed="1">
      <c r="A426" s="19" t="s">
        <v>15</v>
      </c>
      <c r="B426" s="19" t="s">
        <v>152</v>
      </c>
      <c r="C426" s="19" t="s">
        <v>17</v>
      </c>
      <c r="D426" s="19" t="s">
        <v>15</v>
      </c>
      <c r="E426" s="19" t="s">
        <v>666</v>
      </c>
      <c r="F426" s="19" t="s">
        <v>15</v>
      </c>
      <c r="G426" s="19">
        <v>1</v>
      </c>
    </row>
    <row r="427" spans="1:7" hidden="1" outlineLevel="3">
      <c r="A427" s="21" t="s">
        <v>15</v>
      </c>
      <c r="B427" s="22" t="s">
        <v>679</v>
      </c>
      <c r="C427" s="21" t="s">
        <v>17</v>
      </c>
      <c r="D427" s="21" t="b">
        <f>EXACT(G343,"Hourly")</f>
        <v>1</v>
      </c>
      <c r="E427" s="21" t="s">
        <v>680</v>
      </c>
      <c r="F427" s="21" t="s">
        <v>15</v>
      </c>
      <c r="G427" s="21" t="s">
        <v>17</v>
      </c>
    </row>
    <row r="428" spans="1:7" ht="30" hidden="1" outlineLevel="4" collapsed="1">
      <c r="A428" s="19" t="s">
        <v>12</v>
      </c>
      <c r="B428" s="19" t="s">
        <v>20</v>
      </c>
      <c r="C428" s="20" t="s">
        <v>681</v>
      </c>
      <c r="D428" s="19"/>
      <c r="E428" s="19" t="s">
        <v>682</v>
      </c>
      <c r="F428" s="19" t="s">
        <v>15</v>
      </c>
      <c r="G428" s="19" t="s">
        <v>683</v>
      </c>
    </row>
    <row r="429" spans="1:7" ht="30" hidden="1" outlineLevel="4" collapsed="1">
      <c r="A429" s="19" t="s">
        <v>12</v>
      </c>
      <c r="B429" s="19" t="s">
        <v>152</v>
      </c>
      <c r="C429" s="19" t="s">
        <v>17</v>
      </c>
      <c r="D429" s="19"/>
      <c r="E429" s="19" t="s">
        <v>684</v>
      </c>
      <c r="F429" s="19" t="s">
        <v>15</v>
      </c>
      <c r="G429" s="19">
        <v>1</v>
      </c>
    </row>
    <row r="430" spans="1:7" hidden="1" outlineLevel="3">
      <c r="A430" s="21" t="s">
        <v>12</v>
      </c>
      <c r="B430" s="22" t="s">
        <v>685</v>
      </c>
      <c r="C430" s="21" t="s">
        <v>17</v>
      </c>
      <c r="D430" s="21"/>
      <c r="E430" s="21" t="s">
        <v>685</v>
      </c>
      <c r="F430" s="21" t="s">
        <v>15</v>
      </c>
      <c r="G430" s="21" t="s">
        <v>17</v>
      </c>
    </row>
    <row r="431" spans="1:7" hidden="1" outlineLevel="4" collapsed="1">
      <c r="A431" s="19" t="s">
        <v>15</v>
      </c>
      <c r="B431" s="19" t="s">
        <v>152</v>
      </c>
      <c r="C431" s="19" t="s">
        <v>17</v>
      </c>
      <c r="D431" s="19" t="s">
        <v>15</v>
      </c>
      <c r="E431" s="19" t="s">
        <v>686</v>
      </c>
      <c r="F431" s="19" t="s">
        <v>15</v>
      </c>
      <c r="G431" s="19">
        <v>1</v>
      </c>
    </row>
    <row r="432" spans="1:7" ht="409.5" hidden="1" outlineLevel="4" collapsed="1">
      <c r="A432" s="19" t="s">
        <v>15</v>
      </c>
      <c r="B432" s="19" t="s">
        <v>80</v>
      </c>
      <c r="C432" s="23" t="s">
        <v>81</v>
      </c>
      <c r="D432" s="19"/>
      <c r="E432" s="24" t="s">
        <v>687</v>
      </c>
      <c r="F432" s="19" t="s">
        <v>15</v>
      </c>
      <c r="G432" s="19" t="s">
        <v>17</v>
      </c>
    </row>
    <row r="433" spans="1:7" hidden="1" outlineLevel="4" collapsed="1">
      <c r="A433" s="19" t="s">
        <v>12</v>
      </c>
      <c r="B433" s="19" t="s">
        <v>152</v>
      </c>
      <c r="C433" s="19" t="s">
        <v>17</v>
      </c>
      <c r="D433" s="19"/>
      <c r="E433" s="19" t="s">
        <v>688</v>
      </c>
      <c r="F433" s="19" t="s">
        <v>15</v>
      </c>
      <c r="G433" s="19">
        <v>1</v>
      </c>
    </row>
    <row r="434" spans="1:7" hidden="1" outlineLevel="4" collapsed="1">
      <c r="A434" s="19" t="s">
        <v>12</v>
      </c>
      <c r="B434" s="19" t="s">
        <v>152</v>
      </c>
      <c r="C434" s="19" t="s">
        <v>17</v>
      </c>
      <c r="D434" s="19"/>
      <c r="E434" s="19" t="s">
        <v>689</v>
      </c>
      <c r="F434" s="19" t="s">
        <v>15</v>
      </c>
      <c r="G434" s="19">
        <v>1</v>
      </c>
    </row>
    <row r="435" spans="1:7" hidden="1" outlineLevel="4">
      <c r="A435" s="21" t="s">
        <v>12</v>
      </c>
      <c r="B435" s="22" t="s">
        <v>690</v>
      </c>
      <c r="C435" s="21" t="s">
        <v>17</v>
      </c>
      <c r="D435" s="21"/>
      <c r="E435" s="21" t="s">
        <v>690</v>
      </c>
      <c r="F435" s="21" t="s">
        <v>12</v>
      </c>
      <c r="G435" s="21" t="s">
        <v>17</v>
      </c>
    </row>
    <row r="436" spans="1:7" hidden="1" outlineLevel="5" collapsed="1">
      <c r="A436" s="19" t="s">
        <v>12</v>
      </c>
      <c r="B436" s="19" t="s">
        <v>13</v>
      </c>
      <c r="C436" s="19" t="s">
        <v>17</v>
      </c>
      <c r="D436" s="19"/>
      <c r="E436" s="19" t="s">
        <v>691</v>
      </c>
      <c r="F436" s="19" t="s">
        <v>15</v>
      </c>
      <c r="G436" s="19" t="s">
        <v>111</v>
      </c>
    </row>
    <row r="437" spans="1:7" hidden="1" outlineLevel="5" collapsed="1">
      <c r="A437" s="19" t="s">
        <v>12</v>
      </c>
      <c r="B437" s="19" t="s">
        <v>65</v>
      </c>
      <c r="C437" s="19" t="s">
        <v>17</v>
      </c>
      <c r="D437" s="19"/>
      <c r="E437" s="19" t="s">
        <v>692</v>
      </c>
      <c r="F437" s="19" t="s">
        <v>15</v>
      </c>
      <c r="G437" s="19" t="s">
        <v>329</v>
      </c>
    </row>
    <row r="438" spans="1:7" hidden="1" outlineLevel="5" collapsed="1">
      <c r="A438" s="19" t="s">
        <v>12</v>
      </c>
      <c r="B438" s="19" t="s">
        <v>152</v>
      </c>
      <c r="C438" s="19" t="s">
        <v>17</v>
      </c>
      <c r="D438" s="19"/>
      <c r="E438" s="19" t="s">
        <v>693</v>
      </c>
      <c r="F438" s="19" t="s">
        <v>15</v>
      </c>
      <c r="G438" s="19">
        <v>1</v>
      </c>
    </row>
    <row r="439" spans="1:7" hidden="1" outlineLevel="5" collapsed="1">
      <c r="A439" s="19" t="s">
        <v>12</v>
      </c>
      <c r="B439" s="19" t="s">
        <v>152</v>
      </c>
      <c r="C439" s="19" t="s">
        <v>17</v>
      </c>
      <c r="D439" s="19"/>
      <c r="E439" s="19" t="s">
        <v>694</v>
      </c>
      <c r="F439" s="19" t="s">
        <v>15</v>
      </c>
      <c r="G439" s="19">
        <v>1</v>
      </c>
    </row>
    <row r="440" spans="1:7" hidden="1" outlineLevel="3">
      <c r="A440" s="21" t="s">
        <v>12</v>
      </c>
      <c r="B440" s="22" t="s">
        <v>695</v>
      </c>
      <c r="C440" s="21" t="s">
        <v>17</v>
      </c>
      <c r="D440" s="21"/>
      <c r="E440" s="21" t="s">
        <v>695</v>
      </c>
      <c r="F440" s="21" t="s">
        <v>15</v>
      </c>
      <c r="G440" s="21" t="s">
        <v>17</v>
      </c>
    </row>
    <row r="441" spans="1:7" ht="30" hidden="1" outlineLevel="4" collapsed="1">
      <c r="A441" s="19" t="s">
        <v>12</v>
      </c>
      <c r="B441" s="19" t="s">
        <v>20</v>
      </c>
      <c r="C441" s="20" t="s">
        <v>696</v>
      </c>
      <c r="D441" s="19"/>
      <c r="E441" s="19" t="s">
        <v>697</v>
      </c>
      <c r="F441" s="19" t="s">
        <v>15</v>
      </c>
      <c r="G441" s="19" t="s">
        <v>12</v>
      </c>
    </row>
    <row r="442" spans="1:7" hidden="1" outlineLevel="4">
      <c r="A442" s="21" t="s">
        <v>15</v>
      </c>
      <c r="B442" s="22" t="s">
        <v>698</v>
      </c>
      <c r="C442" s="21" t="s">
        <v>17</v>
      </c>
      <c r="D442" s="21" t="b">
        <f>EXACT(G441,"No")</f>
        <v>0</v>
      </c>
      <c r="E442" s="21" t="s">
        <v>699</v>
      </c>
      <c r="F442" s="21" t="s">
        <v>15</v>
      </c>
      <c r="G442" s="21" t="s">
        <v>17</v>
      </c>
    </row>
    <row r="443" spans="1:7" ht="30" hidden="1" outlineLevel="5" collapsed="1">
      <c r="A443" s="19" t="s">
        <v>12</v>
      </c>
      <c r="B443" s="19" t="s">
        <v>20</v>
      </c>
      <c r="C443" s="20" t="s">
        <v>700</v>
      </c>
      <c r="D443" s="19"/>
      <c r="E443" s="19" t="s">
        <v>701</v>
      </c>
      <c r="F443" s="19" t="s">
        <v>15</v>
      </c>
      <c r="G443" s="19" t="s">
        <v>702</v>
      </c>
    </row>
    <row r="444" spans="1:7" hidden="1" outlineLevel="5">
      <c r="A444" s="21" t="s">
        <v>15</v>
      </c>
      <c r="B444" s="22" t="s">
        <v>703</v>
      </c>
      <c r="C444" s="21" t="s">
        <v>17</v>
      </c>
      <c r="D444" s="21" t="b">
        <f>EXACT(G443,"Neither")</f>
        <v>0</v>
      </c>
      <c r="E444" s="21" t="s">
        <v>703</v>
      </c>
      <c r="F444" s="21" t="s">
        <v>15</v>
      </c>
      <c r="G444" s="21" t="s">
        <v>17</v>
      </c>
    </row>
    <row r="445" spans="1:7" hidden="1" outlineLevel="6" collapsed="1">
      <c r="A445" s="19" t="s">
        <v>15</v>
      </c>
      <c r="B445" s="19" t="s">
        <v>152</v>
      </c>
      <c r="C445" s="19" t="s">
        <v>17</v>
      </c>
      <c r="D445" s="19" t="s">
        <v>15</v>
      </c>
      <c r="E445" s="19" t="s">
        <v>704</v>
      </c>
      <c r="F445" s="19" t="s">
        <v>15</v>
      </c>
      <c r="G445" s="19">
        <v>1</v>
      </c>
    </row>
    <row r="446" spans="1:7" hidden="1" outlineLevel="6" collapsed="1">
      <c r="A446" s="19" t="s">
        <v>15</v>
      </c>
      <c r="B446" s="19" t="s">
        <v>152</v>
      </c>
      <c r="C446" s="19" t="s">
        <v>17</v>
      </c>
      <c r="D446" s="19" t="s">
        <v>15</v>
      </c>
      <c r="E446" s="19" t="s">
        <v>705</v>
      </c>
      <c r="F446" s="19" t="s">
        <v>15</v>
      </c>
      <c r="G446" s="19">
        <v>1</v>
      </c>
    </row>
    <row r="447" spans="1:7" hidden="1" outlineLevel="6" collapsed="1">
      <c r="A447" s="19" t="s">
        <v>15</v>
      </c>
      <c r="B447" s="19" t="s">
        <v>152</v>
      </c>
      <c r="C447" s="19" t="s">
        <v>17</v>
      </c>
      <c r="D447" s="19" t="s">
        <v>15</v>
      </c>
      <c r="E447" s="19" t="s">
        <v>706</v>
      </c>
      <c r="F447" s="19" t="s">
        <v>15</v>
      </c>
      <c r="G447" s="19">
        <v>1</v>
      </c>
    </row>
    <row r="448" spans="1:7" hidden="1" outlineLevel="6" collapsed="1">
      <c r="A448" s="19" t="s">
        <v>15</v>
      </c>
      <c r="B448" s="19" t="s">
        <v>152</v>
      </c>
      <c r="C448" s="19" t="s">
        <v>17</v>
      </c>
      <c r="D448" s="19" t="s">
        <v>15</v>
      </c>
      <c r="E448" s="19" t="s">
        <v>686</v>
      </c>
      <c r="F448" s="19" t="s">
        <v>15</v>
      </c>
      <c r="G448" s="19">
        <v>1</v>
      </c>
    </row>
    <row r="449" spans="1:7" ht="30" hidden="1" outlineLevel="6" collapsed="1">
      <c r="A449" s="19" t="s">
        <v>12</v>
      </c>
      <c r="B449" s="19" t="s">
        <v>20</v>
      </c>
      <c r="C449" s="20" t="s">
        <v>134</v>
      </c>
      <c r="D449" s="19"/>
      <c r="E449" s="19" t="s">
        <v>707</v>
      </c>
      <c r="F449" s="19" t="s">
        <v>15</v>
      </c>
      <c r="G449" s="19" t="s">
        <v>12</v>
      </c>
    </row>
    <row r="450" spans="1:7" ht="45" hidden="1" outlineLevel="6" collapsed="1">
      <c r="A450" s="19" t="s">
        <v>12</v>
      </c>
      <c r="B450" s="19" t="s">
        <v>20</v>
      </c>
      <c r="C450" s="20" t="s">
        <v>708</v>
      </c>
      <c r="D450" s="19"/>
      <c r="E450" s="19" t="s">
        <v>709</v>
      </c>
      <c r="F450" s="19" t="s">
        <v>15</v>
      </c>
      <c r="G450" s="19" t="s">
        <v>710</v>
      </c>
    </row>
    <row r="451" spans="1:7" ht="30" hidden="1" outlineLevel="6" collapsed="1">
      <c r="A451" s="19" t="s">
        <v>12</v>
      </c>
      <c r="B451" s="19" t="s">
        <v>20</v>
      </c>
      <c r="C451" s="20" t="s">
        <v>711</v>
      </c>
      <c r="D451" s="19"/>
      <c r="E451" s="19" t="s">
        <v>712</v>
      </c>
      <c r="F451" s="19" t="s">
        <v>15</v>
      </c>
      <c r="G451" s="19" t="s">
        <v>12</v>
      </c>
    </row>
    <row r="452" spans="1:7" hidden="1" outlineLevel="6" collapsed="1">
      <c r="A452" s="19" t="s">
        <v>15</v>
      </c>
      <c r="B452" s="19" t="s">
        <v>152</v>
      </c>
      <c r="C452" s="19" t="s">
        <v>17</v>
      </c>
      <c r="D452" s="19" t="s">
        <v>15</v>
      </c>
      <c r="E452" s="19" t="s">
        <v>713</v>
      </c>
      <c r="F452" s="19" t="s">
        <v>15</v>
      </c>
      <c r="G452" s="19">
        <v>1</v>
      </c>
    </row>
    <row r="453" spans="1:7" hidden="1" outlineLevel="5">
      <c r="A453" s="21" t="s">
        <v>15</v>
      </c>
      <c r="B453" s="22" t="s">
        <v>714</v>
      </c>
      <c r="C453" s="21" t="s">
        <v>17</v>
      </c>
      <c r="D453" s="21" t="b">
        <f>EXACT(G443,"Isolated System")</f>
        <v>0</v>
      </c>
      <c r="E453" s="21" t="s">
        <v>715</v>
      </c>
      <c r="F453" s="21" t="s">
        <v>15</v>
      </c>
      <c r="G453" s="21" t="s">
        <v>17</v>
      </c>
    </row>
    <row r="454" spans="1:7" hidden="1" outlineLevel="6" collapsed="1">
      <c r="A454" s="19" t="s">
        <v>15</v>
      </c>
      <c r="B454" s="19" t="s">
        <v>152</v>
      </c>
      <c r="C454" s="19" t="s">
        <v>17</v>
      </c>
      <c r="D454" s="19" t="s">
        <v>15</v>
      </c>
      <c r="E454" s="19" t="s">
        <v>704</v>
      </c>
      <c r="F454" s="19" t="s">
        <v>15</v>
      </c>
      <c r="G454" s="19">
        <v>1</v>
      </c>
    </row>
    <row r="455" spans="1:7" hidden="1" outlineLevel="6" collapsed="1">
      <c r="A455" s="19" t="s">
        <v>15</v>
      </c>
      <c r="B455" s="19" t="s">
        <v>152</v>
      </c>
      <c r="C455" s="19" t="s">
        <v>17</v>
      </c>
      <c r="D455" s="19" t="s">
        <v>15</v>
      </c>
      <c r="E455" s="19" t="s">
        <v>705</v>
      </c>
      <c r="F455" s="19" t="s">
        <v>15</v>
      </c>
      <c r="G455" s="19">
        <v>1</v>
      </c>
    </row>
    <row r="456" spans="1:7" hidden="1" outlineLevel="6" collapsed="1">
      <c r="A456" s="19" t="s">
        <v>15</v>
      </c>
      <c r="B456" s="19" t="s">
        <v>152</v>
      </c>
      <c r="C456" s="19" t="s">
        <v>17</v>
      </c>
      <c r="D456" s="19" t="s">
        <v>15</v>
      </c>
      <c r="E456" s="19" t="s">
        <v>706</v>
      </c>
      <c r="F456" s="19" t="s">
        <v>15</v>
      </c>
      <c r="G456" s="19">
        <v>1</v>
      </c>
    </row>
    <row r="457" spans="1:7" hidden="1" outlineLevel="6" collapsed="1">
      <c r="A457" s="19" t="s">
        <v>15</v>
      </c>
      <c r="B457" s="19" t="s">
        <v>152</v>
      </c>
      <c r="C457" s="19" t="s">
        <v>17</v>
      </c>
      <c r="D457" s="19" t="s">
        <v>15</v>
      </c>
      <c r="E457" s="19" t="s">
        <v>713</v>
      </c>
      <c r="F457" s="19" t="s">
        <v>15</v>
      </c>
      <c r="G457" s="19">
        <v>1</v>
      </c>
    </row>
    <row r="458" spans="1:7" hidden="1" outlineLevel="6" collapsed="1">
      <c r="A458" s="19" t="s">
        <v>15</v>
      </c>
      <c r="B458" s="19" t="s">
        <v>152</v>
      </c>
      <c r="C458" s="19" t="s">
        <v>17</v>
      </c>
      <c r="D458" s="19" t="s">
        <v>15</v>
      </c>
      <c r="E458" s="19" t="s">
        <v>686</v>
      </c>
      <c r="F458" s="19" t="s">
        <v>15</v>
      </c>
      <c r="G458" s="19">
        <v>1</v>
      </c>
    </row>
    <row r="459" spans="1:7" ht="30" hidden="1" outlineLevel="6" collapsed="1">
      <c r="A459" s="19" t="s">
        <v>12</v>
      </c>
      <c r="B459" s="19" t="s">
        <v>20</v>
      </c>
      <c r="C459" s="20" t="s">
        <v>716</v>
      </c>
      <c r="D459" s="19"/>
      <c r="E459" s="19" t="s">
        <v>717</v>
      </c>
      <c r="F459" s="19" t="s">
        <v>15</v>
      </c>
      <c r="G459" s="19" t="s">
        <v>718</v>
      </c>
    </row>
    <row r="460" spans="1:7" hidden="1" outlineLevel="6">
      <c r="A460" s="21" t="s">
        <v>15</v>
      </c>
      <c r="B460" s="22" t="s">
        <v>719</v>
      </c>
      <c r="C460" s="21" t="s">
        <v>17</v>
      </c>
      <c r="D460" s="21" t="b">
        <f>EXACT(G459,"Multiple")</f>
        <v>0</v>
      </c>
      <c r="E460" s="21" t="s">
        <v>720</v>
      </c>
      <c r="F460" s="21" t="s">
        <v>15</v>
      </c>
      <c r="G460" s="21" t="s">
        <v>17</v>
      </c>
    </row>
    <row r="461" spans="1:7" ht="30" hidden="1" outlineLevel="7" collapsed="1">
      <c r="A461" s="19" t="s">
        <v>12</v>
      </c>
      <c r="B461" s="19" t="s">
        <v>20</v>
      </c>
      <c r="C461" s="20" t="s">
        <v>721</v>
      </c>
      <c r="D461" s="19"/>
      <c r="E461" s="19" t="s">
        <v>722</v>
      </c>
      <c r="F461" s="19" t="s">
        <v>15</v>
      </c>
      <c r="G461" s="19" t="s">
        <v>723</v>
      </c>
    </row>
    <row r="462" spans="1:7" ht="30" hidden="1" outlineLevel="7" collapsed="1">
      <c r="A462" s="19" t="s">
        <v>15</v>
      </c>
      <c r="B462" s="19" t="s">
        <v>20</v>
      </c>
      <c r="C462" s="20" t="s">
        <v>724</v>
      </c>
      <c r="D462" s="19" t="b">
        <f>EXACT(G461,"Isolated grid systems with multiple fuel and technology types with combined cycle power plants")</f>
        <v>0</v>
      </c>
      <c r="E462" s="19" t="s">
        <v>725</v>
      </c>
      <c r="F462" s="19" t="s">
        <v>15</v>
      </c>
      <c r="G462" s="19" t="s">
        <v>12</v>
      </c>
    </row>
    <row r="463" spans="1:7" ht="30" hidden="1" outlineLevel="7" collapsed="1">
      <c r="A463" s="19" t="s">
        <v>15</v>
      </c>
      <c r="B463" s="19" t="s">
        <v>20</v>
      </c>
      <c r="C463" s="20" t="s">
        <v>726</v>
      </c>
      <c r="D463" s="19" t="b">
        <f>EXACT(G461,"Isolated grid systems with multiple fuel and technology types without combined cycle power plants")</f>
        <v>0</v>
      </c>
      <c r="E463" s="19" t="s">
        <v>725</v>
      </c>
      <c r="F463" s="19" t="s">
        <v>15</v>
      </c>
      <c r="G463" s="19" t="s">
        <v>12</v>
      </c>
    </row>
    <row r="464" spans="1:7" hidden="1" outlineLevel="5">
      <c r="A464" s="21" t="s">
        <v>15</v>
      </c>
      <c r="B464" s="22" t="s">
        <v>703</v>
      </c>
      <c r="C464" s="21" t="s">
        <v>17</v>
      </c>
      <c r="D464" s="21" t="b">
        <f>EXACT(G443,"Grid is located in LDC/SIDs/URC")</f>
        <v>1</v>
      </c>
      <c r="E464" s="21" t="s">
        <v>703</v>
      </c>
      <c r="F464" s="21" t="s">
        <v>15</v>
      </c>
      <c r="G464" s="21" t="s">
        <v>17</v>
      </c>
    </row>
    <row r="465" spans="1:7" hidden="1" outlineLevel="6" collapsed="1">
      <c r="A465" s="19" t="s">
        <v>15</v>
      </c>
      <c r="B465" s="19" t="s">
        <v>152</v>
      </c>
      <c r="C465" s="19" t="s">
        <v>17</v>
      </c>
      <c r="D465" s="19" t="s">
        <v>15</v>
      </c>
      <c r="E465" s="19" t="s">
        <v>704</v>
      </c>
      <c r="F465" s="19" t="s">
        <v>15</v>
      </c>
      <c r="G465" s="19">
        <v>1</v>
      </c>
    </row>
    <row r="466" spans="1:7" hidden="1" outlineLevel="6" collapsed="1">
      <c r="A466" s="19" t="s">
        <v>15</v>
      </c>
      <c r="B466" s="19" t="s">
        <v>152</v>
      </c>
      <c r="C466" s="19" t="s">
        <v>17</v>
      </c>
      <c r="D466" s="19" t="s">
        <v>15</v>
      </c>
      <c r="E466" s="19" t="s">
        <v>705</v>
      </c>
      <c r="F466" s="19" t="s">
        <v>15</v>
      </c>
      <c r="G466" s="19">
        <v>1</v>
      </c>
    </row>
    <row r="467" spans="1:7" hidden="1" outlineLevel="6" collapsed="1">
      <c r="A467" s="19" t="s">
        <v>15</v>
      </c>
      <c r="B467" s="19" t="s">
        <v>152</v>
      </c>
      <c r="C467" s="19" t="s">
        <v>17</v>
      </c>
      <c r="D467" s="19" t="s">
        <v>15</v>
      </c>
      <c r="E467" s="19" t="s">
        <v>706</v>
      </c>
      <c r="F467" s="19" t="s">
        <v>15</v>
      </c>
      <c r="G467" s="19">
        <v>1</v>
      </c>
    </row>
    <row r="468" spans="1:7" hidden="1" outlineLevel="6" collapsed="1">
      <c r="A468" s="19" t="s">
        <v>15</v>
      </c>
      <c r="B468" s="19" t="s">
        <v>152</v>
      </c>
      <c r="C468" s="19" t="s">
        <v>17</v>
      </c>
      <c r="D468" s="19" t="s">
        <v>15</v>
      </c>
      <c r="E468" s="19" t="s">
        <v>686</v>
      </c>
      <c r="F468" s="19" t="s">
        <v>15</v>
      </c>
      <c r="G468" s="19">
        <v>1</v>
      </c>
    </row>
    <row r="469" spans="1:7" ht="30" hidden="1" outlineLevel="6" collapsed="1">
      <c r="A469" s="19" t="s">
        <v>12</v>
      </c>
      <c r="B469" s="19" t="s">
        <v>20</v>
      </c>
      <c r="C469" s="20" t="s">
        <v>134</v>
      </c>
      <c r="D469" s="19"/>
      <c r="E469" s="19" t="s">
        <v>707</v>
      </c>
      <c r="F469" s="19" t="s">
        <v>15</v>
      </c>
      <c r="G469" s="19" t="s">
        <v>12</v>
      </c>
    </row>
    <row r="470" spans="1:7" ht="45" hidden="1" outlineLevel="6" collapsed="1">
      <c r="A470" s="19" t="s">
        <v>12</v>
      </c>
      <c r="B470" s="19" t="s">
        <v>20</v>
      </c>
      <c r="C470" s="20" t="s">
        <v>708</v>
      </c>
      <c r="D470" s="19"/>
      <c r="E470" s="19" t="s">
        <v>709</v>
      </c>
      <c r="F470" s="19" t="s">
        <v>15</v>
      </c>
      <c r="G470" s="19" t="s">
        <v>710</v>
      </c>
    </row>
    <row r="471" spans="1:7" ht="30" hidden="1" outlineLevel="6" collapsed="1">
      <c r="A471" s="19" t="s">
        <v>12</v>
      </c>
      <c r="B471" s="19" t="s">
        <v>20</v>
      </c>
      <c r="C471" s="20" t="s">
        <v>711</v>
      </c>
      <c r="D471" s="19"/>
      <c r="E471" s="19" t="s">
        <v>712</v>
      </c>
      <c r="F471" s="19" t="s">
        <v>15</v>
      </c>
      <c r="G471" s="19" t="s">
        <v>12</v>
      </c>
    </row>
    <row r="472" spans="1:7" hidden="1" outlineLevel="6" collapsed="1">
      <c r="A472" s="19" t="s">
        <v>15</v>
      </c>
      <c r="B472" s="19" t="s">
        <v>152</v>
      </c>
      <c r="C472" s="19" t="s">
        <v>17</v>
      </c>
      <c r="D472" s="19" t="s">
        <v>15</v>
      </c>
      <c r="E472" s="19" t="s">
        <v>713</v>
      </c>
      <c r="F472" s="19" t="s">
        <v>15</v>
      </c>
      <c r="G472" s="19">
        <v>1</v>
      </c>
    </row>
    <row r="473" spans="1:7" hidden="1" outlineLevel="4">
      <c r="A473" s="21" t="s">
        <v>15</v>
      </c>
      <c r="B473" s="22" t="s">
        <v>727</v>
      </c>
      <c r="C473" s="21" t="s">
        <v>17</v>
      </c>
      <c r="D473" s="21" t="b">
        <f>EXACT(G441,"Yes")</f>
        <v>1</v>
      </c>
      <c r="E473" s="21" t="s">
        <v>727</v>
      </c>
      <c r="F473" s="21" t="s">
        <v>15</v>
      </c>
      <c r="G473" s="21" t="s">
        <v>17</v>
      </c>
    </row>
    <row r="474" spans="1:7" hidden="1" outlineLevel="5" collapsed="1">
      <c r="A474" s="19" t="s">
        <v>15</v>
      </c>
      <c r="B474" s="19" t="s">
        <v>152</v>
      </c>
      <c r="C474" s="19" t="s">
        <v>17</v>
      </c>
      <c r="D474" s="19" t="s">
        <v>15</v>
      </c>
      <c r="E474" s="19" t="s">
        <v>704</v>
      </c>
      <c r="F474" s="19" t="s">
        <v>15</v>
      </c>
      <c r="G474" s="19">
        <v>1</v>
      </c>
    </row>
    <row r="475" spans="1:7" hidden="1" outlineLevel="5" collapsed="1">
      <c r="A475" s="19" t="s">
        <v>15</v>
      </c>
      <c r="B475" s="19" t="s">
        <v>152</v>
      </c>
      <c r="C475" s="19" t="s">
        <v>17</v>
      </c>
      <c r="D475" s="19" t="s">
        <v>15</v>
      </c>
      <c r="E475" s="19" t="s">
        <v>713</v>
      </c>
      <c r="F475" s="19" t="s">
        <v>15</v>
      </c>
      <c r="G475" s="19">
        <v>1</v>
      </c>
    </row>
    <row r="476" spans="1:7" hidden="1" outlineLevel="5" collapsed="1">
      <c r="A476" s="19" t="s">
        <v>15</v>
      </c>
      <c r="B476" s="19" t="s">
        <v>152</v>
      </c>
      <c r="C476" s="19" t="s">
        <v>17</v>
      </c>
      <c r="D476" s="19" t="s">
        <v>15</v>
      </c>
      <c r="E476" s="19" t="s">
        <v>705</v>
      </c>
      <c r="F476" s="19" t="s">
        <v>15</v>
      </c>
      <c r="G476" s="19">
        <v>1</v>
      </c>
    </row>
    <row r="477" spans="1:7" hidden="1" outlineLevel="5" collapsed="1">
      <c r="A477" s="19" t="s">
        <v>15</v>
      </c>
      <c r="B477" s="19" t="s">
        <v>152</v>
      </c>
      <c r="C477" s="19" t="s">
        <v>17</v>
      </c>
      <c r="D477" s="19" t="s">
        <v>15</v>
      </c>
      <c r="E477" s="19" t="s">
        <v>706</v>
      </c>
      <c r="F477" s="19" t="s">
        <v>15</v>
      </c>
      <c r="G477" s="19">
        <v>1</v>
      </c>
    </row>
    <row r="478" spans="1:7" ht="30" hidden="1" outlineLevel="4" collapsed="1">
      <c r="A478" s="19" t="s">
        <v>12</v>
      </c>
      <c r="B478" s="19" t="s">
        <v>20</v>
      </c>
      <c r="C478" s="20" t="s">
        <v>728</v>
      </c>
      <c r="D478" s="19"/>
      <c r="E478" s="19" t="s">
        <v>729</v>
      </c>
      <c r="F478" s="19" t="s">
        <v>15</v>
      </c>
      <c r="G478" s="19" t="s">
        <v>12</v>
      </c>
    </row>
    <row r="479" spans="1:7" ht="30" hidden="1" outlineLevel="4" collapsed="1">
      <c r="A479" s="19" t="s">
        <v>12</v>
      </c>
      <c r="B479" s="19" t="s">
        <v>20</v>
      </c>
      <c r="C479" s="20" t="s">
        <v>730</v>
      </c>
      <c r="D479" s="19"/>
      <c r="E479" s="19" t="s">
        <v>731</v>
      </c>
      <c r="F479" s="19" t="s">
        <v>15</v>
      </c>
      <c r="G479" s="19" t="s">
        <v>732</v>
      </c>
    </row>
    <row r="480" spans="1:7" hidden="1" outlineLevel="4" collapsed="1">
      <c r="A480" s="19" t="s">
        <v>15</v>
      </c>
      <c r="B480" s="19" t="s">
        <v>152</v>
      </c>
      <c r="C480" s="19" t="s">
        <v>17</v>
      </c>
      <c r="D480" s="19" t="s">
        <v>15</v>
      </c>
      <c r="E480" s="19" t="s">
        <v>733</v>
      </c>
      <c r="F480" s="19" t="s">
        <v>15</v>
      </c>
      <c r="G480" s="19">
        <v>1</v>
      </c>
    </row>
    <row r="481" spans="1:7" hidden="1" outlineLevel="2">
      <c r="A481" s="21" t="s">
        <v>15</v>
      </c>
      <c r="B481" s="22" t="s">
        <v>734</v>
      </c>
      <c r="C481" s="21" t="s">
        <v>17</v>
      </c>
      <c r="D481" s="21" t="b">
        <f>EXACT(G340,"Use conservative default values")</f>
        <v>0</v>
      </c>
      <c r="E481" s="21" t="s">
        <v>735</v>
      </c>
      <c r="F481" s="21" t="s">
        <v>15</v>
      </c>
      <c r="G481" s="21" t="s">
        <v>17</v>
      </c>
    </row>
    <row r="482" spans="1:7" ht="45" hidden="1" outlineLevel="3" collapsed="1">
      <c r="A482" s="19" t="s">
        <v>12</v>
      </c>
      <c r="B482" s="19" t="s">
        <v>20</v>
      </c>
      <c r="C482" s="20" t="s">
        <v>736</v>
      </c>
      <c r="D482" s="19"/>
      <c r="E482" s="19" t="s">
        <v>737</v>
      </c>
      <c r="F482" s="19" t="s">
        <v>15</v>
      </c>
      <c r="G482" s="19" t="s">
        <v>738</v>
      </c>
    </row>
    <row r="483" spans="1:7" ht="45" hidden="1" outlineLevel="3" collapsed="1">
      <c r="A483" s="19" t="s">
        <v>15</v>
      </c>
      <c r="B483" s="19" t="s">
        <v>20</v>
      </c>
      <c r="C483" s="20" t="s">
        <v>739</v>
      </c>
      <c r="D483" s="19" t="b">
        <f>EXACT(G482,"Only to baseline electricity consumption sources but not to project or leakage electricity consumption sources")</f>
        <v>0</v>
      </c>
      <c r="E483" s="19" t="s">
        <v>740</v>
      </c>
      <c r="F483" s="19" t="s">
        <v>15</v>
      </c>
      <c r="G483" s="19" t="s">
        <v>12</v>
      </c>
    </row>
    <row r="484" spans="1:7" hidden="1" outlineLevel="2">
      <c r="A484" s="21" t="s">
        <v>12</v>
      </c>
      <c r="B484" s="22" t="s">
        <v>741</v>
      </c>
      <c r="C484" s="21" t="s">
        <v>17</v>
      </c>
      <c r="D484" s="21"/>
      <c r="E484" s="21" t="s">
        <v>741</v>
      </c>
      <c r="F484" s="21" t="s">
        <v>15</v>
      </c>
      <c r="G484" s="21" t="s">
        <v>17</v>
      </c>
    </row>
    <row r="485" spans="1:7" ht="30" hidden="1" outlineLevel="3" collapsed="1">
      <c r="A485" s="19" t="s">
        <v>12</v>
      </c>
      <c r="B485" s="19" t="s">
        <v>152</v>
      </c>
      <c r="C485" s="19" t="s">
        <v>17</v>
      </c>
      <c r="D485" s="19"/>
      <c r="E485" s="19" t="s">
        <v>742</v>
      </c>
      <c r="F485" s="19" t="s">
        <v>15</v>
      </c>
      <c r="G485" s="19">
        <v>1</v>
      </c>
    </row>
    <row r="486" spans="1:7" ht="30" hidden="1" outlineLevel="3" collapsed="1">
      <c r="A486" s="19" t="s">
        <v>12</v>
      </c>
      <c r="B486" s="19" t="s">
        <v>152</v>
      </c>
      <c r="C486" s="19" t="s">
        <v>17</v>
      </c>
      <c r="D486" s="19"/>
      <c r="E486" s="19" t="s">
        <v>743</v>
      </c>
      <c r="F486" s="19" t="s">
        <v>15</v>
      </c>
      <c r="G486" s="19">
        <v>1</v>
      </c>
    </row>
    <row r="487" spans="1:7" hidden="1" outlineLevel="3" collapsed="1">
      <c r="A487" s="19" t="s">
        <v>12</v>
      </c>
      <c r="B487" s="19" t="s">
        <v>13</v>
      </c>
      <c r="C487" s="19" t="s">
        <v>17</v>
      </c>
      <c r="D487" s="19"/>
      <c r="E487" s="19" t="s">
        <v>744</v>
      </c>
      <c r="F487" s="19" t="s">
        <v>15</v>
      </c>
      <c r="G487" s="19" t="s">
        <v>111</v>
      </c>
    </row>
    <row r="488" spans="1:7" ht="30" hidden="1" outlineLevel="3" collapsed="1">
      <c r="A488" s="19" t="s">
        <v>12</v>
      </c>
      <c r="B488" s="19" t="s">
        <v>152</v>
      </c>
      <c r="C488" s="19" t="s">
        <v>17</v>
      </c>
      <c r="D488" s="19"/>
      <c r="E488" s="19" t="s">
        <v>745</v>
      </c>
      <c r="F488" s="19" t="s">
        <v>15</v>
      </c>
      <c r="G488" s="19">
        <v>1</v>
      </c>
    </row>
    <row r="489" spans="1:7" ht="30" hidden="1" outlineLevel="3" collapsed="1">
      <c r="A489" s="19" t="s">
        <v>12</v>
      </c>
      <c r="B489" s="19" t="s">
        <v>152</v>
      </c>
      <c r="C489" s="19" t="s">
        <v>17</v>
      </c>
      <c r="D489" s="19"/>
      <c r="E489" s="19" t="s">
        <v>746</v>
      </c>
      <c r="F489" s="19" t="s">
        <v>15</v>
      </c>
      <c r="G489" s="19">
        <v>1</v>
      </c>
    </row>
    <row r="490" spans="1:7" hidden="1" outlineLevel="3" collapsed="1">
      <c r="A490" s="19" t="s">
        <v>12</v>
      </c>
      <c r="B490" s="19" t="s">
        <v>13</v>
      </c>
      <c r="C490" s="19" t="s">
        <v>17</v>
      </c>
      <c r="D490" s="19"/>
      <c r="E490" s="19" t="s">
        <v>747</v>
      </c>
      <c r="F490" s="19" t="s">
        <v>15</v>
      </c>
      <c r="G490" s="19" t="s">
        <v>111</v>
      </c>
    </row>
    <row r="491" spans="1:7" ht="30" hidden="1" outlineLevel="3" collapsed="1">
      <c r="A491" s="19" t="s">
        <v>12</v>
      </c>
      <c r="B491" s="19" t="s">
        <v>152</v>
      </c>
      <c r="C491" s="19" t="s">
        <v>17</v>
      </c>
      <c r="D491" s="19"/>
      <c r="E491" s="19" t="s">
        <v>748</v>
      </c>
      <c r="F491" s="19" t="s">
        <v>15</v>
      </c>
      <c r="G491" s="19">
        <v>1</v>
      </c>
    </row>
    <row r="492" spans="1:7" ht="30" hidden="1" outlineLevel="3" collapsed="1">
      <c r="A492" s="19" t="s">
        <v>12</v>
      </c>
      <c r="B492" s="19" t="s">
        <v>152</v>
      </c>
      <c r="C492" s="19" t="s">
        <v>17</v>
      </c>
      <c r="D492" s="19"/>
      <c r="E492" s="19" t="s">
        <v>749</v>
      </c>
      <c r="F492" s="19" t="s">
        <v>15</v>
      </c>
      <c r="G492" s="19">
        <v>1</v>
      </c>
    </row>
    <row r="493" spans="1:7" hidden="1" outlineLevel="3" collapsed="1">
      <c r="A493" s="19" t="s">
        <v>12</v>
      </c>
      <c r="B493" s="19" t="s">
        <v>13</v>
      </c>
      <c r="C493" s="19" t="s">
        <v>17</v>
      </c>
      <c r="D493" s="19"/>
      <c r="E493" s="19" t="s">
        <v>750</v>
      </c>
      <c r="F493" s="19" t="s">
        <v>15</v>
      </c>
      <c r="G493" s="19" t="s">
        <v>111</v>
      </c>
    </row>
    <row r="494" spans="1:7" hidden="1" outlineLevel="1">
      <c r="A494" s="3" t="s">
        <v>15</v>
      </c>
      <c r="B494" s="3" t="s">
        <v>152</v>
      </c>
      <c r="C494" s="3" t="s">
        <v>17</v>
      </c>
      <c r="D494" s="3" t="s">
        <v>15</v>
      </c>
      <c r="E494" s="3" t="s">
        <v>804</v>
      </c>
      <c r="F494" s="3" t="s">
        <v>15</v>
      </c>
      <c r="G494" s="3">
        <v>1</v>
      </c>
    </row>
    <row r="495" spans="1:7" ht="30" hidden="1" outlineLevel="1">
      <c r="A495" s="3" t="s">
        <v>15</v>
      </c>
      <c r="B495" s="3" t="s">
        <v>152</v>
      </c>
      <c r="C495" s="3" t="s">
        <v>17</v>
      </c>
      <c r="D495" s="3" t="s">
        <v>15</v>
      </c>
      <c r="E495" s="3" t="s">
        <v>805</v>
      </c>
      <c r="F495" s="3" t="s">
        <v>15</v>
      </c>
      <c r="G495" s="3">
        <v>1</v>
      </c>
    </row>
    <row r="496" spans="1:7" hidden="1" outlineLevel="1">
      <c r="A496" s="3" t="s">
        <v>15</v>
      </c>
      <c r="B496" s="3" t="s">
        <v>152</v>
      </c>
      <c r="C496" s="3" t="s">
        <v>17</v>
      </c>
      <c r="D496" s="3" t="s">
        <v>15</v>
      </c>
      <c r="E496" s="3" t="s">
        <v>806</v>
      </c>
      <c r="F496" s="3" t="s">
        <v>15</v>
      </c>
      <c r="G496" s="3">
        <v>1</v>
      </c>
    </row>
    <row r="497" spans="1:7" ht="30" hidden="1" outlineLevel="1">
      <c r="A497" s="3" t="s">
        <v>15</v>
      </c>
      <c r="B497" s="3" t="s">
        <v>152</v>
      </c>
      <c r="C497" s="3" t="s">
        <v>17</v>
      </c>
      <c r="D497" s="3" t="s">
        <v>15</v>
      </c>
      <c r="E497" s="3" t="s">
        <v>807</v>
      </c>
      <c r="F497" s="3" t="s">
        <v>15</v>
      </c>
      <c r="G497" s="3">
        <v>1</v>
      </c>
    </row>
    <row r="498" spans="1:7" hidden="1" outlineLevel="1">
      <c r="A498" s="3" t="s">
        <v>15</v>
      </c>
      <c r="B498" s="3" t="s">
        <v>152</v>
      </c>
      <c r="C498" s="3" t="s">
        <v>17</v>
      </c>
      <c r="D498" s="3" t="s">
        <v>15</v>
      </c>
      <c r="E498" s="3" t="s">
        <v>808</v>
      </c>
      <c r="F498" s="3" t="s">
        <v>15</v>
      </c>
      <c r="G498" s="3">
        <v>1</v>
      </c>
    </row>
    <row r="499" spans="1:7" ht="30" hidden="1" outlineLevel="1">
      <c r="A499" s="3" t="s">
        <v>15</v>
      </c>
      <c r="B499" s="3" t="s">
        <v>152</v>
      </c>
      <c r="C499" s="3" t="s">
        <v>17</v>
      </c>
      <c r="D499" s="3" t="s">
        <v>15</v>
      </c>
      <c r="E499" s="3" t="s">
        <v>809</v>
      </c>
      <c r="F499" s="3" t="s">
        <v>15</v>
      </c>
      <c r="G499" s="3">
        <v>1</v>
      </c>
    </row>
    <row r="500" spans="1:7" ht="30">
      <c r="A500" s="3" t="s">
        <v>12</v>
      </c>
      <c r="B500" s="3" t="s">
        <v>20</v>
      </c>
      <c r="C500" s="8" t="s">
        <v>810</v>
      </c>
      <c r="D500" s="3"/>
      <c r="E500" s="3" t="s">
        <v>811</v>
      </c>
      <c r="F500" s="3" t="s">
        <v>15</v>
      </c>
      <c r="G500" s="3" t="s">
        <v>15</v>
      </c>
    </row>
    <row r="501" spans="1:7" collapsed="1">
      <c r="A501" s="3" t="s">
        <v>15</v>
      </c>
      <c r="B501" s="8" t="s">
        <v>611</v>
      </c>
      <c r="C501" s="8"/>
      <c r="D501" s="3" t="b">
        <f>EXACT(G500,"Yes")</f>
        <v>0</v>
      </c>
      <c r="E501" s="3" t="s">
        <v>611</v>
      </c>
      <c r="F501" s="3"/>
      <c r="G501" s="3"/>
    </row>
    <row r="502" spans="1:7" ht="60" hidden="1" outlineLevel="1">
      <c r="A502" s="3" t="s">
        <v>12</v>
      </c>
      <c r="B502" s="3" t="s">
        <v>20</v>
      </c>
      <c r="C502" s="18" t="s">
        <v>612</v>
      </c>
      <c r="D502" s="3"/>
      <c r="E502" s="3" t="s">
        <v>613</v>
      </c>
      <c r="F502" s="3" t="s">
        <v>15</v>
      </c>
      <c r="G502" s="3" t="s">
        <v>614</v>
      </c>
    </row>
    <row r="503" spans="1:7" ht="30" hidden="1" outlineLevel="1">
      <c r="A503" s="3" t="s">
        <v>15</v>
      </c>
      <c r="B503" s="18" t="s">
        <v>615</v>
      </c>
      <c r="C503" s="3" t="s">
        <v>17</v>
      </c>
      <c r="D503" s="3" t="b">
        <f>EXACT(G502,"Electricity consumption from the grid and (a) fossil fuel fired captive power plant(s)")</f>
        <v>0</v>
      </c>
      <c r="E503" s="3" t="s">
        <v>616</v>
      </c>
      <c r="F503" s="3" t="s">
        <v>15</v>
      </c>
      <c r="G503" s="3" t="s">
        <v>17</v>
      </c>
    </row>
    <row r="504" spans="1:7" ht="30" hidden="1" outlineLevel="2" collapsed="1">
      <c r="A504" s="19" t="s">
        <v>12</v>
      </c>
      <c r="B504" s="19" t="s">
        <v>20</v>
      </c>
      <c r="C504" s="20" t="s">
        <v>617</v>
      </c>
      <c r="D504" s="19"/>
      <c r="E504" s="19" t="s">
        <v>618</v>
      </c>
      <c r="F504" s="19" t="s">
        <v>15</v>
      </c>
      <c r="G504" s="19" t="s">
        <v>619</v>
      </c>
    </row>
    <row r="505" spans="1:7" hidden="1" outlineLevel="2">
      <c r="A505" s="21" t="s">
        <v>15</v>
      </c>
      <c r="B505" s="22" t="s">
        <v>620</v>
      </c>
      <c r="C505" s="21" t="s">
        <v>17</v>
      </c>
      <c r="D505" s="21" t="b">
        <f>EXACT(G504,"Electricity from both the grid and captive power plant(s)")</f>
        <v>0</v>
      </c>
      <c r="E505" s="21" t="s">
        <v>621</v>
      </c>
      <c r="F505" s="21" t="s">
        <v>15</v>
      </c>
      <c r="G505" s="21" t="s">
        <v>17</v>
      </c>
    </row>
    <row r="506" spans="1:7" ht="75" hidden="1" outlineLevel="3" collapsed="1">
      <c r="A506" s="19" t="s">
        <v>12</v>
      </c>
      <c r="B506" s="19" t="s">
        <v>20</v>
      </c>
      <c r="C506" s="20" t="s">
        <v>622</v>
      </c>
      <c r="D506" s="19"/>
      <c r="E506" s="19" t="s">
        <v>623</v>
      </c>
      <c r="F506" s="19" t="s">
        <v>15</v>
      </c>
      <c r="G506" s="19" t="s">
        <v>624</v>
      </c>
    </row>
    <row r="507" spans="1:7" hidden="1" outlineLevel="3">
      <c r="A507" s="21" t="s">
        <v>15</v>
      </c>
      <c r="B507" s="22" t="s">
        <v>625</v>
      </c>
      <c r="C507" s="21" t="s">
        <v>17</v>
      </c>
      <c r="D507" s="21" t="b">
        <f>EXACT(G506,"Calculate the combined margin emission factor of the applicable electricity system, using the procedures in the latest approved version of the “Use Tool 7 to calculate the emission factor for an electricity system” (EFEL,j/k/l,y = EFgrid,CM,y)")</f>
        <v>1</v>
      </c>
      <c r="E507" s="21" t="s">
        <v>625</v>
      </c>
      <c r="F507" s="21" t="s">
        <v>15</v>
      </c>
      <c r="G507" s="21" t="s">
        <v>17</v>
      </c>
    </row>
    <row r="508" spans="1:7" hidden="1" outlineLevel="4" collapsed="1">
      <c r="A508" s="19" t="s">
        <v>12</v>
      </c>
      <c r="B508" s="19" t="s">
        <v>13</v>
      </c>
      <c r="C508" s="19" t="s">
        <v>17</v>
      </c>
      <c r="D508" s="19"/>
      <c r="E508" s="19" t="s">
        <v>626</v>
      </c>
      <c r="F508" s="19" t="s">
        <v>15</v>
      </c>
      <c r="G508" s="19" t="s">
        <v>111</v>
      </c>
    </row>
    <row r="509" spans="1:7" ht="30" hidden="1" outlineLevel="4" collapsed="1">
      <c r="A509" s="19" t="s">
        <v>12</v>
      </c>
      <c r="B509" s="19" t="s">
        <v>20</v>
      </c>
      <c r="C509" s="20" t="s">
        <v>627</v>
      </c>
      <c r="D509" s="19"/>
      <c r="E509" s="19" t="s">
        <v>628</v>
      </c>
      <c r="F509" s="19" t="s">
        <v>15</v>
      </c>
      <c r="G509" s="19" t="s">
        <v>629</v>
      </c>
    </row>
    <row r="510" spans="1:7" hidden="1" outlineLevel="4">
      <c r="A510" s="21" t="s">
        <v>15</v>
      </c>
      <c r="B510" s="22" t="s">
        <v>630</v>
      </c>
      <c r="C510" s="21" t="s">
        <v>17</v>
      </c>
      <c r="D510" s="21" t="b">
        <f>EXACT(G509,"Annual")</f>
        <v>0</v>
      </c>
      <c r="E510" s="21" t="s">
        <v>631</v>
      </c>
      <c r="F510" s="21" t="s">
        <v>15</v>
      </c>
      <c r="G510" s="21" t="s">
        <v>17</v>
      </c>
    </row>
    <row r="511" spans="1:7" ht="30" hidden="1" outlineLevel="5" collapsed="1">
      <c r="A511" s="19" t="s">
        <v>12</v>
      </c>
      <c r="B511" s="19" t="s">
        <v>20</v>
      </c>
      <c r="C511" s="20" t="s">
        <v>632</v>
      </c>
      <c r="D511" s="19"/>
      <c r="E511" s="19" t="s">
        <v>631</v>
      </c>
      <c r="F511" s="19" t="s">
        <v>15</v>
      </c>
      <c r="G511" s="19" t="s">
        <v>12</v>
      </c>
    </row>
    <row r="512" spans="1:7" hidden="1" outlineLevel="5">
      <c r="A512" s="21" t="s">
        <v>15</v>
      </c>
      <c r="B512" s="22" t="s">
        <v>633</v>
      </c>
      <c r="C512" s="21" t="s">
        <v>17</v>
      </c>
      <c r="D512" s="21" t="b">
        <f>EXACT(G511,"No")</f>
        <v>0</v>
      </c>
      <c r="E512" s="21" t="s">
        <v>634</v>
      </c>
      <c r="F512" s="21" t="s">
        <v>15</v>
      </c>
      <c r="G512" s="21" t="s">
        <v>17</v>
      </c>
    </row>
    <row r="513" spans="1:7" ht="30" hidden="1" outlineLevel="6" collapsed="1">
      <c r="A513" s="19" t="s">
        <v>12</v>
      </c>
      <c r="B513" s="19" t="s">
        <v>20</v>
      </c>
      <c r="C513" s="20" t="s">
        <v>635</v>
      </c>
      <c r="D513" s="19"/>
      <c r="E513" s="19" t="s">
        <v>634</v>
      </c>
      <c r="F513" s="19" t="s">
        <v>15</v>
      </c>
      <c r="G513" s="19" t="s">
        <v>12</v>
      </c>
    </row>
    <row r="514" spans="1:7" hidden="1" outlineLevel="6">
      <c r="A514" s="21" t="s">
        <v>15</v>
      </c>
      <c r="B514" s="22" t="s">
        <v>636</v>
      </c>
      <c r="C514" s="21" t="s">
        <v>17</v>
      </c>
      <c r="D514" s="21" t="b">
        <f>EXACT(G513,"No")</f>
        <v>0</v>
      </c>
      <c r="E514" s="21" t="s">
        <v>637</v>
      </c>
      <c r="F514" s="21" t="s">
        <v>15</v>
      </c>
      <c r="G514" s="21" t="s">
        <v>17</v>
      </c>
    </row>
    <row r="515" spans="1:7" ht="30" hidden="1" outlineLevel="7" collapsed="1">
      <c r="A515" s="19" t="s">
        <v>12</v>
      </c>
      <c r="B515" s="19" t="s">
        <v>20</v>
      </c>
      <c r="C515" s="20" t="s">
        <v>638</v>
      </c>
      <c r="D515" s="19"/>
      <c r="E515" s="19" t="s">
        <v>637</v>
      </c>
      <c r="F515" s="19" t="s">
        <v>15</v>
      </c>
      <c r="G515" s="19" t="s">
        <v>12</v>
      </c>
    </row>
    <row r="516" spans="1:7" hidden="1" outlineLevel="7">
      <c r="A516" s="21" t="s">
        <v>15</v>
      </c>
      <c r="B516" s="22" t="s">
        <v>639</v>
      </c>
      <c r="C516" s="21" t="s">
        <v>17</v>
      </c>
      <c r="D516" s="21" t="b">
        <f>EXACT(G515,"No")</f>
        <v>0</v>
      </c>
      <c r="E516" s="21" t="s">
        <v>640</v>
      </c>
      <c r="F516" s="21" t="s">
        <v>15</v>
      </c>
      <c r="G516" s="21" t="s">
        <v>17</v>
      </c>
    </row>
    <row r="517" spans="1:7" ht="30" hidden="1" outlineLevel="7" collapsed="1">
      <c r="A517" s="19" t="s">
        <v>12</v>
      </c>
      <c r="B517" s="19" t="s">
        <v>20</v>
      </c>
      <c r="C517" s="20" t="s">
        <v>641</v>
      </c>
      <c r="D517" s="19"/>
      <c r="E517" s="19" t="s">
        <v>640</v>
      </c>
      <c r="F517" s="19" t="s">
        <v>15</v>
      </c>
      <c r="G517" s="19" t="s">
        <v>12</v>
      </c>
    </row>
    <row r="518" spans="1:7" ht="30" hidden="1" outlineLevel="7" collapsed="1">
      <c r="A518" s="19" t="s">
        <v>15</v>
      </c>
      <c r="B518" s="20" t="s">
        <v>642</v>
      </c>
      <c r="C518" s="19" t="s">
        <v>17</v>
      </c>
      <c r="D518" s="19" t="b">
        <f>EXACT(G517,"No")</f>
        <v>0</v>
      </c>
      <c r="E518" s="19" t="s">
        <v>643</v>
      </c>
      <c r="F518" s="19" t="s">
        <v>15</v>
      </c>
      <c r="G518" s="19" t="s">
        <v>17</v>
      </c>
    </row>
    <row r="519" spans="1:7" hidden="1" outlineLevel="7" collapsed="1">
      <c r="A519" s="19" t="s">
        <v>15</v>
      </c>
      <c r="B519" s="20" t="s">
        <v>644</v>
      </c>
      <c r="C519" s="19" t="s">
        <v>17</v>
      </c>
      <c r="D519" s="19" t="b">
        <f>EXACT(G517,"Yes")</f>
        <v>1</v>
      </c>
      <c r="E519" s="19" t="s">
        <v>645</v>
      </c>
      <c r="F519" s="19" t="s">
        <v>15</v>
      </c>
      <c r="G519" s="19" t="s">
        <v>17</v>
      </c>
    </row>
    <row r="520" spans="1:7" hidden="1" outlineLevel="7">
      <c r="A520" s="21" t="s">
        <v>15</v>
      </c>
      <c r="B520" s="22" t="s">
        <v>644</v>
      </c>
      <c r="C520" s="21" t="s">
        <v>17</v>
      </c>
      <c r="D520" s="21" t="b">
        <f>EXACT(G515,"Yes")</f>
        <v>1</v>
      </c>
      <c r="E520" s="21" t="s">
        <v>645</v>
      </c>
      <c r="F520" s="21" t="s">
        <v>15</v>
      </c>
      <c r="G520" s="21" t="s">
        <v>17</v>
      </c>
    </row>
    <row r="521" spans="1:7" ht="45" hidden="1" outlineLevel="7" collapsed="1">
      <c r="A521" s="19" t="s">
        <v>12</v>
      </c>
      <c r="B521" s="19" t="s">
        <v>20</v>
      </c>
      <c r="C521" s="20" t="s">
        <v>646</v>
      </c>
      <c r="D521" s="19"/>
      <c r="E521" s="19" t="s">
        <v>647</v>
      </c>
      <c r="F521" s="19" t="s">
        <v>15</v>
      </c>
      <c r="G521" s="19" t="s">
        <v>648</v>
      </c>
    </row>
    <row r="522" spans="1:7" hidden="1" outlineLevel="7" collapsed="1">
      <c r="A522" s="19" t="s">
        <v>15</v>
      </c>
      <c r="B522" s="20" t="s">
        <v>649</v>
      </c>
      <c r="C522" s="19" t="s">
        <v>17</v>
      </c>
      <c r="D522" s="19" t="b">
        <f>EXACT(G521,"Lambda (λy) should be determined by applying the step wise procedure provided in appendix 3 of methodology")</f>
        <v>0</v>
      </c>
      <c r="E522" s="19" t="s">
        <v>649</v>
      </c>
      <c r="F522" s="19" t="s">
        <v>15</v>
      </c>
      <c r="G522" s="19" t="s">
        <v>17</v>
      </c>
    </row>
    <row r="523" spans="1:7" hidden="1" outlineLevel="7" collapsed="1">
      <c r="A523" s="19" t="s">
        <v>15</v>
      </c>
      <c r="B523" s="20" t="s">
        <v>650</v>
      </c>
      <c r="C523" s="19" t="s">
        <v>17</v>
      </c>
      <c r="D523" s="19" t="b">
        <f>EXACT(G521,"Use default values of lambda based on the share of electricity generation from low-cost/must-run in total generation")</f>
        <v>1</v>
      </c>
      <c r="E523" s="19" t="s">
        <v>650</v>
      </c>
      <c r="F523" s="19" t="s">
        <v>15</v>
      </c>
      <c r="G523" s="19" t="s">
        <v>17</v>
      </c>
    </row>
    <row r="524" spans="1:7" ht="30" hidden="1" outlineLevel="7" collapsed="1">
      <c r="A524" s="19" t="s">
        <v>15</v>
      </c>
      <c r="B524" s="19" t="s">
        <v>152</v>
      </c>
      <c r="C524" s="19" t="s">
        <v>17</v>
      </c>
      <c r="D524" s="19" t="s">
        <v>15</v>
      </c>
      <c r="E524" s="19" t="s">
        <v>651</v>
      </c>
      <c r="F524" s="19" t="s">
        <v>15</v>
      </c>
      <c r="G524" s="19">
        <v>1</v>
      </c>
    </row>
    <row r="525" spans="1:7" hidden="1" outlineLevel="7" collapsed="1">
      <c r="A525" s="19" t="s">
        <v>12</v>
      </c>
      <c r="B525" s="20" t="s">
        <v>652</v>
      </c>
      <c r="C525" s="19" t="s">
        <v>17</v>
      </c>
      <c r="D525" s="19"/>
      <c r="E525" s="19" t="s">
        <v>653</v>
      </c>
      <c r="F525" s="19" t="s">
        <v>12</v>
      </c>
      <c r="G525" s="19" t="s">
        <v>17</v>
      </c>
    </row>
    <row r="526" spans="1:7" hidden="1" outlineLevel="6">
      <c r="A526" s="21" t="s">
        <v>15</v>
      </c>
      <c r="B526" s="22" t="s">
        <v>654</v>
      </c>
      <c r="C526" s="21" t="s">
        <v>17</v>
      </c>
      <c r="D526" s="21" t="b">
        <f>EXACT(G513,"Yes")</f>
        <v>1</v>
      </c>
      <c r="E526" s="21" t="s">
        <v>655</v>
      </c>
      <c r="F526" s="21" t="s">
        <v>15</v>
      </c>
      <c r="G526" s="21" t="s">
        <v>17</v>
      </c>
    </row>
    <row r="527" spans="1:7" ht="30" hidden="1" outlineLevel="7" collapsed="1">
      <c r="A527" s="19" t="s">
        <v>12</v>
      </c>
      <c r="B527" s="19" t="s">
        <v>20</v>
      </c>
      <c r="C527" s="20" t="s">
        <v>656</v>
      </c>
      <c r="D527" s="19"/>
      <c r="E527" s="19" t="s">
        <v>657</v>
      </c>
      <c r="F527" s="19" t="s">
        <v>15</v>
      </c>
      <c r="G527" s="19" t="s">
        <v>658</v>
      </c>
    </row>
    <row r="528" spans="1:7" ht="30" hidden="1" outlineLevel="7">
      <c r="A528" s="21" t="s">
        <v>15</v>
      </c>
      <c r="B528" s="22" t="s">
        <v>659</v>
      </c>
      <c r="C528" s="21" t="s">
        <v>17</v>
      </c>
      <c r="D528" s="21" t="b">
        <f>EXACT(G527,"Based on the total net electricity generation of all power plants serving the system and the fuel types and total fuel consumption of the project electricity system")</f>
        <v>0</v>
      </c>
      <c r="E528" s="21" t="s">
        <v>660</v>
      </c>
      <c r="F528" s="21" t="s">
        <v>15</v>
      </c>
      <c r="G528" s="21" t="s">
        <v>17</v>
      </c>
    </row>
    <row r="529" spans="1:7" hidden="1" outlineLevel="7" collapsed="1">
      <c r="A529" s="19" t="s">
        <v>15</v>
      </c>
      <c r="B529" s="19" t="s">
        <v>152</v>
      </c>
      <c r="C529" s="19" t="s">
        <v>17</v>
      </c>
      <c r="D529" s="19" t="s">
        <v>15</v>
      </c>
      <c r="E529" s="19" t="s">
        <v>661</v>
      </c>
      <c r="F529" s="19" t="s">
        <v>15</v>
      </c>
      <c r="G529" s="19">
        <v>1</v>
      </c>
    </row>
    <row r="530" spans="1:7" ht="45" hidden="1" outlineLevel="7" collapsed="1">
      <c r="A530" s="19" t="s">
        <v>12</v>
      </c>
      <c r="B530" s="19" t="s">
        <v>152</v>
      </c>
      <c r="C530" s="19" t="s">
        <v>17</v>
      </c>
      <c r="D530" s="19"/>
      <c r="E530" s="19" t="s">
        <v>662</v>
      </c>
      <c r="F530" s="19" t="s">
        <v>15</v>
      </c>
      <c r="G530" s="19">
        <v>1</v>
      </c>
    </row>
    <row r="531" spans="1:7" hidden="1" outlineLevel="7" collapsed="1">
      <c r="A531" s="19" t="s">
        <v>12</v>
      </c>
      <c r="B531" s="20" t="s">
        <v>663</v>
      </c>
      <c r="C531" s="19" t="s">
        <v>17</v>
      </c>
      <c r="D531" s="19"/>
      <c r="E531" s="19" t="s">
        <v>663</v>
      </c>
      <c r="F531" s="19" t="s">
        <v>12</v>
      </c>
      <c r="G531" s="19" t="s">
        <v>17</v>
      </c>
    </row>
    <row r="532" spans="1:7" ht="30" hidden="1" outlineLevel="7">
      <c r="A532" s="21" t="s">
        <v>15</v>
      </c>
      <c r="B532" s="22" t="s">
        <v>664</v>
      </c>
      <c r="C532" s="21" t="s">
        <v>17</v>
      </c>
      <c r="D532" s="21" t="b">
        <f>EXACT(G527,"Based on the net electricity generation and a CO2 emission factor of each power unit")</f>
        <v>1</v>
      </c>
      <c r="E532" s="21" t="s">
        <v>665</v>
      </c>
      <c r="F532" s="21" t="s">
        <v>15</v>
      </c>
      <c r="G532" s="21" t="s">
        <v>17</v>
      </c>
    </row>
    <row r="533" spans="1:7" hidden="1" outlineLevel="7" collapsed="1">
      <c r="A533" s="19" t="s">
        <v>15</v>
      </c>
      <c r="B533" s="19" t="s">
        <v>152</v>
      </c>
      <c r="C533" s="19" t="s">
        <v>17</v>
      </c>
      <c r="D533" s="19" t="s">
        <v>15</v>
      </c>
      <c r="E533" s="19" t="s">
        <v>661</v>
      </c>
      <c r="F533" s="19" t="s">
        <v>15</v>
      </c>
      <c r="G533" s="19">
        <v>1</v>
      </c>
    </row>
    <row r="534" spans="1:7" hidden="1" outlineLevel="7" collapsed="1">
      <c r="A534" s="19" t="s">
        <v>12</v>
      </c>
      <c r="B534" s="20" t="s">
        <v>652</v>
      </c>
      <c r="C534" s="19" t="s">
        <v>17</v>
      </c>
      <c r="D534" s="19"/>
      <c r="E534" s="19" t="s">
        <v>653</v>
      </c>
      <c r="F534" s="19" t="s">
        <v>12</v>
      </c>
      <c r="G534" s="19" t="s">
        <v>17</v>
      </c>
    </row>
    <row r="535" spans="1:7" hidden="1" outlineLevel="7" collapsed="1">
      <c r="A535" s="19" t="s">
        <v>15</v>
      </c>
      <c r="B535" s="19" t="s">
        <v>152</v>
      </c>
      <c r="C535" s="19" t="s">
        <v>17</v>
      </c>
      <c r="D535" s="19" t="s">
        <v>15</v>
      </c>
      <c r="E535" s="19" t="s">
        <v>666</v>
      </c>
      <c r="F535" s="19" t="s">
        <v>15</v>
      </c>
      <c r="G535" s="19">
        <v>1</v>
      </c>
    </row>
    <row r="536" spans="1:7" hidden="1" outlineLevel="5">
      <c r="A536" s="21" t="s">
        <v>15</v>
      </c>
      <c r="B536" s="22" t="s">
        <v>654</v>
      </c>
      <c r="C536" s="21" t="s">
        <v>17</v>
      </c>
      <c r="D536" s="21" t="b">
        <f>EXACT(G511,"Yes")</f>
        <v>1</v>
      </c>
      <c r="E536" s="21" t="s">
        <v>655</v>
      </c>
      <c r="F536" s="21" t="s">
        <v>15</v>
      </c>
      <c r="G536" s="21" t="s">
        <v>17</v>
      </c>
    </row>
    <row r="537" spans="1:7" ht="30" hidden="1" outlineLevel="6" collapsed="1">
      <c r="A537" s="19" t="s">
        <v>12</v>
      </c>
      <c r="B537" s="19" t="s">
        <v>20</v>
      </c>
      <c r="C537" s="20" t="s">
        <v>656</v>
      </c>
      <c r="D537" s="19"/>
      <c r="E537" s="19" t="s">
        <v>657</v>
      </c>
      <c r="F537" s="19" t="s">
        <v>15</v>
      </c>
      <c r="G537" s="19" t="s">
        <v>658</v>
      </c>
    </row>
    <row r="538" spans="1:7" ht="30" hidden="1" outlineLevel="6">
      <c r="A538" s="21" t="s">
        <v>15</v>
      </c>
      <c r="B538" s="22" t="s">
        <v>659</v>
      </c>
      <c r="C538" s="21" t="s">
        <v>17</v>
      </c>
      <c r="D538" s="21" t="b">
        <f>EXACT(G537,"Based on the total net electricity generation of all power plants serving the system and the fuel types and total fuel consumption of the project electricity system")</f>
        <v>0</v>
      </c>
      <c r="E538" s="21" t="s">
        <v>660</v>
      </c>
      <c r="F538" s="21" t="s">
        <v>15</v>
      </c>
      <c r="G538" s="21" t="s">
        <v>17</v>
      </c>
    </row>
    <row r="539" spans="1:7" hidden="1" outlineLevel="7" collapsed="1">
      <c r="A539" s="19" t="s">
        <v>15</v>
      </c>
      <c r="B539" s="19" t="s">
        <v>152</v>
      </c>
      <c r="C539" s="19" t="s">
        <v>17</v>
      </c>
      <c r="D539" s="19" t="s">
        <v>15</v>
      </c>
      <c r="E539" s="19" t="s">
        <v>661</v>
      </c>
      <c r="F539" s="19" t="s">
        <v>15</v>
      </c>
      <c r="G539" s="19">
        <v>1</v>
      </c>
    </row>
    <row r="540" spans="1:7" ht="45" hidden="1" outlineLevel="7" collapsed="1">
      <c r="A540" s="19" t="s">
        <v>12</v>
      </c>
      <c r="B540" s="19" t="s">
        <v>152</v>
      </c>
      <c r="C540" s="19" t="s">
        <v>17</v>
      </c>
      <c r="D540" s="19"/>
      <c r="E540" s="19" t="s">
        <v>662</v>
      </c>
      <c r="F540" s="19" t="s">
        <v>15</v>
      </c>
      <c r="G540" s="19">
        <v>1</v>
      </c>
    </row>
    <row r="541" spans="1:7" hidden="1" outlineLevel="7">
      <c r="A541" s="21" t="s">
        <v>12</v>
      </c>
      <c r="B541" s="22" t="s">
        <v>663</v>
      </c>
      <c r="C541" s="21" t="s">
        <v>17</v>
      </c>
      <c r="D541" s="21"/>
      <c r="E541" s="21" t="s">
        <v>663</v>
      </c>
      <c r="F541" s="21" t="s">
        <v>12</v>
      </c>
      <c r="G541" s="21" t="s">
        <v>17</v>
      </c>
    </row>
    <row r="542" spans="1:7" hidden="1" outlineLevel="7" collapsed="1">
      <c r="A542" s="19" t="s">
        <v>12</v>
      </c>
      <c r="B542" s="19" t="s">
        <v>13</v>
      </c>
      <c r="C542" s="19" t="s">
        <v>17</v>
      </c>
      <c r="D542" s="19"/>
      <c r="E542" s="19" t="s">
        <v>667</v>
      </c>
      <c r="F542" s="19" t="s">
        <v>15</v>
      </c>
      <c r="G542" s="19" t="s">
        <v>111</v>
      </c>
    </row>
    <row r="543" spans="1:7" ht="30" hidden="1" outlineLevel="7" collapsed="1">
      <c r="A543" s="19" t="s">
        <v>12</v>
      </c>
      <c r="B543" s="19" t="s">
        <v>152</v>
      </c>
      <c r="C543" s="19" t="s">
        <v>17</v>
      </c>
      <c r="D543" s="19"/>
      <c r="E543" s="19" t="s">
        <v>668</v>
      </c>
      <c r="F543" s="19" t="s">
        <v>15</v>
      </c>
      <c r="G543" s="19">
        <v>1</v>
      </c>
    </row>
    <row r="544" spans="1:7" ht="30" hidden="1" outlineLevel="7" collapsed="1">
      <c r="A544" s="19" t="s">
        <v>12</v>
      </c>
      <c r="B544" s="19" t="s">
        <v>152</v>
      </c>
      <c r="C544" s="19" t="s">
        <v>17</v>
      </c>
      <c r="D544" s="19"/>
      <c r="E544" s="19" t="s">
        <v>669</v>
      </c>
      <c r="F544" s="19" t="s">
        <v>15</v>
      </c>
      <c r="G544" s="19">
        <v>1</v>
      </c>
    </row>
    <row r="545" spans="1:7" hidden="1" outlineLevel="7" collapsed="1">
      <c r="A545" s="19" t="s">
        <v>12</v>
      </c>
      <c r="B545" s="19" t="s">
        <v>152</v>
      </c>
      <c r="C545" s="19" t="s">
        <v>17</v>
      </c>
      <c r="D545" s="19"/>
      <c r="E545" s="19" t="s">
        <v>670</v>
      </c>
      <c r="F545" s="19" t="s">
        <v>15</v>
      </c>
      <c r="G545" s="19">
        <v>1</v>
      </c>
    </row>
    <row r="546" spans="1:7" ht="30" hidden="1" outlineLevel="6">
      <c r="A546" s="21" t="s">
        <v>15</v>
      </c>
      <c r="B546" s="22" t="s">
        <v>664</v>
      </c>
      <c r="C546" s="21" t="s">
        <v>17</v>
      </c>
      <c r="D546" s="21" t="b">
        <f>EXACT(G537,"Based on the net electricity generation and a CO2 emission factor of each power unit")</f>
        <v>1</v>
      </c>
      <c r="E546" s="21" t="s">
        <v>665</v>
      </c>
      <c r="F546" s="21" t="s">
        <v>15</v>
      </c>
      <c r="G546" s="21" t="s">
        <v>17</v>
      </c>
    </row>
    <row r="547" spans="1:7" hidden="1" outlineLevel="7" collapsed="1">
      <c r="A547" s="19" t="s">
        <v>15</v>
      </c>
      <c r="B547" s="19" t="s">
        <v>152</v>
      </c>
      <c r="C547" s="19" t="s">
        <v>17</v>
      </c>
      <c r="D547" s="19" t="s">
        <v>15</v>
      </c>
      <c r="E547" s="19" t="s">
        <v>661</v>
      </c>
      <c r="F547" s="19" t="s">
        <v>15</v>
      </c>
      <c r="G547" s="19">
        <v>1</v>
      </c>
    </row>
    <row r="548" spans="1:7" hidden="1" outlineLevel="7">
      <c r="A548" s="21" t="s">
        <v>12</v>
      </c>
      <c r="B548" s="22" t="s">
        <v>652</v>
      </c>
      <c r="C548" s="21" t="s">
        <v>17</v>
      </c>
      <c r="D548" s="21"/>
      <c r="E548" s="21" t="s">
        <v>653</v>
      </c>
      <c r="F548" s="21" t="s">
        <v>12</v>
      </c>
      <c r="G548" s="21" t="s">
        <v>17</v>
      </c>
    </row>
    <row r="549" spans="1:7" ht="30" hidden="1" outlineLevel="7" collapsed="1">
      <c r="A549" s="19" t="s">
        <v>12</v>
      </c>
      <c r="B549" s="19" t="s">
        <v>20</v>
      </c>
      <c r="C549" s="20" t="s">
        <v>671</v>
      </c>
      <c r="D549" s="19"/>
      <c r="E549" s="19" t="s">
        <v>672</v>
      </c>
      <c r="F549" s="19" t="s">
        <v>15</v>
      </c>
      <c r="G549" s="19" t="s">
        <v>673</v>
      </c>
    </row>
    <row r="550" spans="1:7" hidden="1" outlineLevel="7" collapsed="1">
      <c r="A550" s="19" t="s">
        <v>15</v>
      </c>
      <c r="B550" s="20" t="s">
        <v>674</v>
      </c>
      <c r="C550" s="19" t="s">
        <v>17</v>
      </c>
      <c r="D550" s="19" t="b">
        <f>EXACT(G549,"Only data available is the electricity generation for the specific power unit")</f>
        <v>0</v>
      </c>
      <c r="E550" s="19" t="s">
        <v>675</v>
      </c>
      <c r="F550" s="19" t="s">
        <v>15</v>
      </c>
      <c r="G550" s="19" t="s">
        <v>17</v>
      </c>
    </row>
    <row r="551" spans="1:7" ht="30" hidden="1" outlineLevel="7" collapsed="1">
      <c r="A551" s="19" t="s">
        <v>15</v>
      </c>
      <c r="B551" s="20" t="s">
        <v>676</v>
      </c>
      <c r="C551" s="19" t="s">
        <v>17</v>
      </c>
      <c r="D551" s="19" t="b">
        <f>EXACT(G549,"Only data available for the specific power unit are the electricity generation and the fuel types used")</f>
        <v>0</v>
      </c>
      <c r="E551" s="19" t="s">
        <v>677</v>
      </c>
      <c r="F551" s="19" t="s">
        <v>15</v>
      </c>
      <c r="G551" s="19" t="s">
        <v>17</v>
      </c>
    </row>
    <row r="552" spans="1:7" hidden="1" outlineLevel="7" collapsed="1">
      <c r="A552" s="19" t="s">
        <v>15</v>
      </c>
      <c r="B552" s="20" t="s">
        <v>678</v>
      </c>
      <c r="C552" s="19" t="s">
        <v>17</v>
      </c>
      <c r="D552" s="19" t="b">
        <f>EXACT(G549,"Data available for fuel consumption and electricity generation")</f>
        <v>1</v>
      </c>
      <c r="E552" s="19" t="s">
        <v>673</v>
      </c>
      <c r="F552" s="19" t="s">
        <v>15</v>
      </c>
      <c r="G552" s="19" t="s">
        <v>17</v>
      </c>
    </row>
    <row r="553" spans="1:7" hidden="1" outlineLevel="6" collapsed="1">
      <c r="A553" s="19" t="s">
        <v>15</v>
      </c>
      <c r="B553" s="19" t="s">
        <v>152</v>
      </c>
      <c r="C553" s="19" t="s">
        <v>17</v>
      </c>
      <c r="D553" s="19" t="s">
        <v>15</v>
      </c>
      <c r="E553" s="19" t="s">
        <v>666</v>
      </c>
      <c r="F553" s="19" t="s">
        <v>15</v>
      </c>
      <c r="G553" s="19">
        <v>1</v>
      </c>
    </row>
    <row r="554" spans="1:7" hidden="1" outlineLevel="4">
      <c r="A554" s="21" t="s">
        <v>15</v>
      </c>
      <c r="B554" s="22" t="s">
        <v>679</v>
      </c>
      <c r="C554" s="21" t="s">
        <v>17</v>
      </c>
      <c r="D554" s="21" t="b">
        <f>EXACT(G509,"Hourly")</f>
        <v>1</v>
      </c>
      <c r="E554" s="21" t="s">
        <v>680</v>
      </c>
      <c r="F554" s="21" t="s">
        <v>15</v>
      </c>
      <c r="G554" s="21" t="s">
        <v>17</v>
      </c>
    </row>
    <row r="555" spans="1:7" ht="30" hidden="1" outlineLevel="5" collapsed="1">
      <c r="A555" s="19" t="s">
        <v>12</v>
      </c>
      <c r="B555" s="19" t="s">
        <v>20</v>
      </c>
      <c r="C555" s="20" t="s">
        <v>681</v>
      </c>
      <c r="D555" s="19"/>
      <c r="E555" s="19" t="s">
        <v>682</v>
      </c>
      <c r="F555" s="19" t="s">
        <v>15</v>
      </c>
      <c r="G555" s="19" t="s">
        <v>683</v>
      </c>
    </row>
    <row r="556" spans="1:7" ht="30" hidden="1" outlineLevel="5" collapsed="1">
      <c r="A556" s="19" t="s">
        <v>12</v>
      </c>
      <c r="B556" s="19" t="s">
        <v>152</v>
      </c>
      <c r="C556" s="19" t="s">
        <v>17</v>
      </c>
      <c r="D556" s="19"/>
      <c r="E556" s="19" t="s">
        <v>684</v>
      </c>
      <c r="F556" s="19" t="s">
        <v>15</v>
      </c>
      <c r="G556" s="19">
        <v>1</v>
      </c>
    </row>
    <row r="557" spans="1:7" hidden="1" outlineLevel="4">
      <c r="A557" s="21" t="s">
        <v>12</v>
      </c>
      <c r="B557" s="22" t="s">
        <v>685</v>
      </c>
      <c r="C557" s="21" t="s">
        <v>17</v>
      </c>
      <c r="D557" s="21"/>
      <c r="E557" s="21" t="s">
        <v>685</v>
      </c>
      <c r="F557" s="21" t="s">
        <v>15</v>
      </c>
      <c r="G557" s="21" t="s">
        <v>17</v>
      </c>
    </row>
    <row r="558" spans="1:7" hidden="1" outlineLevel="5" collapsed="1">
      <c r="A558" s="19" t="s">
        <v>15</v>
      </c>
      <c r="B558" s="19" t="s">
        <v>152</v>
      </c>
      <c r="C558" s="19" t="s">
        <v>17</v>
      </c>
      <c r="D558" s="19" t="s">
        <v>15</v>
      </c>
      <c r="E558" s="19" t="s">
        <v>686</v>
      </c>
      <c r="F558" s="19" t="s">
        <v>15</v>
      </c>
      <c r="G558" s="19">
        <v>1</v>
      </c>
    </row>
    <row r="559" spans="1:7" ht="409.5" hidden="1" outlineLevel="5" collapsed="1">
      <c r="A559" s="19" t="s">
        <v>15</v>
      </c>
      <c r="B559" s="19" t="s">
        <v>80</v>
      </c>
      <c r="C559" s="23" t="s">
        <v>81</v>
      </c>
      <c r="D559" s="19"/>
      <c r="E559" s="24" t="s">
        <v>687</v>
      </c>
      <c r="F559" s="19" t="s">
        <v>15</v>
      </c>
      <c r="G559" s="19" t="s">
        <v>17</v>
      </c>
    </row>
    <row r="560" spans="1:7" hidden="1" outlineLevel="5" collapsed="1">
      <c r="A560" s="19" t="s">
        <v>12</v>
      </c>
      <c r="B560" s="19" t="s">
        <v>152</v>
      </c>
      <c r="C560" s="19" t="s">
        <v>17</v>
      </c>
      <c r="D560" s="19"/>
      <c r="E560" s="19" t="s">
        <v>688</v>
      </c>
      <c r="F560" s="19" t="s">
        <v>15</v>
      </c>
      <c r="G560" s="19">
        <v>1</v>
      </c>
    </row>
    <row r="561" spans="1:7" hidden="1" outlineLevel="5" collapsed="1">
      <c r="A561" s="19" t="s">
        <v>12</v>
      </c>
      <c r="B561" s="19" t="s">
        <v>152</v>
      </c>
      <c r="C561" s="19" t="s">
        <v>17</v>
      </c>
      <c r="D561" s="19"/>
      <c r="E561" s="19" t="s">
        <v>689</v>
      </c>
      <c r="F561" s="19" t="s">
        <v>15</v>
      </c>
      <c r="G561" s="19">
        <v>1</v>
      </c>
    </row>
    <row r="562" spans="1:7" hidden="1" outlineLevel="5">
      <c r="A562" s="21" t="s">
        <v>12</v>
      </c>
      <c r="B562" s="22" t="s">
        <v>690</v>
      </c>
      <c r="C562" s="21" t="s">
        <v>17</v>
      </c>
      <c r="D562" s="21"/>
      <c r="E562" s="21" t="s">
        <v>690</v>
      </c>
      <c r="F562" s="21" t="s">
        <v>12</v>
      </c>
      <c r="G562" s="21" t="s">
        <v>17</v>
      </c>
    </row>
    <row r="563" spans="1:7" hidden="1" outlineLevel="6" collapsed="1">
      <c r="A563" s="19" t="s">
        <v>12</v>
      </c>
      <c r="B563" s="19" t="s">
        <v>13</v>
      </c>
      <c r="C563" s="19" t="s">
        <v>17</v>
      </c>
      <c r="D563" s="19"/>
      <c r="E563" s="19" t="s">
        <v>691</v>
      </c>
      <c r="F563" s="19" t="s">
        <v>15</v>
      </c>
      <c r="G563" s="19" t="s">
        <v>111</v>
      </c>
    </row>
    <row r="564" spans="1:7" hidden="1" outlineLevel="6" collapsed="1">
      <c r="A564" s="19" t="s">
        <v>12</v>
      </c>
      <c r="B564" s="19" t="s">
        <v>65</v>
      </c>
      <c r="C564" s="19" t="s">
        <v>17</v>
      </c>
      <c r="D564" s="19"/>
      <c r="E564" s="19" t="s">
        <v>692</v>
      </c>
      <c r="F564" s="19" t="s">
        <v>15</v>
      </c>
      <c r="G564" s="19" t="s">
        <v>329</v>
      </c>
    </row>
    <row r="565" spans="1:7" hidden="1" outlineLevel="6" collapsed="1">
      <c r="A565" s="19" t="s">
        <v>12</v>
      </c>
      <c r="B565" s="19" t="s">
        <v>152</v>
      </c>
      <c r="C565" s="19" t="s">
        <v>17</v>
      </c>
      <c r="D565" s="19"/>
      <c r="E565" s="19" t="s">
        <v>693</v>
      </c>
      <c r="F565" s="19" t="s">
        <v>15</v>
      </c>
      <c r="G565" s="19">
        <v>1</v>
      </c>
    </row>
    <row r="566" spans="1:7" hidden="1" outlineLevel="6" collapsed="1">
      <c r="A566" s="19" t="s">
        <v>12</v>
      </c>
      <c r="B566" s="19" t="s">
        <v>152</v>
      </c>
      <c r="C566" s="19" t="s">
        <v>17</v>
      </c>
      <c r="D566" s="19"/>
      <c r="E566" s="19" t="s">
        <v>694</v>
      </c>
      <c r="F566" s="19" t="s">
        <v>15</v>
      </c>
      <c r="G566" s="19">
        <v>1</v>
      </c>
    </row>
    <row r="567" spans="1:7" hidden="1" outlineLevel="4">
      <c r="A567" s="21" t="s">
        <v>12</v>
      </c>
      <c r="B567" s="22" t="s">
        <v>695</v>
      </c>
      <c r="C567" s="21" t="s">
        <v>17</v>
      </c>
      <c r="D567" s="21"/>
      <c r="E567" s="21" t="s">
        <v>695</v>
      </c>
      <c r="F567" s="21" t="s">
        <v>15</v>
      </c>
      <c r="G567" s="21" t="s">
        <v>17</v>
      </c>
    </row>
    <row r="568" spans="1:7" ht="30" hidden="1" outlineLevel="5" collapsed="1">
      <c r="A568" s="19" t="s">
        <v>12</v>
      </c>
      <c r="B568" s="19" t="s">
        <v>20</v>
      </c>
      <c r="C568" s="20" t="s">
        <v>696</v>
      </c>
      <c r="D568" s="19"/>
      <c r="E568" s="19" t="s">
        <v>697</v>
      </c>
      <c r="F568" s="19" t="s">
        <v>15</v>
      </c>
      <c r="G568" s="19" t="s">
        <v>12</v>
      </c>
    </row>
    <row r="569" spans="1:7" hidden="1" outlineLevel="5">
      <c r="A569" s="21" t="s">
        <v>15</v>
      </c>
      <c r="B569" s="22" t="s">
        <v>698</v>
      </c>
      <c r="C569" s="21" t="s">
        <v>17</v>
      </c>
      <c r="D569" s="21" t="b">
        <f>EXACT(G568,"No")</f>
        <v>0</v>
      </c>
      <c r="E569" s="21" t="s">
        <v>699</v>
      </c>
      <c r="F569" s="21" t="s">
        <v>15</v>
      </c>
      <c r="G569" s="21" t="s">
        <v>17</v>
      </c>
    </row>
    <row r="570" spans="1:7" ht="30" hidden="1" outlineLevel="6" collapsed="1">
      <c r="A570" s="19" t="s">
        <v>12</v>
      </c>
      <c r="B570" s="19" t="s">
        <v>20</v>
      </c>
      <c r="C570" s="20" t="s">
        <v>700</v>
      </c>
      <c r="D570" s="19"/>
      <c r="E570" s="19" t="s">
        <v>701</v>
      </c>
      <c r="F570" s="19" t="s">
        <v>15</v>
      </c>
      <c r="G570" s="19" t="s">
        <v>702</v>
      </c>
    </row>
    <row r="571" spans="1:7" hidden="1" outlineLevel="6">
      <c r="A571" s="21" t="s">
        <v>15</v>
      </c>
      <c r="B571" s="22" t="s">
        <v>703</v>
      </c>
      <c r="C571" s="21" t="s">
        <v>17</v>
      </c>
      <c r="D571" s="21" t="b">
        <f>EXACT(G570,"Neither")</f>
        <v>0</v>
      </c>
      <c r="E571" s="21" t="s">
        <v>703</v>
      </c>
      <c r="F571" s="21" t="s">
        <v>15</v>
      </c>
      <c r="G571" s="21" t="s">
        <v>17</v>
      </c>
    </row>
    <row r="572" spans="1:7" hidden="1" outlineLevel="7" collapsed="1">
      <c r="A572" s="19" t="s">
        <v>15</v>
      </c>
      <c r="B572" s="19" t="s">
        <v>152</v>
      </c>
      <c r="C572" s="19" t="s">
        <v>17</v>
      </c>
      <c r="D572" s="19" t="s">
        <v>15</v>
      </c>
      <c r="E572" s="19" t="s">
        <v>704</v>
      </c>
      <c r="F572" s="19" t="s">
        <v>15</v>
      </c>
      <c r="G572" s="19">
        <v>1</v>
      </c>
    </row>
    <row r="573" spans="1:7" hidden="1" outlineLevel="7" collapsed="1">
      <c r="A573" s="19" t="s">
        <v>15</v>
      </c>
      <c r="B573" s="19" t="s">
        <v>152</v>
      </c>
      <c r="C573" s="19" t="s">
        <v>17</v>
      </c>
      <c r="D573" s="19" t="s">
        <v>15</v>
      </c>
      <c r="E573" s="19" t="s">
        <v>705</v>
      </c>
      <c r="F573" s="19" t="s">
        <v>15</v>
      </c>
      <c r="G573" s="19">
        <v>1</v>
      </c>
    </row>
    <row r="574" spans="1:7" hidden="1" outlineLevel="7" collapsed="1">
      <c r="A574" s="19" t="s">
        <v>15</v>
      </c>
      <c r="B574" s="19" t="s">
        <v>152</v>
      </c>
      <c r="C574" s="19" t="s">
        <v>17</v>
      </c>
      <c r="D574" s="19" t="s">
        <v>15</v>
      </c>
      <c r="E574" s="19" t="s">
        <v>706</v>
      </c>
      <c r="F574" s="19" t="s">
        <v>15</v>
      </c>
      <c r="G574" s="19">
        <v>1</v>
      </c>
    </row>
    <row r="575" spans="1:7" hidden="1" outlineLevel="7" collapsed="1">
      <c r="A575" s="19" t="s">
        <v>15</v>
      </c>
      <c r="B575" s="19" t="s">
        <v>152</v>
      </c>
      <c r="C575" s="19" t="s">
        <v>17</v>
      </c>
      <c r="D575" s="19" t="s">
        <v>15</v>
      </c>
      <c r="E575" s="19" t="s">
        <v>686</v>
      </c>
      <c r="F575" s="19" t="s">
        <v>15</v>
      </c>
      <c r="G575" s="19">
        <v>1</v>
      </c>
    </row>
    <row r="576" spans="1:7" ht="30" hidden="1" outlineLevel="7" collapsed="1">
      <c r="A576" s="19" t="s">
        <v>12</v>
      </c>
      <c r="B576" s="19" t="s">
        <v>20</v>
      </c>
      <c r="C576" s="20" t="s">
        <v>134</v>
      </c>
      <c r="D576" s="19"/>
      <c r="E576" s="19" t="s">
        <v>707</v>
      </c>
      <c r="F576" s="19" t="s">
        <v>15</v>
      </c>
      <c r="G576" s="19" t="s">
        <v>12</v>
      </c>
    </row>
    <row r="577" spans="1:7" ht="45" hidden="1" outlineLevel="7" collapsed="1">
      <c r="A577" s="19" t="s">
        <v>12</v>
      </c>
      <c r="B577" s="19" t="s">
        <v>20</v>
      </c>
      <c r="C577" s="20" t="s">
        <v>708</v>
      </c>
      <c r="D577" s="19"/>
      <c r="E577" s="19" t="s">
        <v>709</v>
      </c>
      <c r="F577" s="19" t="s">
        <v>15</v>
      </c>
      <c r="G577" s="19" t="s">
        <v>710</v>
      </c>
    </row>
    <row r="578" spans="1:7" ht="30" hidden="1" outlineLevel="7" collapsed="1">
      <c r="A578" s="19" t="s">
        <v>12</v>
      </c>
      <c r="B578" s="19" t="s">
        <v>20</v>
      </c>
      <c r="C578" s="20" t="s">
        <v>711</v>
      </c>
      <c r="D578" s="19"/>
      <c r="E578" s="19" t="s">
        <v>712</v>
      </c>
      <c r="F578" s="19" t="s">
        <v>15</v>
      </c>
      <c r="G578" s="19" t="s">
        <v>12</v>
      </c>
    </row>
    <row r="579" spans="1:7" hidden="1" outlineLevel="7" collapsed="1">
      <c r="A579" s="19" t="s">
        <v>15</v>
      </c>
      <c r="B579" s="19" t="s">
        <v>152</v>
      </c>
      <c r="C579" s="19" t="s">
        <v>17</v>
      </c>
      <c r="D579" s="19" t="s">
        <v>15</v>
      </c>
      <c r="E579" s="19" t="s">
        <v>713</v>
      </c>
      <c r="F579" s="19" t="s">
        <v>15</v>
      </c>
      <c r="G579" s="19">
        <v>1</v>
      </c>
    </row>
    <row r="580" spans="1:7" hidden="1" outlineLevel="6">
      <c r="A580" s="21" t="s">
        <v>15</v>
      </c>
      <c r="B580" s="22" t="s">
        <v>714</v>
      </c>
      <c r="C580" s="21" t="s">
        <v>17</v>
      </c>
      <c r="D580" s="21" t="b">
        <f>EXACT(G570,"Isolated System")</f>
        <v>0</v>
      </c>
      <c r="E580" s="21" t="s">
        <v>715</v>
      </c>
      <c r="F580" s="21" t="s">
        <v>15</v>
      </c>
      <c r="G580" s="21" t="s">
        <v>17</v>
      </c>
    </row>
    <row r="581" spans="1:7" hidden="1" outlineLevel="7" collapsed="1">
      <c r="A581" s="19" t="s">
        <v>15</v>
      </c>
      <c r="B581" s="19" t="s">
        <v>152</v>
      </c>
      <c r="C581" s="19" t="s">
        <v>17</v>
      </c>
      <c r="D581" s="19" t="s">
        <v>15</v>
      </c>
      <c r="E581" s="19" t="s">
        <v>704</v>
      </c>
      <c r="F581" s="19" t="s">
        <v>15</v>
      </c>
      <c r="G581" s="19">
        <v>1</v>
      </c>
    </row>
    <row r="582" spans="1:7" hidden="1" outlineLevel="7" collapsed="1">
      <c r="A582" s="19" t="s">
        <v>15</v>
      </c>
      <c r="B582" s="19" t="s">
        <v>152</v>
      </c>
      <c r="C582" s="19" t="s">
        <v>17</v>
      </c>
      <c r="D582" s="19" t="s">
        <v>15</v>
      </c>
      <c r="E582" s="19" t="s">
        <v>705</v>
      </c>
      <c r="F582" s="19" t="s">
        <v>15</v>
      </c>
      <c r="G582" s="19">
        <v>1</v>
      </c>
    </row>
    <row r="583" spans="1:7" hidden="1" outlineLevel="7" collapsed="1">
      <c r="A583" s="19" t="s">
        <v>15</v>
      </c>
      <c r="B583" s="19" t="s">
        <v>152</v>
      </c>
      <c r="C583" s="19" t="s">
        <v>17</v>
      </c>
      <c r="D583" s="19" t="s">
        <v>15</v>
      </c>
      <c r="E583" s="19" t="s">
        <v>706</v>
      </c>
      <c r="F583" s="19" t="s">
        <v>15</v>
      </c>
      <c r="G583" s="19">
        <v>1</v>
      </c>
    </row>
    <row r="584" spans="1:7" hidden="1" outlineLevel="7" collapsed="1">
      <c r="A584" s="19" t="s">
        <v>15</v>
      </c>
      <c r="B584" s="19" t="s">
        <v>152</v>
      </c>
      <c r="C584" s="19" t="s">
        <v>17</v>
      </c>
      <c r="D584" s="19" t="s">
        <v>15</v>
      </c>
      <c r="E584" s="19" t="s">
        <v>713</v>
      </c>
      <c r="F584" s="19" t="s">
        <v>15</v>
      </c>
      <c r="G584" s="19">
        <v>1</v>
      </c>
    </row>
    <row r="585" spans="1:7" hidden="1" outlineLevel="7" collapsed="1">
      <c r="A585" s="19" t="s">
        <v>15</v>
      </c>
      <c r="B585" s="19" t="s">
        <v>152</v>
      </c>
      <c r="C585" s="19" t="s">
        <v>17</v>
      </c>
      <c r="D585" s="19" t="s">
        <v>15</v>
      </c>
      <c r="E585" s="19" t="s">
        <v>686</v>
      </c>
      <c r="F585" s="19" t="s">
        <v>15</v>
      </c>
      <c r="G585" s="19">
        <v>1</v>
      </c>
    </row>
    <row r="586" spans="1:7" ht="30" hidden="1" outlineLevel="7" collapsed="1">
      <c r="A586" s="19" t="s">
        <v>12</v>
      </c>
      <c r="B586" s="19" t="s">
        <v>20</v>
      </c>
      <c r="C586" s="20" t="s">
        <v>716</v>
      </c>
      <c r="D586" s="19"/>
      <c r="E586" s="19" t="s">
        <v>717</v>
      </c>
      <c r="F586" s="19" t="s">
        <v>15</v>
      </c>
      <c r="G586" s="19" t="s">
        <v>718</v>
      </c>
    </row>
    <row r="587" spans="1:7" hidden="1" outlineLevel="7">
      <c r="A587" s="21" t="s">
        <v>15</v>
      </c>
      <c r="B587" s="22" t="s">
        <v>719</v>
      </c>
      <c r="C587" s="21" t="s">
        <v>17</v>
      </c>
      <c r="D587" s="21" t="b">
        <f>EXACT(G586,"Multiple")</f>
        <v>0</v>
      </c>
      <c r="E587" s="21" t="s">
        <v>720</v>
      </c>
      <c r="F587" s="21" t="s">
        <v>15</v>
      </c>
      <c r="G587" s="21" t="s">
        <v>17</v>
      </c>
    </row>
    <row r="588" spans="1:7" ht="30" hidden="1" outlineLevel="7" collapsed="1">
      <c r="A588" s="19" t="s">
        <v>12</v>
      </c>
      <c r="B588" s="19" t="s">
        <v>20</v>
      </c>
      <c r="C588" s="20" t="s">
        <v>721</v>
      </c>
      <c r="D588" s="19"/>
      <c r="E588" s="19" t="s">
        <v>722</v>
      </c>
      <c r="F588" s="19" t="s">
        <v>15</v>
      </c>
      <c r="G588" s="19" t="s">
        <v>723</v>
      </c>
    </row>
    <row r="589" spans="1:7" ht="30" hidden="1" outlineLevel="7" collapsed="1">
      <c r="A589" s="19" t="s">
        <v>15</v>
      </c>
      <c r="B589" s="19" t="s">
        <v>20</v>
      </c>
      <c r="C589" s="20" t="s">
        <v>724</v>
      </c>
      <c r="D589" s="19" t="b">
        <f>EXACT(G588,"Isolated grid systems with multiple fuel and technology types with combined cycle power plants")</f>
        <v>0</v>
      </c>
      <c r="E589" s="19" t="s">
        <v>725</v>
      </c>
      <c r="F589" s="19" t="s">
        <v>15</v>
      </c>
      <c r="G589" s="19" t="s">
        <v>12</v>
      </c>
    </row>
    <row r="590" spans="1:7" ht="30" hidden="1" outlineLevel="7" collapsed="1">
      <c r="A590" s="19" t="s">
        <v>15</v>
      </c>
      <c r="B590" s="19" t="s">
        <v>20</v>
      </c>
      <c r="C590" s="20" t="s">
        <v>726</v>
      </c>
      <c r="D590" s="19" t="b">
        <f>EXACT(G588,"Isolated grid systems with multiple fuel and technology types without combined cycle power plants")</f>
        <v>0</v>
      </c>
      <c r="E590" s="19" t="s">
        <v>725</v>
      </c>
      <c r="F590" s="19" t="s">
        <v>15</v>
      </c>
      <c r="G590" s="19" t="s">
        <v>12</v>
      </c>
    </row>
    <row r="591" spans="1:7" hidden="1" outlineLevel="6">
      <c r="A591" s="21" t="s">
        <v>15</v>
      </c>
      <c r="B591" s="22" t="s">
        <v>703</v>
      </c>
      <c r="C591" s="21" t="s">
        <v>17</v>
      </c>
      <c r="D591" s="21" t="b">
        <f>EXACT(G570,"Grid is located in LDC/SIDs/URC")</f>
        <v>1</v>
      </c>
      <c r="E591" s="21" t="s">
        <v>703</v>
      </c>
      <c r="F591" s="21" t="s">
        <v>15</v>
      </c>
      <c r="G591" s="21" t="s">
        <v>17</v>
      </c>
    </row>
    <row r="592" spans="1:7" hidden="1" outlineLevel="7" collapsed="1">
      <c r="A592" s="19" t="s">
        <v>15</v>
      </c>
      <c r="B592" s="19" t="s">
        <v>152</v>
      </c>
      <c r="C592" s="19" t="s">
        <v>17</v>
      </c>
      <c r="D592" s="19" t="s">
        <v>15</v>
      </c>
      <c r="E592" s="19" t="s">
        <v>704</v>
      </c>
      <c r="F592" s="19" t="s">
        <v>15</v>
      </c>
      <c r="G592" s="19">
        <v>1</v>
      </c>
    </row>
    <row r="593" spans="1:7" hidden="1" outlineLevel="7" collapsed="1">
      <c r="A593" s="19" t="s">
        <v>15</v>
      </c>
      <c r="B593" s="19" t="s">
        <v>152</v>
      </c>
      <c r="C593" s="19" t="s">
        <v>17</v>
      </c>
      <c r="D593" s="19" t="s">
        <v>15</v>
      </c>
      <c r="E593" s="19" t="s">
        <v>705</v>
      </c>
      <c r="F593" s="19" t="s">
        <v>15</v>
      </c>
      <c r="G593" s="19">
        <v>1</v>
      </c>
    </row>
    <row r="594" spans="1:7" hidden="1" outlineLevel="7" collapsed="1">
      <c r="A594" s="19" t="s">
        <v>15</v>
      </c>
      <c r="B594" s="19" t="s">
        <v>152</v>
      </c>
      <c r="C594" s="19" t="s">
        <v>17</v>
      </c>
      <c r="D594" s="19" t="s">
        <v>15</v>
      </c>
      <c r="E594" s="19" t="s">
        <v>706</v>
      </c>
      <c r="F594" s="19" t="s">
        <v>15</v>
      </c>
      <c r="G594" s="19">
        <v>1</v>
      </c>
    </row>
    <row r="595" spans="1:7" hidden="1" outlineLevel="7" collapsed="1">
      <c r="A595" s="19" t="s">
        <v>15</v>
      </c>
      <c r="B595" s="19" t="s">
        <v>152</v>
      </c>
      <c r="C595" s="19" t="s">
        <v>17</v>
      </c>
      <c r="D595" s="19" t="s">
        <v>15</v>
      </c>
      <c r="E595" s="19" t="s">
        <v>686</v>
      </c>
      <c r="F595" s="19" t="s">
        <v>15</v>
      </c>
      <c r="G595" s="19">
        <v>1</v>
      </c>
    </row>
    <row r="596" spans="1:7" ht="30" hidden="1" outlineLevel="7" collapsed="1">
      <c r="A596" s="19" t="s">
        <v>12</v>
      </c>
      <c r="B596" s="19" t="s">
        <v>20</v>
      </c>
      <c r="C596" s="20" t="s">
        <v>134</v>
      </c>
      <c r="D596" s="19"/>
      <c r="E596" s="19" t="s">
        <v>707</v>
      </c>
      <c r="F596" s="19" t="s">
        <v>15</v>
      </c>
      <c r="G596" s="19" t="s">
        <v>12</v>
      </c>
    </row>
    <row r="597" spans="1:7" ht="45" hidden="1" outlineLevel="7" collapsed="1">
      <c r="A597" s="19" t="s">
        <v>12</v>
      </c>
      <c r="B597" s="19" t="s">
        <v>20</v>
      </c>
      <c r="C597" s="20" t="s">
        <v>708</v>
      </c>
      <c r="D597" s="19"/>
      <c r="E597" s="19" t="s">
        <v>709</v>
      </c>
      <c r="F597" s="19" t="s">
        <v>15</v>
      </c>
      <c r="G597" s="19" t="s">
        <v>710</v>
      </c>
    </row>
    <row r="598" spans="1:7" ht="30" hidden="1" outlineLevel="7" collapsed="1">
      <c r="A598" s="19" t="s">
        <v>12</v>
      </c>
      <c r="B598" s="19" t="s">
        <v>20</v>
      </c>
      <c r="C598" s="20" t="s">
        <v>711</v>
      </c>
      <c r="D598" s="19"/>
      <c r="E598" s="19" t="s">
        <v>712</v>
      </c>
      <c r="F598" s="19" t="s">
        <v>15</v>
      </c>
      <c r="G598" s="19" t="s">
        <v>12</v>
      </c>
    </row>
    <row r="599" spans="1:7" hidden="1" outlineLevel="7" collapsed="1">
      <c r="A599" s="19" t="s">
        <v>15</v>
      </c>
      <c r="B599" s="19" t="s">
        <v>152</v>
      </c>
      <c r="C599" s="19" t="s">
        <v>17</v>
      </c>
      <c r="D599" s="19" t="s">
        <v>15</v>
      </c>
      <c r="E599" s="19" t="s">
        <v>713</v>
      </c>
      <c r="F599" s="19" t="s">
        <v>15</v>
      </c>
      <c r="G599" s="19">
        <v>1</v>
      </c>
    </row>
    <row r="600" spans="1:7" hidden="1" outlineLevel="5">
      <c r="A600" s="21" t="s">
        <v>15</v>
      </c>
      <c r="B600" s="22" t="s">
        <v>727</v>
      </c>
      <c r="C600" s="21" t="s">
        <v>17</v>
      </c>
      <c r="D600" s="21" t="b">
        <f>EXACT(G568,"Yes")</f>
        <v>1</v>
      </c>
      <c r="E600" s="21" t="s">
        <v>727</v>
      </c>
      <c r="F600" s="21" t="s">
        <v>15</v>
      </c>
      <c r="G600" s="21" t="s">
        <v>17</v>
      </c>
    </row>
    <row r="601" spans="1:7" hidden="1" outlineLevel="6" collapsed="1">
      <c r="A601" s="19" t="s">
        <v>15</v>
      </c>
      <c r="B601" s="19" t="s">
        <v>152</v>
      </c>
      <c r="C601" s="19" t="s">
        <v>17</v>
      </c>
      <c r="D601" s="19" t="s">
        <v>15</v>
      </c>
      <c r="E601" s="19" t="s">
        <v>704</v>
      </c>
      <c r="F601" s="19" t="s">
        <v>15</v>
      </c>
      <c r="G601" s="19">
        <v>1</v>
      </c>
    </row>
    <row r="602" spans="1:7" hidden="1" outlineLevel="6" collapsed="1">
      <c r="A602" s="19" t="s">
        <v>15</v>
      </c>
      <c r="B602" s="19" t="s">
        <v>152</v>
      </c>
      <c r="C602" s="19" t="s">
        <v>17</v>
      </c>
      <c r="D602" s="19" t="s">
        <v>15</v>
      </c>
      <c r="E602" s="19" t="s">
        <v>713</v>
      </c>
      <c r="F602" s="19" t="s">
        <v>15</v>
      </c>
      <c r="G602" s="19">
        <v>1</v>
      </c>
    </row>
    <row r="603" spans="1:7" hidden="1" outlineLevel="6" collapsed="1">
      <c r="A603" s="19" t="s">
        <v>15</v>
      </c>
      <c r="B603" s="19" t="s">
        <v>152</v>
      </c>
      <c r="C603" s="19" t="s">
        <v>17</v>
      </c>
      <c r="D603" s="19" t="s">
        <v>15</v>
      </c>
      <c r="E603" s="19" t="s">
        <v>705</v>
      </c>
      <c r="F603" s="19" t="s">
        <v>15</v>
      </c>
      <c r="G603" s="19">
        <v>1</v>
      </c>
    </row>
    <row r="604" spans="1:7" hidden="1" outlineLevel="6" collapsed="1">
      <c r="A604" s="19" t="s">
        <v>15</v>
      </c>
      <c r="B604" s="19" t="s">
        <v>152</v>
      </c>
      <c r="C604" s="19" t="s">
        <v>17</v>
      </c>
      <c r="D604" s="19" t="s">
        <v>15</v>
      </c>
      <c r="E604" s="19" t="s">
        <v>706</v>
      </c>
      <c r="F604" s="19" t="s">
        <v>15</v>
      </c>
      <c r="G604" s="19">
        <v>1</v>
      </c>
    </row>
    <row r="605" spans="1:7" ht="30" hidden="1" outlineLevel="5" collapsed="1">
      <c r="A605" s="19" t="s">
        <v>12</v>
      </c>
      <c r="B605" s="19" t="s">
        <v>20</v>
      </c>
      <c r="C605" s="20" t="s">
        <v>728</v>
      </c>
      <c r="D605" s="19"/>
      <c r="E605" s="19" t="s">
        <v>729</v>
      </c>
      <c r="F605" s="19" t="s">
        <v>15</v>
      </c>
      <c r="G605" s="19" t="s">
        <v>12</v>
      </c>
    </row>
    <row r="606" spans="1:7" ht="30" hidden="1" outlineLevel="5" collapsed="1">
      <c r="A606" s="19" t="s">
        <v>12</v>
      </c>
      <c r="B606" s="19" t="s">
        <v>20</v>
      </c>
      <c r="C606" s="20" t="s">
        <v>730</v>
      </c>
      <c r="D606" s="19"/>
      <c r="E606" s="19" t="s">
        <v>731</v>
      </c>
      <c r="F606" s="19" t="s">
        <v>15</v>
      </c>
      <c r="G606" s="19" t="s">
        <v>732</v>
      </c>
    </row>
    <row r="607" spans="1:7" hidden="1" outlineLevel="5" collapsed="1">
      <c r="A607" s="19" t="s">
        <v>15</v>
      </c>
      <c r="B607" s="19" t="s">
        <v>152</v>
      </c>
      <c r="C607" s="19" t="s">
        <v>17</v>
      </c>
      <c r="D607" s="19" t="s">
        <v>15</v>
      </c>
      <c r="E607" s="19" t="s">
        <v>733</v>
      </c>
      <c r="F607" s="19" t="s">
        <v>15</v>
      </c>
      <c r="G607" s="19">
        <v>1</v>
      </c>
    </row>
    <row r="608" spans="1:7" hidden="1" outlineLevel="3">
      <c r="A608" s="21" t="s">
        <v>15</v>
      </c>
      <c r="B608" s="22" t="s">
        <v>734</v>
      </c>
      <c r="C608" s="21" t="s">
        <v>17</v>
      </c>
      <c r="D608" s="21" t="b">
        <f>EXACT(G506,"Use conservative default values")</f>
        <v>0</v>
      </c>
      <c r="E608" s="21" t="s">
        <v>735</v>
      </c>
      <c r="F608" s="21" t="s">
        <v>15</v>
      </c>
      <c r="G608" s="21" t="s">
        <v>17</v>
      </c>
    </row>
    <row r="609" spans="1:7" ht="45" hidden="1" outlineLevel="4" collapsed="1">
      <c r="A609" s="19" t="s">
        <v>12</v>
      </c>
      <c r="B609" s="19" t="s">
        <v>20</v>
      </c>
      <c r="C609" s="20" t="s">
        <v>736</v>
      </c>
      <c r="D609" s="19"/>
      <c r="E609" s="19" t="s">
        <v>737</v>
      </c>
      <c r="F609" s="19" t="s">
        <v>15</v>
      </c>
      <c r="G609" s="19" t="s">
        <v>738</v>
      </c>
    </row>
    <row r="610" spans="1:7" ht="45" hidden="1" outlineLevel="4" collapsed="1">
      <c r="A610" s="19" t="s">
        <v>15</v>
      </c>
      <c r="B610" s="19" t="s">
        <v>20</v>
      </c>
      <c r="C610" s="20" t="s">
        <v>739</v>
      </c>
      <c r="D610" s="19" t="b">
        <f>EXACT(G609,"Only to baseline electricity consumption sources but not to project or leakage electricity consumption sources")</f>
        <v>0</v>
      </c>
      <c r="E610" s="19" t="s">
        <v>740</v>
      </c>
      <c r="F610" s="19" t="s">
        <v>15</v>
      </c>
      <c r="G610" s="19" t="s">
        <v>12</v>
      </c>
    </row>
    <row r="611" spans="1:7" hidden="1" outlineLevel="3">
      <c r="A611" s="21" t="s">
        <v>12</v>
      </c>
      <c r="B611" s="22" t="s">
        <v>741</v>
      </c>
      <c r="C611" s="21" t="s">
        <v>17</v>
      </c>
      <c r="D611" s="21"/>
      <c r="E611" s="21" t="s">
        <v>741</v>
      </c>
      <c r="F611" s="21" t="s">
        <v>15</v>
      </c>
      <c r="G611" s="21" t="s">
        <v>17</v>
      </c>
    </row>
    <row r="612" spans="1:7" ht="30" hidden="1" outlineLevel="4" collapsed="1">
      <c r="A612" s="19" t="s">
        <v>12</v>
      </c>
      <c r="B612" s="19" t="s">
        <v>152</v>
      </c>
      <c r="C612" s="19" t="s">
        <v>17</v>
      </c>
      <c r="D612" s="19"/>
      <c r="E612" s="19" t="s">
        <v>742</v>
      </c>
      <c r="F612" s="19" t="s">
        <v>15</v>
      </c>
      <c r="G612" s="19">
        <v>1</v>
      </c>
    </row>
    <row r="613" spans="1:7" ht="30" hidden="1" outlineLevel="4" collapsed="1">
      <c r="A613" s="19" t="s">
        <v>12</v>
      </c>
      <c r="B613" s="19" t="s">
        <v>152</v>
      </c>
      <c r="C613" s="19" t="s">
        <v>17</v>
      </c>
      <c r="D613" s="19"/>
      <c r="E613" s="19" t="s">
        <v>743</v>
      </c>
      <c r="F613" s="19" t="s">
        <v>15</v>
      </c>
      <c r="G613" s="19">
        <v>1</v>
      </c>
    </row>
    <row r="614" spans="1:7" hidden="1" outlineLevel="4" collapsed="1">
      <c r="A614" s="19" t="s">
        <v>12</v>
      </c>
      <c r="B614" s="19" t="s">
        <v>13</v>
      </c>
      <c r="C614" s="19" t="s">
        <v>17</v>
      </c>
      <c r="D614" s="19"/>
      <c r="E614" s="19" t="s">
        <v>744</v>
      </c>
      <c r="F614" s="19" t="s">
        <v>15</v>
      </c>
      <c r="G614" s="19" t="s">
        <v>111</v>
      </c>
    </row>
    <row r="615" spans="1:7" ht="30" hidden="1" outlineLevel="4" collapsed="1">
      <c r="A615" s="19" t="s">
        <v>12</v>
      </c>
      <c r="B615" s="19" t="s">
        <v>152</v>
      </c>
      <c r="C615" s="19" t="s">
        <v>17</v>
      </c>
      <c r="D615" s="19"/>
      <c r="E615" s="19" t="s">
        <v>745</v>
      </c>
      <c r="F615" s="19" t="s">
        <v>15</v>
      </c>
      <c r="G615" s="19">
        <v>1</v>
      </c>
    </row>
    <row r="616" spans="1:7" ht="30" hidden="1" outlineLevel="4" collapsed="1">
      <c r="A616" s="19" t="s">
        <v>12</v>
      </c>
      <c r="B616" s="19" t="s">
        <v>152</v>
      </c>
      <c r="C616" s="19" t="s">
        <v>17</v>
      </c>
      <c r="D616" s="19"/>
      <c r="E616" s="19" t="s">
        <v>746</v>
      </c>
      <c r="F616" s="19" t="s">
        <v>15</v>
      </c>
      <c r="G616" s="19">
        <v>1</v>
      </c>
    </row>
    <row r="617" spans="1:7" hidden="1" outlineLevel="4" collapsed="1">
      <c r="A617" s="19" t="s">
        <v>12</v>
      </c>
      <c r="B617" s="19" t="s">
        <v>13</v>
      </c>
      <c r="C617" s="19" t="s">
        <v>17</v>
      </c>
      <c r="D617" s="19"/>
      <c r="E617" s="19" t="s">
        <v>747</v>
      </c>
      <c r="F617" s="19" t="s">
        <v>15</v>
      </c>
      <c r="G617" s="19" t="s">
        <v>111</v>
      </c>
    </row>
    <row r="618" spans="1:7" ht="30" hidden="1" outlineLevel="4" collapsed="1">
      <c r="A618" s="19" t="s">
        <v>12</v>
      </c>
      <c r="B618" s="19" t="s">
        <v>152</v>
      </c>
      <c r="C618" s="19" t="s">
        <v>17</v>
      </c>
      <c r="D618" s="19"/>
      <c r="E618" s="19" t="s">
        <v>748</v>
      </c>
      <c r="F618" s="19" t="s">
        <v>15</v>
      </c>
      <c r="G618" s="19">
        <v>1</v>
      </c>
    </row>
    <row r="619" spans="1:7" ht="30" hidden="1" outlineLevel="4" collapsed="1">
      <c r="A619" s="19" t="s">
        <v>12</v>
      </c>
      <c r="B619" s="19" t="s">
        <v>152</v>
      </c>
      <c r="C619" s="19" t="s">
        <v>17</v>
      </c>
      <c r="D619" s="19"/>
      <c r="E619" s="19" t="s">
        <v>749</v>
      </c>
      <c r="F619" s="19" t="s">
        <v>15</v>
      </c>
      <c r="G619" s="19">
        <v>1</v>
      </c>
    </row>
    <row r="620" spans="1:7" hidden="1" outlineLevel="4" collapsed="1">
      <c r="A620" s="19" t="s">
        <v>12</v>
      </c>
      <c r="B620" s="19" t="s">
        <v>13</v>
      </c>
      <c r="C620" s="19" t="s">
        <v>17</v>
      </c>
      <c r="D620" s="19"/>
      <c r="E620" s="19" t="s">
        <v>750</v>
      </c>
      <c r="F620" s="19" t="s">
        <v>15</v>
      </c>
      <c r="G620" s="19" t="s">
        <v>111</v>
      </c>
    </row>
    <row r="621" spans="1:7" hidden="1" outlineLevel="2">
      <c r="A621" s="21" t="s">
        <v>15</v>
      </c>
      <c r="B621" s="22" t="s">
        <v>751</v>
      </c>
      <c r="C621" s="21" t="s">
        <v>17</v>
      </c>
      <c r="D621" s="21" t="b">
        <f>EXACT(G504,"Electricity from both the grid and captive power plant(s)")</f>
        <v>0</v>
      </c>
      <c r="E621" s="21" t="s">
        <v>752</v>
      </c>
      <c r="F621" s="21" t="s">
        <v>15</v>
      </c>
      <c r="G621" s="21" t="s">
        <v>17</v>
      </c>
    </row>
    <row r="622" spans="1:7" ht="90" hidden="1" outlineLevel="3" collapsed="1">
      <c r="A622" s="19" t="s">
        <v>12</v>
      </c>
      <c r="B622" s="19" t="s">
        <v>20</v>
      </c>
      <c r="C622" s="20" t="s">
        <v>753</v>
      </c>
      <c r="D622" s="19"/>
      <c r="E622" s="19" t="s">
        <v>754</v>
      </c>
      <c r="F622" s="19" t="s">
        <v>15</v>
      </c>
      <c r="G622" s="19" t="s">
        <v>755</v>
      </c>
    </row>
    <row r="623" spans="1:7" hidden="1" outlineLevel="3">
      <c r="A623" s="21" t="s">
        <v>15</v>
      </c>
      <c r="B623" s="22" t="s">
        <v>756</v>
      </c>
      <c r="C623" s="21" t="s">
        <v>17</v>
      </c>
      <c r="D623" s="21" t="b">
        <f>EXACT(G622,"No: Generic Approach")</f>
        <v>1</v>
      </c>
      <c r="E623" s="21" t="s">
        <v>757</v>
      </c>
      <c r="F623" s="21" t="s">
        <v>15</v>
      </c>
      <c r="G623" s="21" t="s">
        <v>17</v>
      </c>
    </row>
    <row r="624" spans="1:7" ht="30" hidden="1" outlineLevel="4" collapsed="1">
      <c r="A624" s="19" t="s">
        <v>12</v>
      </c>
      <c r="B624" s="19" t="s">
        <v>20</v>
      </c>
      <c r="C624" s="20" t="s">
        <v>758</v>
      </c>
      <c r="D624" s="19"/>
      <c r="E624" s="19" t="s">
        <v>759</v>
      </c>
      <c r="F624" s="19" t="s">
        <v>15</v>
      </c>
      <c r="G624" s="19" t="s">
        <v>760</v>
      </c>
    </row>
    <row r="625" spans="1:7" ht="45" hidden="1" outlineLevel="4" collapsed="1">
      <c r="A625" s="19" t="s">
        <v>15</v>
      </c>
      <c r="B625" s="19" t="s">
        <v>20</v>
      </c>
      <c r="C625" s="20" t="s">
        <v>761</v>
      </c>
      <c r="D625" s="19" t="b">
        <f>EXACT(G624,"Default Value")</f>
        <v>0</v>
      </c>
      <c r="E625" s="19" t="s">
        <v>762</v>
      </c>
      <c r="F625" s="19" t="s">
        <v>15</v>
      </c>
      <c r="G625" s="19" t="s">
        <v>738</v>
      </c>
    </row>
    <row r="626" spans="1:7" ht="30" hidden="1" outlineLevel="4" collapsed="1">
      <c r="A626" s="19" t="s">
        <v>15</v>
      </c>
      <c r="B626" s="19" t="s">
        <v>20</v>
      </c>
      <c r="C626" s="20" t="s">
        <v>763</v>
      </c>
      <c r="D626" s="19" t="b">
        <f>EXACT(G624,"Monitored Data")</f>
        <v>1</v>
      </c>
      <c r="E626" s="19" t="s">
        <v>764</v>
      </c>
      <c r="F626" s="19" t="s">
        <v>15</v>
      </c>
      <c r="G626" s="19" t="s">
        <v>765</v>
      </c>
    </row>
    <row r="627" spans="1:7" hidden="1" outlineLevel="4">
      <c r="A627" s="21" t="s">
        <v>15</v>
      </c>
      <c r="B627" s="22" t="s">
        <v>766</v>
      </c>
      <c r="C627" s="21" t="s">
        <v>17</v>
      </c>
      <c r="D627" s="21" t="b">
        <f>EXACT(G624,"Monitored Data")</f>
        <v>1</v>
      </c>
      <c r="E627" s="21" t="s">
        <v>767</v>
      </c>
      <c r="F627" s="21" t="s">
        <v>12</v>
      </c>
      <c r="G627" s="21" t="s">
        <v>17</v>
      </c>
    </row>
    <row r="628" spans="1:7" hidden="1" outlineLevel="5" collapsed="1">
      <c r="A628" s="19" t="s">
        <v>12</v>
      </c>
      <c r="B628" s="19" t="s">
        <v>13</v>
      </c>
      <c r="C628" s="19" t="s">
        <v>17</v>
      </c>
      <c r="D628" s="19"/>
      <c r="E628" s="19" t="s">
        <v>768</v>
      </c>
      <c r="F628" s="19" t="s">
        <v>15</v>
      </c>
      <c r="G628" s="19" t="s">
        <v>111</v>
      </c>
    </row>
    <row r="629" spans="1:7" ht="30" hidden="1" outlineLevel="5" collapsed="1">
      <c r="A629" s="19" t="s">
        <v>12</v>
      </c>
      <c r="B629" s="19" t="s">
        <v>20</v>
      </c>
      <c r="C629" s="20" t="s">
        <v>769</v>
      </c>
      <c r="D629" s="19"/>
      <c r="E629" s="19" t="s">
        <v>770</v>
      </c>
      <c r="F629" s="19" t="s">
        <v>15</v>
      </c>
      <c r="G629" s="19" t="s">
        <v>771</v>
      </c>
    </row>
    <row r="630" spans="1:7" ht="30" hidden="1" outlineLevel="5" collapsed="1">
      <c r="A630" s="19" t="s">
        <v>12</v>
      </c>
      <c r="B630" s="19" t="s">
        <v>152</v>
      </c>
      <c r="C630" s="19" t="s">
        <v>17</v>
      </c>
      <c r="D630" s="19"/>
      <c r="E630" s="19" t="s">
        <v>772</v>
      </c>
      <c r="F630" s="19" t="s">
        <v>15</v>
      </c>
      <c r="G630" s="19">
        <v>1</v>
      </c>
    </row>
    <row r="631" spans="1:7" ht="30" hidden="1" outlineLevel="5" collapsed="1">
      <c r="A631" s="19" t="s">
        <v>12</v>
      </c>
      <c r="B631" s="19" t="s">
        <v>152</v>
      </c>
      <c r="C631" s="19" t="s">
        <v>17</v>
      </c>
      <c r="D631" s="19"/>
      <c r="E631" s="19" t="s">
        <v>773</v>
      </c>
      <c r="F631" s="19" t="s">
        <v>15</v>
      </c>
      <c r="G631" s="19">
        <v>1</v>
      </c>
    </row>
    <row r="632" spans="1:7" ht="60" hidden="1" outlineLevel="5" collapsed="1">
      <c r="A632" s="19" t="s">
        <v>12</v>
      </c>
      <c r="B632" s="19" t="s">
        <v>152</v>
      </c>
      <c r="C632" s="19" t="s">
        <v>17</v>
      </c>
      <c r="D632" s="19"/>
      <c r="E632" s="19" t="s">
        <v>774</v>
      </c>
      <c r="F632" s="19" t="s">
        <v>15</v>
      </c>
      <c r="G632" s="19">
        <v>1</v>
      </c>
    </row>
    <row r="633" spans="1:7" ht="30" hidden="1" outlineLevel="5" collapsed="1">
      <c r="A633" s="19" t="s">
        <v>15</v>
      </c>
      <c r="B633" s="19" t="s">
        <v>152</v>
      </c>
      <c r="C633" s="19" t="s">
        <v>17</v>
      </c>
      <c r="D633" s="19" t="s">
        <v>15</v>
      </c>
      <c r="E633" s="19" t="s">
        <v>775</v>
      </c>
      <c r="F633" s="19" t="s">
        <v>15</v>
      </c>
      <c r="G633" s="19">
        <v>1</v>
      </c>
    </row>
    <row r="634" spans="1:7" ht="30" hidden="1" outlineLevel="5" collapsed="1">
      <c r="A634" s="19" t="s">
        <v>15</v>
      </c>
      <c r="B634" s="19" t="s">
        <v>152</v>
      </c>
      <c r="C634" s="19" t="s">
        <v>17</v>
      </c>
      <c r="D634" s="19" t="s">
        <v>15</v>
      </c>
      <c r="E634" s="19" t="s">
        <v>776</v>
      </c>
      <c r="F634" s="19" t="s">
        <v>15</v>
      </c>
      <c r="G634" s="19">
        <v>1</v>
      </c>
    </row>
    <row r="635" spans="1:7" ht="30" hidden="1" outlineLevel="5" collapsed="1">
      <c r="A635" s="19" t="s">
        <v>15</v>
      </c>
      <c r="B635" s="19" t="s">
        <v>152</v>
      </c>
      <c r="C635" s="19" t="s">
        <v>17</v>
      </c>
      <c r="D635" s="19" t="s">
        <v>15</v>
      </c>
      <c r="E635" s="19" t="s">
        <v>777</v>
      </c>
      <c r="F635" s="19" t="s">
        <v>15</v>
      </c>
      <c r="G635" s="19">
        <v>1</v>
      </c>
    </row>
    <row r="636" spans="1:7" ht="30" hidden="1" outlineLevel="5" collapsed="1">
      <c r="A636" s="19" t="s">
        <v>15</v>
      </c>
      <c r="B636" s="19" t="s">
        <v>152</v>
      </c>
      <c r="C636" s="19" t="s">
        <v>17</v>
      </c>
      <c r="D636" s="19" t="s">
        <v>15</v>
      </c>
      <c r="E636" s="19" t="s">
        <v>778</v>
      </c>
      <c r="F636" s="19" t="s">
        <v>15</v>
      </c>
      <c r="G636" s="19">
        <v>1</v>
      </c>
    </row>
    <row r="637" spans="1:7" ht="30" hidden="1" outlineLevel="5" collapsed="1">
      <c r="A637" s="19" t="s">
        <v>15</v>
      </c>
      <c r="B637" s="19" t="s">
        <v>152</v>
      </c>
      <c r="C637" s="19" t="s">
        <v>17</v>
      </c>
      <c r="D637" s="19" t="s">
        <v>15</v>
      </c>
      <c r="E637" s="19" t="s">
        <v>779</v>
      </c>
      <c r="F637" s="19" t="s">
        <v>15</v>
      </c>
      <c r="G637" s="19">
        <v>1</v>
      </c>
    </row>
    <row r="638" spans="1:7" ht="30" hidden="1" outlineLevel="5" collapsed="1">
      <c r="A638" s="19" t="s">
        <v>15</v>
      </c>
      <c r="B638" s="19" t="s">
        <v>152</v>
      </c>
      <c r="C638" s="19" t="s">
        <v>17</v>
      </c>
      <c r="D638" s="19" t="s">
        <v>15</v>
      </c>
      <c r="E638" s="19" t="s">
        <v>780</v>
      </c>
      <c r="F638" s="19" t="s">
        <v>15</v>
      </c>
      <c r="G638" s="19">
        <v>1</v>
      </c>
    </row>
    <row r="639" spans="1:7" hidden="1" outlineLevel="4">
      <c r="A639" s="21" t="s">
        <v>12</v>
      </c>
      <c r="B639" s="22" t="s">
        <v>741</v>
      </c>
      <c r="C639" s="21" t="s">
        <v>17</v>
      </c>
      <c r="D639" s="21"/>
      <c r="E639" s="21" t="s">
        <v>741</v>
      </c>
      <c r="F639" s="21" t="s">
        <v>15</v>
      </c>
      <c r="G639" s="21" t="s">
        <v>17</v>
      </c>
    </row>
    <row r="640" spans="1:7" ht="30" hidden="1" outlineLevel="5" collapsed="1">
      <c r="A640" s="19" t="s">
        <v>12</v>
      </c>
      <c r="B640" s="19" t="s">
        <v>152</v>
      </c>
      <c r="C640" s="19" t="s">
        <v>17</v>
      </c>
      <c r="D640" s="19"/>
      <c r="E640" s="19" t="s">
        <v>742</v>
      </c>
      <c r="F640" s="19" t="s">
        <v>15</v>
      </c>
      <c r="G640" s="19">
        <v>1</v>
      </c>
    </row>
    <row r="641" spans="1:7" ht="30" hidden="1" outlineLevel="5" collapsed="1">
      <c r="A641" s="19" t="s">
        <v>12</v>
      </c>
      <c r="B641" s="19" t="s">
        <v>152</v>
      </c>
      <c r="C641" s="19" t="s">
        <v>17</v>
      </c>
      <c r="D641" s="19"/>
      <c r="E641" s="19" t="s">
        <v>743</v>
      </c>
      <c r="F641" s="19" t="s">
        <v>15</v>
      </c>
      <c r="G641" s="19">
        <v>1</v>
      </c>
    </row>
    <row r="642" spans="1:7" hidden="1" outlineLevel="5" collapsed="1">
      <c r="A642" s="19" t="s">
        <v>12</v>
      </c>
      <c r="B642" s="19" t="s">
        <v>13</v>
      </c>
      <c r="C642" s="19" t="s">
        <v>17</v>
      </c>
      <c r="D642" s="19"/>
      <c r="E642" s="19" t="s">
        <v>744</v>
      </c>
      <c r="F642" s="19" t="s">
        <v>15</v>
      </c>
      <c r="G642" s="19" t="s">
        <v>111</v>
      </c>
    </row>
    <row r="643" spans="1:7" ht="30" hidden="1" outlineLevel="5" collapsed="1">
      <c r="A643" s="19" t="s">
        <v>12</v>
      </c>
      <c r="B643" s="19" t="s">
        <v>152</v>
      </c>
      <c r="C643" s="19" t="s">
        <v>17</v>
      </c>
      <c r="D643" s="19"/>
      <c r="E643" s="19" t="s">
        <v>745</v>
      </c>
      <c r="F643" s="19" t="s">
        <v>15</v>
      </c>
      <c r="G643" s="19">
        <v>1</v>
      </c>
    </row>
    <row r="644" spans="1:7" ht="30" hidden="1" outlineLevel="5" collapsed="1">
      <c r="A644" s="19" t="s">
        <v>12</v>
      </c>
      <c r="B644" s="19" t="s">
        <v>152</v>
      </c>
      <c r="C644" s="19" t="s">
        <v>17</v>
      </c>
      <c r="D644" s="19"/>
      <c r="E644" s="19" t="s">
        <v>746</v>
      </c>
      <c r="F644" s="19" t="s">
        <v>15</v>
      </c>
      <c r="G644" s="19">
        <v>1</v>
      </c>
    </row>
    <row r="645" spans="1:7" hidden="1" outlineLevel="5" collapsed="1">
      <c r="A645" s="19" t="s">
        <v>12</v>
      </c>
      <c r="B645" s="19" t="s">
        <v>13</v>
      </c>
      <c r="C645" s="19" t="s">
        <v>17</v>
      </c>
      <c r="D645" s="19"/>
      <c r="E645" s="19" t="s">
        <v>747</v>
      </c>
      <c r="F645" s="19" t="s">
        <v>15</v>
      </c>
      <c r="G645" s="19" t="s">
        <v>111</v>
      </c>
    </row>
    <row r="646" spans="1:7" ht="30" hidden="1" outlineLevel="5" collapsed="1">
      <c r="A646" s="19" t="s">
        <v>12</v>
      </c>
      <c r="B646" s="19" t="s">
        <v>152</v>
      </c>
      <c r="C646" s="19" t="s">
        <v>17</v>
      </c>
      <c r="D646" s="19"/>
      <c r="E646" s="19" t="s">
        <v>748</v>
      </c>
      <c r="F646" s="19" t="s">
        <v>15</v>
      </c>
      <c r="G646" s="19">
        <v>1</v>
      </c>
    </row>
    <row r="647" spans="1:7" ht="30" hidden="1" outlineLevel="5" collapsed="1">
      <c r="A647" s="19" t="s">
        <v>12</v>
      </c>
      <c r="B647" s="19" t="s">
        <v>152</v>
      </c>
      <c r="C647" s="19" t="s">
        <v>17</v>
      </c>
      <c r="D647" s="19"/>
      <c r="E647" s="19" t="s">
        <v>749</v>
      </c>
      <c r="F647" s="19" t="s">
        <v>15</v>
      </c>
      <c r="G647" s="19">
        <v>1</v>
      </c>
    </row>
    <row r="648" spans="1:7" hidden="1" outlineLevel="5" collapsed="1">
      <c r="A648" s="19" t="s">
        <v>12</v>
      </c>
      <c r="B648" s="19" t="s">
        <v>13</v>
      </c>
      <c r="C648" s="19" t="s">
        <v>17</v>
      </c>
      <c r="D648" s="19"/>
      <c r="E648" s="19" t="s">
        <v>750</v>
      </c>
      <c r="F648" s="19" t="s">
        <v>15</v>
      </c>
      <c r="G648" s="19" t="s">
        <v>111</v>
      </c>
    </row>
    <row r="649" spans="1:7" ht="30" hidden="1" outlineLevel="3" collapsed="1">
      <c r="A649" s="19" t="s">
        <v>15</v>
      </c>
      <c r="B649" s="19" t="s">
        <v>152</v>
      </c>
      <c r="C649" s="19" t="s">
        <v>17</v>
      </c>
      <c r="D649" s="19" t="b">
        <f>EXACT(G622,"Yes: Alternative Approach")</f>
        <v>0</v>
      </c>
      <c r="E649" s="19" t="s">
        <v>781</v>
      </c>
      <c r="F649" s="19" t="s">
        <v>15</v>
      </c>
      <c r="G649" s="19">
        <v>1</v>
      </c>
    </row>
    <row r="650" spans="1:7" ht="30" hidden="1" outlineLevel="3" collapsed="1">
      <c r="A650" s="19" t="s">
        <v>15</v>
      </c>
      <c r="B650" s="19" t="s">
        <v>13</v>
      </c>
      <c r="C650" s="19" t="s">
        <v>17</v>
      </c>
      <c r="D650" s="19" t="b">
        <f>EXACT(G622,"Yes: Alternative Approach")</f>
        <v>0</v>
      </c>
      <c r="E650" s="19" t="s">
        <v>782</v>
      </c>
      <c r="F650" s="19" t="s">
        <v>15</v>
      </c>
      <c r="G650" s="19" t="s">
        <v>111</v>
      </c>
    </row>
    <row r="651" spans="1:7" ht="30" hidden="1" outlineLevel="3" collapsed="1">
      <c r="A651" s="19" t="s">
        <v>15</v>
      </c>
      <c r="B651" s="19" t="s">
        <v>152</v>
      </c>
      <c r="C651" s="19" t="s">
        <v>17</v>
      </c>
      <c r="D651" s="19" t="b">
        <f>EXACT(G622,"Yes: Alternative Approach")</f>
        <v>0</v>
      </c>
      <c r="E651" s="19" t="s">
        <v>783</v>
      </c>
      <c r="F651" s="19" t="s">
        <v>15</v>
      </c>
      <c r="G651" s="19">
        <v>1</v>
      </c>
    </row>
    <row r="652" spans="1:7" ht="30" hidden="1" outlineLevel="3" collapsed="1">
      <c r="A652" s="19" t="s">
        <v>15</v>
      </c>
      <c r="B652" s="19" t="s">
        <v>13</v>
      </c>
      <c r="C652" s="19" t="s">
        <v>17</v>
      </c>
      <c r="D652" s="19" t="b">
        <f>EXACT(G622,"Yes: Alternative Approach")</f>
        <v>0</v>
      </c>
      <c r="E652" s="19" t="s">
        <v>784</v>
      </c>
      <c r="F652" s="19" t="s">
        <v>15</v>
      </c>
      <c r="G652" s="19" t="s">
        <v>111</v>
      </c>
    </row>
    <row r="653" spans="1:7" hidden="1" outlineLevel="2">
      <c r="A653" s="21" t="s">
        <v>15</v>
      </c>
      <c r="B653" s="22" t="s">
        <v>751</v>
      </c>
      <c r="C653" s="21" t="s">
        <v>17</v>
      </c>
      <c r="D653" s="21" t="b">
        <f>EXACT(G504,"Electricity from captive power plant(s)")</f>
        <v>0</v>
      </c>
      <c r="E653" s="21" t="s">
        <v>752</v>
      </c>
      <c r="F653" s="21" t="s">
        <v>15</v>
      </c>
      <c r="G653" s="21" t="s">
        <v>17</v>
      </c>
    </row>
    <row r="654" spans="1:7" ht="90" hidden="1" outlineLevel="3" collapsed="1">
      <c r="A654" s="19" t="s">
        <v>12</v>
      </c>
      <c r="B654" s="19" t="s">
        <v>20</v>
      </c>
      <c r="C654" s="20" t="s">
        <v>753</v>
      </c>
      <c r="D654" s="19"/>
      <c r="E654" s="19" t="s">
        <v>754</v>
      </c>
      <c r="F654" s="19" t="s">
        <v>15</v>
      </c>
      <c r="G654" s="19" t="s">
        <v>755</v>
      </c>
    </row>
    <row r="655" spans="1:7" hidden="1" outlineLevel="3">
      <c r="A655" s="21" t="s">
        <v>15</v>
      </c>
      <c r="B655" s="22" t="s">
        <v>756</v>
      </c>
      <c r="C655" s="21" t="s">
        <v>17</v>
      </c>
      <c r="D655" s="21" t="b">
        <f>EXACT(G654,"No: Generic Approach")</f>
        <v>1</v>
      </c>
      <c r="E655" s="21" t="s">
        <v>757</v>
      </c>
      <c r="F655" s="21" t="s">
        <v>15</v>
      </c>
      <c r="G655" s="21" t="s">
        <v>17</v>
      </c>
    </row>
    <row r="656" spans="1:7" ht="30" hidden="1" outlineLevel="4" collapsed="1">
      <c r="A656" s="19" t="s">
        <v>12</v>
      </c>
      <c r="B656" s="19" t="s">
        <v>20</v>
      </c>
      <c r="C656" s="20" t="s">
        <v>758</v>
      </c>
      <c r="D656" s="19"/>
      <c r="E656" s="19" t="s">
        <v>759</v>
      </c>
      <c r="F656" s="19" t="s">
        <v>15</v>
      </c>
      <c r="G656" s="19" t="s">
        <v>760</v>
      </c>
    </row>
    <row r="657" spans="1:7" ht="45" hidden="1" outlineLevel="4" collapsed="1">
      <c r="A657" s="19" t="s">
        <v>15</v>
      </c>
      <c r="B657" s="19" t="s">
        <v>20</v>
      </c>
      <c r="C657" s="20" t="s">
        <v>761</v>
      </c>
      <c r="D657" s="19" t="b">
        <f>EXACT(G656,"Default Value")</f>
        <v>0</v>
      </c>
      <c r="E657" s="19" t="s">
        <v>762</v>
      </c>
      <c r="F657" s="19" t="s">
        <v>15</v>
      </c>
      <c r="G657" s="19" t="s">
        <v>738</v>
      </c>
    </row>
    <row r="658" spans="1:7" ht="30" hidden="1" outlineLevel="4" collapsed="1">
      <c r="A658" s="19" t="s">
        <v>15</v>
      </c>
      <c r="B658" s="19" t="s">
        <v>20</v>
      </c>
      <c r="C658" s="20" t="s">
        <v>763</v>
      </c>
      <c r="D658" s="19" t="b">
        <f>EXACT(G656,"Monitored Data")</f>
        <v>1</v>
      </c>
      <c r="E658" s="19" t="s">
        <v>764</v>
      </c>
      <c r="F658" s="19" t="s">
        <v>15</v>
      </c>
      <c r="G658" s="19" t="s">
        <v>765</v>
      </c>
    </row>
    <row r="659" spans="1:7" hidden="1" outlineLevel="4">
      <c r="A659" s="21" t="s">
        <v>15</v>
      </c>
      <c r="B659" s="22" t="s">
        <v>766</v>
      </c>
      <c r="C659" s="21" t="s">
        <v>17</v>
      </c>
      <c r="D659" s="21" t="b">
        <f>EXACT(G656,"Monitored Data")</f>
        <v>1</v>
      </c>
      <c r="E659" s="21" t="s">
        <v>767</v>
      </c>
      <c r="F659" s="21" t="s">
        <v>12</v>
      </c>
      <c r="G659" s="21" t="s">
        <v>17</v>
      </c>
    </row>
    <row r="660" spans="1:7" hidden="1" outlineLevel="5" collapsed="1">
      <c r="A660" s="19" t="s">
        <v>12</v>
      </c>
      <c r="B660" s="19" t="s">
        <v>13</v>
      </c>
      <c r="C660" s="19" t="s">
        <v>17</v>
      </c>
      <c r="D660" s="19"/>
      <c r="E660" s="19" t="s">
        <v>768</v>
      </c>
      <c r="F660" s="19" t="s">
        <v>15</v>
      </c>
      <c r="G660" s="19" t="s">
        <v>111</v>
      </c>
    </row>
    <row r="661" spans="1:7" ht="30" hidden="1" outlineLevel="5" collapsed="1">
      <c r="A661" s="19" t="s">
        <v>12</v>
      </c>
      <c r="B661" s="19" t="s">
        <v>20</v>
      </c>
      <c r="C661" s="20" t="s">
        <v>769</v>
      </c>
      <c r="D661" s="19"/>
      <c r="E661" s="19" t="s">
        <v>770</v>
      </c>
      <c r="F661" s="19" t="s">
        <v>15</v>
      </c>
      <c r="G661" s="19" t="s">
        <v>771</v>
      </c>
    </row>
    <row r="662" spans="1:7" ht="30" hidden="1" outlineLevel="5" collapsed="1">
      <c r="A662" s="19" t="s">
        <v>12</v>
      </c>
      <c r="B662" s="19" t="s">
        <v>152</v>
      </c>
      <c r="C662" s="19" t="s">
        <v>17</v>
      </c>
      <c r="D662" s="19"/>
      <c r="E662" s="19" t="s">
        <v>772</v>
      </c>
      <c r="F662" s="19" t="s">
        <v>15</v>
      </c>
      <c r="G662" s="19">
        <v>1</v>
      </c>
    </row>
    <row r="663" spans="1:7" ht="30" hidden="1" outlineLevel="5" collapsed="1">
      <c r="A663" s="19" t="s">
        <v>12</v>
      </c>
      <c r="B663" s="19" t="s">
        <v>152</v>
      </c>
      <c r="C663" s="19" t="s">
        <v>17</v>
      </c>
      <c r="D663" s="19"/>
      <c r="E663" s="19" t="s">
        <v>773</v>
      </c>
      <c r="F663" s="19" t="s">
        <v>15</v>
      </c>
      <c r="G663" s="19">
        <v>1</v>
      </c>
    </row>
    <row r="664" spans="1:7" ht="60" hidden="1" outlineLevel="5" collapsed="1">
      <c r="A664" s="19" t="s">
        <v>12</v>
      </c>
      <c r="B664" s="19" t="s">
        <v>152</v>
      </c>
      <c r="C664" s="19" t="s">
        <v>17</v>
      </c>
      <c r="D664" s="19"/>
      <c r="E664" s="19" t="s">
        <v>774</v>
      </c>
      <c r="F664" s="19" t="s">
        <v>15</v>
      </c>
      <c r="G664" s="19">
        <v>1</v>
      </c>
    </row>
    <row r="665" spans="1:7" ht="30" hidden="1" outlineLevel="5" collapsed="1">
      <c r="A665" s="19" t="s">
        <v>15</v>
      </c>
      <c r="B665" s="19" t="s">
        <v>152</v>
      </c>
      <c r="C665" s="19" t="s">
        <v>17</v>
      </c>
      <c r="D665" s="19" t="s">
        <v>15</v>
      </c>
      <c r="E665" s="19" t="s">
        <v>775</v>
      </c>
      <c r="F665" s="19" t="s">
        <v>15</v>
      </c>
      <c r="G665" s="19">
        <v>1</v>
      </c>
    </row>
    <row r="666" spans="1:7" ht="30" hidden="1" outlineLevel="5" collapsed="1">
      <c r="A666" s="19" t="s">
        <v>15</v>
      </c>
      <c r="B666" s="19" t="s">
        <v>152</v>
      </c>
      <c r="C666" s="19" t="s">
        <v>17</v>
      </c>
      <c r="D666" s="19" t="s">
        <v>15</v>
      </c>
      <c r="E666" s="19" t="s">
        <v>776</v>
      </c>
      <c r="F666" s="19" t="s">
        <v>15</v>
      </c>
      <c r="G666" s="19">
        <v>1</v>
      </c>
    </row>
    <row r="667" spans="1:7" ht="30" hidden="1" outlineLevel="5" collapsed="1">
      <c r="A667" s="19" t="s">
        <v>15</v>
      </c>
      <c r="B667" s="19" t="s">
        <v>152</v>
      </c>
      <c r="C667" s="19" t="s">
        <v>17</v>
      </c>
      <c r="D667" s="19" t="s">
        <v>15</v>
      </c>
      <c r="E667" s="19" t="s">
        <v>777</v>
      </c>
      <c r="F667" s="19" t="s">
        <v>15</v>
      </c>
      <c r="G667" s="19">
        <v>1</v>
      </c>
    </row>
    <row r="668" spans="1:7" ht="30" hidden="1" outlineLevel="5" collapsed="1">
      <c r="A668" s="19" t="s">
        <v>15</v>
      </c>
      <c r="B668" s="19" t="s">
        <v>152</v>
      </c>
      <c r="C668" s="19" t="s">
        <v>17</v>
      </c>
      <c r="D668" s="19" t="s">
        <v>15</v>
      </c>
      <c r="E668" s="19" t="s">
        <v>778</v>
      </c>
      <c r="F668" s="19" t="s">
        <v>15</v>
      </c>
      <c r="G668" s="19">
        <v>1</v>
      </c>
    </row>
    <row r="669" spans="1:7" ht="30" hidden="1" outlineLevel="5" collapsed="1">
      <c r="A669" s="19" t="s">
        <v>15</v>
      </c>
      <c r="B669" s="19" t="s">
        <v>152</v>
      </c>
      <c r="C669" s="19" t="s">
        <v>17</v>
      </c>
      <c r="D669" s="19" t="s">
        <v>15</v>
      </c>
      <c r="E669" s="19" t="s">
        <v>779</v>
      </c>
      <c r="F669" s="19" t="s">
        <v>15</v>
      </c>
      <c r="G669" s="19">
        <v>1</v>
      </c>
    </row>
    <row r="670" spans="1:7" ht="30" hidden="1" outlineLevel="5" collapsed="1">
      <c r="A670" s="19" t="s">
        <v>15</v>
      </c>
      <c r="B670" s="19" t="s">
        <v>152</v>
      </c>
      <c r="C670" s="19" t="s">
        <v>17</v>
      </c>
      <c r="D670" s="19" t="s">
        <v>15</v>
      </c>
      <c r="E670" s="19" t="s">
        <v>780</v>
      </c>
      <c r="F670" s="19" t="s">
        <v>15</v>
      </c>
      <c r="G670" s="19">
        <v>1</v>
      </c>
    </row>
    <row r="671" spans="1:7" hidden="1" outlineLevel="4">
      <c r="A671" s="21" t="s">
        <v>12</v>
      </c>
      <c r="B671" s="22" t="s">
        <v>741</v>
      </c>
      <c r="C671" s="21" t="s">
        <v>17</v>
      </c>
      <c r="D671" s="21"/>
      <c r="E671" s="21" t="s">
        <v>741</v>
      </c>
      <c r="F671" s="21" t="s">
        <v>15</v>
      </c>
      <c r="G671" s="21" t="s">
        <v>17</v>
      </c>
    </row>
    <row r="672" spans="1:7" ht="30" hidden="1" outlineLevel="5" collapsed="1">
      <c r="A672" s="19" t="s">
        <v>12</v>
      </c>
      <c r="B672" s="19" t="s">
        <v>152</v>
      </c>
      <c r="C672" s="19" t="s">
        <v>17</v>
      </c>
      <c r="D672" s="19"/>
      <c r="E672" s="19" t="s">
        <v>742</v>
      </c>
      <c r="F672" s="19" t="s">
        <v>15</v>
      </c>
      <c r="G672" s="19">
        <v>1</v>
      </c>
    </row>
    <row r="673" spans="1:7" ht="30" hidden="1" outlineLevel="5" collapsed="1">
      <c r="A673" s="19" t="s">
        <v>12</v>
      </c>
      <c r="B673" s="19" t="s">
        <v>152</v>
      </c>
      <c r="C673" s="19" t="s">
        <v>17</v>
      </c>
      <c r="D673" s="19"/>
      <c r="E673" s="19" t="s">
        <v>743</v>
      </c>
      <c r="F673" s="19" t="s">
        <v>15</v>
      </c>
      <c r="G673" s="19">
        <v>1</v>
      </c>
    </row>
    <row r="674" spans="1:7" hidden="1" outlineLevel="5" collapsed="1">
      <c r="A674" s="19" t="s">
        <v>12</v>
      </c>
      <c r="B674" s="19" t="s">
        <v>13</v>
      </c>
      <c r="C674" s="19" t="s">
        <v>17</v>
      </c>
      <c r="D674" s="19"/>
      <c r="E674" s="19" t="s">
        <v>744</v>
      </c>
      <c r="F674" s="19" t="s">
        <v>15</v>
      </c>
      <c r="G674" s="19" t="s">
        <v>111</v>
      </c>
    </row>
    <row r="675" spans="1:7" ht="30" hidden="1" outlineLevel="5" collapsed="1">
      <c r="A675" s="19" t="s">
        <v>12</v>
      </c>
      <c r="B675" s="19" t="s">
        <v>152</v>
      </c>
      <c r="C675" s="19" t="s">
        <v>17</v>
      </c>
      <c r="D675" s="19"/>
      <c r="E675" s="19" t="s">
        <v>745</v>
      </c>
      <c r="F675" s="19" t="s">
        <v>15</v>
      </c>
      <c r="G675" s="19">
        <v>1</v>
      </c>
    </row>
    <row r="676" spans="1:7" ht="30" hidden="1" outlineLevel="5" collapsed="1">
      <c r="A676" s="19" t="s">
        <v>12</v>
      </c>
      <c r="B676" s="19" t="s">
        <v>152</v>
      </c>
      <c r="C676" s="19" t="s">
        <v>17</v>
      </c>
      <c r="D676" s="19"/>
      <c r="E676" s="19" t="s">
        <v>746</v>
      </c>
      <c r="F676" s="19" t="s">
        <v>15</v>
      </c>
      <c r="G676" s="19">
        <v>1</v>
      </c>
    </row>
    <row r="677" spans="1:7" hidden="1" outlineLevel="5" collapsed="1">
      <c r="A677" s="19" t="s">
        <v>12</v>
      </c>
      <c r="B677" s="19" t="s">
        <v>13</v>
      </c>
      <c r="C677" s="19" t="s">
        <v>17</v>
      </c>
      <c r="D677" s="19"/>
      <c r="E677" s="19" t="s">
        <v>747</v>
      </c>
      <c r="F677" s="19" t="s">
        <v>15</v>
      </c>
      <c r="G677" s="19" t="s">
        <v>111</v>
      </c>
    </row>
    <row r="678" spans="1:7" ht="30" hidden="1" outlineLevel="5" collapsed="1">
      <c r="A678" s="19" t="s">
        <v>12</v>
      </c>
      <c r="B678" s="19" t="s">
        <v>152</v>
      </c>
      <c r="C678" s="19" t="s">
        <v>17</v>
      </c>
      <c r="D678" s="19"/>
      <c r="E678" s="19" t="s">
        <v>748</v>
      </c>
      <c r="F678" s="19" t="s">
        <v>15</v>
      </c>
      <c r="G678" s="19">
        <v>1</v>
      </c>
    </row>
    <row r="679" spans="1:7" ht="30" hidden="1" outlineLevel="5" collapsed="1">
      <c r="A679" s="19" t="s">
        <v>12</v>
      </c>
      <c r="B679" s="19" t="s">
        <v>152</v>
      </c>
      <c r="C679" s="19" t="s">
        <v>17</v>
      </c>
      <c r="D679" s="19"/>
      <c r="E679" s="19" t="s">
        <v>749</v>
      </c>
      <c r="F679" s="19" t="s">
        <v>15</v>
      </c>
      <c r="G679" s="19">
        <v>1</v>
      </c>
    </row>
    <row r="680" spans="1:7" hidden="1" outlineLevel="5" collapsed="1">
      <c r="A680" s="19" t="s">
        <v>12</v>
      </c>
      <c r="B680" s="19" t="s">
        <v>13</v>
      </c>
      <c r="C680" s="19" t="s">
        <v>17</v>
      </c>
      <c r="D680" s="19"/>
      <c r="E680" s="19" t="s">
        <v>750</v>
      </c>
      <c r="F680" s="19" t="s">
        <v>15</v>
      </c>
      <c r="G680" s="19" t="s">
        <v>111</v>
      </c>
    </row>
    <row r="681" spans="1:7" ht="30" hidden="1" outlineLevel="3" collapsed="1">
      <c r="A681" s="19" t="s">
        <v>15</v>
      </c>
      <c r="B681" s="19" t="s">
        <v>152</v>
      </c>
      <c r="C681" s="19" t="s">
        <v>17</v>
      </c>
      <c r="D681" s="19" t="b">
        <f>EXACT(G654,"Yes: Alternative Approach")</f>
        <v>0</v>
      </c>
      <c r="E681" s="19" t="s">
        <v>781</v>
      </c>
      <c r="F681" s="19" t="s">
        <v>15</v>
      </c>
      <c r="G681" s="19">
        <v>1</v>
      </c>
    </row>
    <row r="682" spans="1:7" ht="30" hidden="1" outlineLevel="3" collapsed="1">
      <c r="A682" s="19" t="s">
        <v>15</v>
      </c>
      <c r="B682" s="19" t="s">
        <v>13</v>
      </c>
      <c r="C682" s="19" t="s">
        <v>17</v>
      </c>
      <c r="D682" s="19" t="b">
        <f>EXACT(G654,"Yes: Alternative Approach")</f>
        <v>0</v>
      </c>
      <c r="E682" s="19" t="s">
        <v>782</v>
      </c>
      <c r="F682" s="19" t="s">
        <v>15</v>
      </c>
      <c r="G682" s="19" t="s">
        <v>111</v>
      </c>
    </row>
    <row r="683" spans="1:7" ht="30" hidden="1" outlineLevel="3" collapsed="1">
      <c r="A683" s="19" t="s">
        <v>15</v>
      </c>
      <c r="B683" s="19" t="s">
        <v>152</v>
      </c>
      <c r="C683" s="19" t="s">
        <v>17</v>
      </c>
      <c r="D683" s="19" t="b">
        <f>EXACT(G654,"Yes: Alternative Approach")</f>
        <v>0</v>
      </c>
      <c r="E683" s="19" t="s">
        <v>783</v>
      </c>
      <c r="F683" s="19" t="s">
        <v>15</v>
      </c>
      <c r="G683" s="19">
        <v>1</v>
      </c>
    </row>
    <row r="684" spans="1:7" ht="30" hidden="1" outlineLevel="3" collapsed="1">
      <c r="A684" s="19" t="s">
        <v>15</v>
      </c>
      <c r="B684" s="19" t="s">
        <v>13</v>
      </c>
      <c r="C684" s="19" t="s">
        <v>17</v>
      </c>
      <c r="D684" s="19" t="b">
        <f>EXACT(G654,"Yes: Alternative Approach")</f>
        <v>0</v>
      </c>
      <c r="E684" s="19" t="s">
        <v>784</v>
      </c>
      <c r="F684" s="19" t="s">
        <v>15</v>
      </c>
      <c r="G684" s="19" t="s">
        <v>111</v>
      </c>
    </row>
    <row r="685" spans="1:7" hidden="1" outlineLevel="2">
      <c r="A685" s="21" t="s">
        <v>15</v>
      </c>
      <c r="B685" s="22" t="s">
        <v>620</v>
      </c>
      <c r="C685" s="21" t="s">
        <v>17</v>
      </c>
      <c r="D685" s="21" t="b">
        <f>EXACT(G504,"Grid electricity")</f>
        <v>1</v>
      </c>
      <c r="E685" s="21" t="s">
        <v>621</v>
      </c>
      <c r="F685" s="21" t="s">
        <v>15</v>
      </c>
      <c r="G685" s="21" t="s">
        <v>17</v>
      </c>
    </row>
    <row r="686" spans="1:7" ht="75" hidden="1" outlineLevel="3" collapsed="1">
      <c r="A686" s="19" t="s">
        <v>12</v>
      </c>
      <c r="B686" s="19" t="s">
        <v>20</v>
      </c>
      <c r="C686" s="20" t="s">
        <v>622</v>
      </c>
      <c r="D686" s="19"/>
      <c r="E686" s="19" t="s">
        <v>623</v>
      </c>
      <c r="F686" s="19" t="s">
        <v>15</v>
      </c>
      <c r="G686" s="19" t="s">
        <v>624</v>
      </c>
    </row>
    <row r="687" spans="1:7" hidden="1" outlineLevel="3">
      <c r="A687" s="21" t="s">
        <v>15</v>
      </c>
      <c r="B687" s="22" t="s">
        <v>625</v>
      </c>
      <c r="C687" s="21" t="s">
        <v>17</v>
      </c>
      <c r="D687" s="21" t="b">
        <f>EXACT(G686,"Calculate the combined margin emission factor of the applicable electricity system, using the procedures in the latest approved version of the “Use Tool 7 to calculate the emission factor for an electricity system” (EFEL,j/k/l,y = EFgrid,CM,y)")</f>
        <v>1</v>
      </c>
      <c r="E687" s="21" t="s">
        <v>625</v>
      </c>
      <c r="F687" s="21" t="s">
        <v>15</v>
      </c>
      <c r="G687" s="21" t="s">
        <v>17</v>
      </c>
    </row>
    <row r="688" spans="1:7" hidden="1" outlineLevel="4" collapsed="1">
      <c r="A688" s="19" t="s">
        <v>12</v>
      </c>
      <c r="B688" s="19" t="s">
        <v>13</v>
      </c>
      <c r="C688" s="19" t="s">
        <v>17</v>
      </c>
      <c r="D688" s="19"/>
      <c r="E688" s="19" t="s">
        <v>626</v>
      </c>
      <c r="F688" s="19" t="s">
        <v>15</v>
      </c>
      <c r="G688" s="19" t="s">
        <v>111</v>
      </c>
    </row>
    <row r="689" spans="1:7" ht="30" hidden="1" outlineLevel="4" collapsed="1">
      <c r="A689" s="19" t="s">
        <v>12</v>
      </c>
      <c r="B689" s="19" t="s">
        <v>20</v>
      </c>
      <c r="C689" s="20" t="s">
        <v>627</v>
      </c>
      <c r="D689" s="19"/>
      <c r="E689" s="19" t="s">
        <v>628</v>
      </c>
      <c r="F689" s="19" t="s">
        <v>15</v>
      </c>
      <c r="G689" s="19" t="s">
        <v>629</v>
      </c>
    </row>
    <row r="690" spans="1:7" hidden="1" outlineLevel="4">
      <c r="A690" s="21" t="s">
        <v>15</v>
      </c>
      <c r="B690" s="22" t="s">
        <v>630</v>
      </c>
      <c r="C690" s="21" t="s">
        <v>17</v>
      </c>
      <c r="D690" s="21" t="b">
        <f>EXACT(G689,"Annual")</f>
        <v>0</v>
      </c>
      <c r="E690" s="21" t="s">
        <v>631</v>
      </c>
      <c r="F690" s="21" t="s">
        <v>15</v>
      </c>
      <c r="G690" s="21" t="s">
        <v>17</v>
      </c>
    </row>
    <row r="691" spans="1:7" ht="30" hidden="1" outlineLevel="5" collapsed="1">
      <c r="A691" s="19" t="s">
        <v>12</v>
      </c>
      <c r="B691" s="19" t="s">
        <v>20</v>
      </c>
      <c r="C691" s="20" t="s">
        <v>632</v>
      </c>
      <c r="D691" s="19"/>
      <c r="E691" s="19" t="s">
        <v>631</v>
      </c>
      <c r="F691" s="19" t="s">
        <v>15</v>
      </c>
      <c r="G691" s="19" t="s">
        <v>12</v>
      </c>
    </row>
    <row r="692" spans="1:7" hidden="1" outlineLevel="5">
      <c r="A692" s="21" t="s">
        <v>15</v>
      </c>
      <c r="B692" s="22" t="s">
        <v>633</v>
      </c>
      <c r="C692" s="21" t="s">
        <v>17</v>
      </c>
      <c r="D692" s="21" t="b">
        <f>EXACT(G691,"No")</f>
        <v>0</v>
      </c>
      <c r="E692" s="21" t="s">
        <v>634</v>
      </c>
      <c r="F692" s="21" t="s">
        <v>15</v>
      </c>
      <c r="G692" s="21" t="s">
        <v>17</v>
      </c>
    </row>
    <row r="693" spans="1:7" ht="30" hidden="1" outlineLevel="6" collapsed="1">
      <c r="A693" s="19" t="s">
        <v>12</v>
      </c>
      <c r="B693" s="19" t="s">
        <v>20</v>
      </c>
      <c r="C693" s="20" t="s">
        <v>635</v>
      </c>
      <c r="D693" s="19"/>
      <c r="E693" s="19" t="s">
        <v>634</v>
      </c>
      <c r="F693" s="19" t="s">
        <v>15</v>
      </c>
      <c r="G693" s="19" t="s">
        <v>12</v>
      </c>
    </row>
    <row r="694" spans="1:7" hidden="1" outlineLevel="6">
      <c r="A694" s="21" t="s">
        <v>15</v>
      </c>
      <c r="B694" s="22" t="s">
        <v>636</v>
      </c>
      <c r="C694" s="21" t="s">
        <v>17</v>
      </c>
      <c r="D694" s="21" t="b">
        <f>EXACT(G693,"No")</f>
        <v>0</v>
      </c>
      <c r="E694" s="21" t="s">
        <v>637</v>
      </c>
      <c r="F694" s="21" t="s">
        <v>15</v>
      </c>
      <c r="G694" s="21" t="s">
        <v>17</v>
      </c>
    </row>
    <row r="695" spans="1:7" ht="30" hidden="1" outlineLevel="7" collapsed="1">
      <c r="A695" s="19" t="s">
        <v>12</v>
      </c>
      <c r="B695" s="19" t="s">
        <v>20</v>
      </c>
      <c r="C695" s="20" t="s">
        <v>638</v>
      </c>
      <c r="D695" s="19"/>
      <c r="E695" s="19" t="s">
        <v>637</v>
      </c>
      <c r="F695" s="19" t="s">
        <v>15</v>
      </c>
      <c r="G695" s="19" t="s">
        <v>12</v>
      </c>
    </row>
    <row r="696" spans="1:7" hidden="1" outlineLevel="7">
      <c r="A696" s="21" t="s">
        <v>15</v>
      </c>
      <c r="B696" s="22" t="s">
        <v>639</v>
      </c>
      <c r="C696" s="21" t="s">
        <v>17</v>
      </c>
      <c r="D696" s="21" t="b">
        <f>EXACT(G695,"No")</f>
        <v>0</v>
      </c>
      <c r="E696" s="21" t="s">
        <v>640</v>
      </c>
      <c r="F696" s="21" t="s">
        <v>15</v>
      </c>
      <c r="G696" s="21" t="s">
        <v>17</v>
      </c>
    </row>
    <row r="697" spans="1:7" ht="30" hidden="1" outlineLevel="7" collapsed="1">
      <c r="A697" s="19" t="s">
        <v>12</v>
      </c>
      <c r="B697" s="19" t="s">
        <v>20</v>
      </c>
      <c r="C697" s="20" t="s">
        <v>641</v>
      </c>
      <c r="D697" s="19"/>
      <c r="E697" s="19" t="s">
        <v>640</v>
      </c>
      <c r="F697" s="19" t="s">
        <v>15</v>
      </c>
      <c r="G697" s="19" t="s">
        <v>12</v>
      </c>
    </row>
    <row r="698" spans="1:7" ht="30" hidden="1" outlineLevel="7" collapsed="1">
      <c r="A698" s="19" t="s">
        <v>15</v>
      </c>
      <c r="B698" s="20" t="s">
        <v>642</v>
      </c>
      <c r="C698" s="19" t="s">
        <v>17</v>
      </c>
      <c r="D698" s="19" t="b">
        <f>EXACT(G697,"No")</f>
        <v>0</v>
      </c>
      <c r="E698" s="19" t="s">
        <v>643</v>
      </c>
      <c r="F698" s="19" t="s">
        <v>15</v>
      </c>
      <c r="G698" s="19" t="s">
        <v>17</v>
      </c>
    </row>
    <row r="699" spans="1:7" hidden="1" outlineLevel="7" collapsed="1">
      <c r="A699" s="19" t="s">
        <v>15</v>
      </c>
      <c r="B699" s="20" t="s">
        <v>644</v>
      </c>
      <c r="C699" s="19" t="s">
        <v>17</v>
      </c>
      <c r="D699" s="19" t="b">
        <f>EXACT(G697,"Yes")</f>
        <v>1</v>
      </c>
      <c r="E699" s="19" t="s">
        <v>645</v>
      </c>
      <c r="F699" s="19" t="s">
        <v>15</v>
      </c>
      <c r="G699" s="19" t="s">
        <v>17</v>
      </c>
    </row>
    <row r="700" spans="1:7" hidden="1" outlineLevel="7">
      <c r="A700" s="21" t="s">
        <v>15</v>
      </c>
      <c r="B700" s="22" t="s">
        <v>644</v>
      </c>
      <c r="C700" s="21" t="s">
        <v>17</v>
      </c>
      <c r="D700" s="21" t="b">
        <f>EXACT(G695,"Yes")</f>
        <v>1</v>
      </c>
      <c r="E700" s="21" t="s">
        <v>645</v>
      </c>
      <c r="F700" s="21" t="s">
        <v>15</v>
      </c>
      <c r="G700" s="21" t="s">
        <v>17</v>
      </c>
    </row>
    <row r="701" spans="1:7" ht="45" hidden="1" outlineLevel="7" collapsed="1">
      <c r="A701" s="19" t="s">
        <v>12</v>
      </c>
      <c r="B701" s="19" t="s">
        <v>20</v>
      </c>
      <c r="C701" s="20" t="s">
        <v>646</v>
      </c>
      <c r="D701" s="19"/>
      <c r="E701" s="19" t="s">
        <v>647</v>
      </c>
      <c r="F701" s="19" t="s">
        <v>15</v>
      </c>
      <c r="G701" s="19" t="s">
        <v>648</v>
      </c>
    </row>
    <row r="702" spans="1:7" hidden="1" outlineLevel="7" collapsed="1">
      <c r="A702" s="19" t="s">
        <v>15</v>
      </c>
      <c r="B702" s="20" t="s">
        <v>649</v>
      </c>
      <c r="C702" s="19" t="s">
        <v>17</v>
      </c>
      <c r="D702" s="19" t="b">
        <f>EXACT(G701,"Lambda (λy) should be determined by applying the step wise procedure provided in appendix 3 of methodology")</f>
        <v>0</v>
      </c>
      <c r="E702" s="19" t="s">
        <v>649</v>
      </c>
      <c r="F702" s="19" t="s">
        <v>15</v>
      </c>
      <c r="G702" s="19" t="s">
        <v>17</v>
      </c>
    </row>
    <row r="703" spans="1:7" hidden="1" outlineLevel="7" collapsed="1">
      <c r="A703" s="19" t="s">
        <v>15</v>
      </c>
      <c r="B703" s="20" t="s">
        <v>650</v>
      </c>
      <c r="C703" s="19" t="s">
        <v>17</v>
      </c>
      <c r="D703" s="19" t="b">
        <f>EXACT(G701,"Use default values of lambda based on the share of electricity generation from low-cost/must-run in total generation")</f>
        <v>1</v>
      </c>
      <c r="E703" s="19" t="s">
        <v>650</v>
      </c>
      <c r="F703" s="19" t="s">
        <v>15</v>
      </c>
      <c r="G703" s="19" t="s">
        <v>17</v>
      </c>
    </row>
    <row r="704" spans="1:7" ht="30" hidden="1" outlineLevel="7" collapsed="1">
      <c r="A704" s="19" t="s">
        <v>15</v>
      </c>
      <c r="B704" s="19" t="s">
        <v>152</v>
      </c>
      <c r="C704" s="19" t="s">
        <v>17</v>
      </c>
      <c r="D704" s="19" t="s">
        <v>15</v>
      </c>
      <c r="E704" s="19" t="s">
        <v>651</v>
      </c>
      <c r="F704" s="19" t="s">
        <v>15</v>
      </c>
      <c r="G704" s="19">
        <v>1</v>
      </c>
    </row>
    <row r="705" spans="1:7" hidden="1" outlineLevel="7" collapsed="1">
      <c r="A705" s="19" t="s">
        <v>12</v>
      </c>
      <c r="B705" s="20" t="s">
        <v>652</v>
      </c>
      <c r="C705" s="19" t="s">
        <v>17</v>
      </c>
      <c r="D705" s="19"/>
      <c r="E705" s="19" t="s">
        <v>653</v>
      </c>
      <c r="F705" s="19" t="s">
        <v>12</v>
      </c>
      <c r="G705" s="19" t="s">
        <v>17</v>
      </c>
    </row>
    <row r="706" spans="1:7" hidden="1" outlineLevel="6">
      <c r="A706" s="21" t="s">
        <v>15</v>
      </c>
      <c r="B706" s="22" t="s">
        <v>654</v>
      </c>
      <c r="C706" s="21" t="s">
        <v>17</v>
      </c>
      <c r="D706" s="21" t="b">
        <f>EXACT(G693,"Yes")</f>
        <v>1</v>
      </c>
      <c r="E706" s="21" t="s">
        <v>655</v>
      </c>
      <c r="F706" s="21" t="s">
        <v>15</v>
      </c>
      <c r="G706" s="21" t="s">
        <v>17</v>
      </c>
    </row>
    <row r="707" spans="1:7" ht="30" hidden="1" outlineLevel="7" collapsed="1">
      <c r="A707" s="19" t="s">
        <v>12</v>
      </c>
      <c r="B707" s="19" t="s">
        <v>20</v>
      </c>
      <c r="C707" s="20" t="s">
        <v>656</v>
      </c>
      <c r="D707" s="19"/>
      <c r="E707" s="19" t="s">
        <v>657</v>
      </c>
      <c r="F707" s="19" t="s">
        <v>15</v>
      </c>
      <c r="G707" s="19" t="s">
        <v>658</v>
      </c>
    </row>
    <row r="708" spans="1:7" ht="30" hidden="1" outlineLevel="7">
      <c r="A708" s="21" t="s">
        <v>15</v>
      </c>
      <c r="B708" s="22" t="s">
        <v>659</v>
      </c>
      <c r="C708" s="21" t="s">
        <v>17</v>
      </c>
      <c r="D708" s="21" t="b">
        <f>EXACT(G707,"Based on the total net electricity generation of all power plants serving the system and the fuel types and total fuel consumption of the project electricity system")</f>
        <v>0</v>
      </c>
      <c r="E708" s="21" t="s">
        <v>660</v>
      </c>
      <c r="F708" s="21" t="s">
        <v>15</v>
      </c>
      <c r="G708" s="21" t="s">
        <v>17</v>
      </c>
    </row>
    <row r="709" spans="1:7" hidden="1" outlineLevel="7" collapsed="1">
      <c r="A709" s="19" t="s">
        <v>15</v>
      </c>
      <c r="B709" s="19" t="s">
        <v>152</v>
      </c>
      <c r="C709" s="19" t="s">
        <v>17</v>
      </c>
      <c r="D709" s="19" t="s">
        <v>15</v>
      </c>
      <c r="E709" s="19" t="s">
        <v>661</v>
      </c>
      <c r="F709" s="19" t="s">
        <v>15</v>
      </c>
      <c r="G709" s="19">
        <v>1</v>
      </c>
    </row>
    <row r="710" spans="1:7" ht="45" hidden="1" outlineLevel="7" collapsed="1">
      <c r="A710" s="19" t="s">
        <v>12</v>
      </c>
      <c r="B710" s="19" t="s">
        <v>152</v>
      </c>
      <c r="C710" s="19" t="s">
        <v>17</v>
      </c>
      <c r="D710" s="19"/>
      <c r="E710" s="19" t="s">
        <v>662</v>
      </c>
      <c r="F710" s="19" t="s">
        <v>15</v>
      </c>
      <c r="G710" s="19">
        <v>1</v>
      </c>
    </row>
    <row r="711" spans="1:7" hidden="1" outlineLevel="7" collapsed="1">
      <c r="A711" s="19" t="s">
        <v>12</v>
      </c>
      <c r="B711" s="20" t="s">
        <v>663</v>
      </c>
      <c r="C711" s="19" t="s">
        <v>17</v>
      </c>
      <c r="D711" s="19"/>
      <c r="E711" s="19" t="s">
        <v>663</v>
      </c>
      <c r="F711" s="19" t="s">
        <v>12</v>
      </c>
      <c r="G711" s="19" t="s">
        <v>17</v>
      </c>
    </row>
    <row r="712" spans="1:7" ht="30" hidden="1" outlineLevel="7">
      <c r="A712" s="21" t="s">
        <v>15</v>
      </c>
      <c r="B712" s="22" t="s">
        <v>664</v>
      </c>
      <c r="C712" s="21" t="s">
        <v>17</v>
      </c>
      <c r="D712" s="21" t="b">
        <f>EXACT(G707,"Based on the net electricity generation and a CO2 emission factor of each power unit")</f>
        <v>1</v>
      </c>
      <c r="E712" s="21" t="s">
        <v>665</v>
      </c>
      <c r="F712" s="21" t="s">
        <v>15</v>
      </c>
      <c r="G712" s="21" t="s">
        <v>17</v>
      </c>
    </row>
    <row r="713" spans="1:7" hidden="1" outlineLevel="7" collapsed="1">
      <c r="A713" s="19" t="s">
        <v>15</v>
      </c>
      <c r="B713" s="19" t="s">
        <v>152</v>
      </c>
      <c r="C713" s="19" t="s">
        <v>17</v>
      </c>
      <c r="D713" s="19" t="s">
        <v>15</v>
      </c>
      <c r="E713" s="19" t="s">
        <v>661</v>
      </c>
      <c r="F713" s="19" t="s">
        <v>15</v>
      </c>
      <c r="G713" s="19">
        <v>1</v>
      </c>
    </row>
    <row r="714" spans="1:7" hidden="1" outlineLevel="7" collapsed="1">
      <c r="A714" s="19" t="s">
        <v>12</v>
      </c>
      <c r="B714" s="20" t="s">
        <v>652</v>
      </c>
      <c r="C714" s="19" t="s">
        <v>17</v>
      </c>
      <c r="D714" s="19"/>
      <c r="E714" s="19" t="s">
        <v>653</v>
      </c>
      <c r="F714" s="19" t="s">
        <v>12</v>
      </c>
      <c r="G714" s="19" t="s">
        <v>17</v>
      </c>
    </row>
    <row r="715" spans="1:7" hidden="1" outlineLevel="7" collapsed="1">
      <c r="A715" s="19" t="s">
        <v>15</v>
      </c>
      <c r="B715" s="19" t="s">
        <v>152</v>
      </c>
      <c r="C715" s="19" t="s">
        <v>17</v>
      </c>
      <c r="D715" s="19" t="s">
        <v>15</v>
      </c>
      <c r="E715" s="19" t="s">
        <v>666</v>
      </c>
      <c r="F715" s="19" t="s">
        <v>15</v>
      </c>
      <c r="G715" s="19">
        <v>1</v>
      </c>
    </row>
    <row r="716" spans="1:7" hidden="1" outlineLevel="5">
      <c r="A716" s="21" t="s">
        <v>15</v>
      </c>
      <c r="B716" s="22" t="s">
        <v>654</v>
      </c>
      <c r="C716" s="21" t="s">
        <v>17</v>
      </c>
      <c r="D716" s="21" t="b">
        <f>EXACT(G691,"Yes")</f>
        <v>1</v>
      </c>
      <c r="E716" s="21" t="s">
        <v>655</v>
      </c>
      <c r="F716" s="21" t="s">
        <v>15</v>
      </c>
      <c r="G716" s="21" t="s">
        <v>17</v>
      </c>
    </row>
    <row r="717" spans="1:7" ht="30" hidden="1" outlineLevel="6" collapsed="1">
      <c r="A717" s="19" t="s">
        <v>12</v>
      </c>
      <c r="B717" s="19" t="s">
        <v>20</v>
      </c>
      <c r="C717" s="20" t="s">
        <v>656</v>
      </c>
      <c r="D717" s="19"/>
      <c r="E717" s="19" t="s">
        <v>657</v>
      </c>
      <c r="F717" s="19" t="s">
        <v>15</v>
      </c>
      <c r="G717" s="19" t="s">
        <v>658</v>
      </c>
    </row>
    <row r="718" spans="1:7" ht="30" hidden="1" outlineLevel="6">
      <c r="A718" s="21" t="s">
        <v>15</v>
      </c>
      <c r="B718" s="22" t="s">
        <v>659</v>
      </c>
      <c r="C718" s="21" t="s">
        <v>17</v>
      </c>
      <c r="D718" s="21" t="b">
        <f>EXACT(G717,"Based on the total net electricity generation of all power plants serving the system and the fuel types and total fuel consumption of the project electricity system")</f>
        <v>0</v>
      </c>
      <c r="E718" s="21" t="s">
        <v>660</v>
      </c>
      <c r="F718" s="21" t="s">
        <v>15</v>
      </c>
      <c r="G718" s="21" t="s">
        <v>17</v>
      </c>
    </row>
    <row r="719" spans="1:7" hidden="1" outlineLevel="7" collapsed="1">
      <c r="A719" s="19" t="s">
        <v>15</v>
      </c>
      <c r="B719" s="19" t="s">
        <v>152</v>
      </c>
      <c r="C719" s="19" t="s">
        <v>17</v>
      </c>
      <c r="D719" s="19" t="s">
        <v>15</v>
      </c>
      <c r="E719" s="19" t="s">
        <v>661</v>
      </c>
      <c r="F719" s="19" t="s">
        <v>15</v>
      </c>
      <c r="G719" s="19">
        <v>1</v>
      </c>
    </row>
    <row r="720" spans="1:7" ht="45" hidden="1" outlineLevel="7" collapsed="1">
      <c r="A720" s="19" t="s">
        <v>12</v>
      </c>
      <c r="B720" s="19" t="s">
        <v>152</v>
      </c>
      <c r="C720" s="19" t="s">
        <v>17</v>
      </c>
      <c r="D720" s="19"/>
      <c r="E720" s="19" t="s">
        <v>662</v>
      </c>
      <c r="F720" s="19" t="s">
        <v>15</v>
      </c>
      <c r="G720" s="19">
        <v>1</v>
      </c>
    </row>
    <row r="721" spans="1:7" hidden="1" outlineLevel="7">
      <c r="A721" s="21" t="s">
        <v>12</v>
      </c>
      <c r="B721" s="22" t="s">
        <v>663</v>
      </c>
      <c r="C721" s="21" t="s">
        <v>17</v>
      </c>
      <c r="D721" s="21"/>
      <c r="E721" s="21" t="s">
        <v>663</v>
      </c>
      <c r="F721" s="21" t="s">
        <v>12</v>
      </c>
      <c r="G721" s="21" t="s">
        <v>17</v>
      </c>
    </row>
    <row r="722" spans="1:7" hidden="1" outlineLevel="7" collapsed="1">
      <c r="A722" s="19" t="s">
        <v>12</v>
      </c>
      <c r="B722" s="19" t="s">
        <v>13</v>
      </c>
      <c r="C722" s="19" t="s">
        <v>17</v>
      </c>
      <c r="D722" s="19"/>
      <c r="E722" s="19" t="s">
        <v>667</v>
      </c>
      <c r="F722" s="19" t="s">
        <v>15</v>
      </c>
      <c r="G722" s="19" t="s">
        <v>111</v>
      </c>
    </row>
    <row r="723" spans="1:7" ht="30" hidden="1" outlineLevel="7" collapsed="1">
      <c r="A723" s="19" t="s">
        <v>12</v>
      </c>
      <c r="B723" s="19" t="s">
        <v>152</v>
      </c>
      <c r="C723" s="19" t="s">
        <v>17</v>
      </c>
      <c r="D723" s="19"/>
      <c r="E723" s="19" t="s">
        <v>668</v>
      </c>
      <c r="F723" s="19" t="s">
        <v>15</v>
      </c>
      <c r="G723" s="19">
        <v>1</v>
      </c>
    </row>
    <row r="724" spans="1:7" ht="30" hidden="1" outlineLevel="7" collapsed="1">
      <c r="A724" s="19" t="s">
        <v>12</v>
      </c>
      <c r="B724" s="19" t="s">
        <v>152</v>
      </c>
      <c r="C724" s="19" t="s">
        <v>17</v>
      </c>
      <c r="D724" s="19"/>
      <c r="E724" s="19" t="s">
        <v>669</v>
      </c>
      <c r="F724" s="19" t="s">
        <v>15</v>
      </c>
      <c r="G724" s="19">
        <v>1</v>
      </c>
    </row>
    <row r="725" spans="1:7" hidden="1" outlineLevel="7" collapsed="1">
      <c r="A725" s="19" t="s">
        <v>12</v>
      </c>
      <c r="B725" s="19" t="s">
        <v>152</v>
      </c>
      <c r="C725" s="19" t="s">
        <v>17</v>
      </c>
      <c r="D725" s="19"/>
      <c r="E725" s="19" t="s">
        <v>670</v>
      </c>
      <c r="F725" s="19" t="s">
        <v>15</v>
      </c>
      <c r="G725" s="19">
        <v>1</v>
      </c>
    </row>
    <row r="726" spans="1:7" ht="30" hidden="1" outlineLevel="6">
      <c r="A726" s="21" t="s">
        <v>15</v>
      </c>
      <c r="B726" s="22" t="s">
        <v>664</v>
      </c>
      <c r="C726" s="21" t="s">
        <v>17</v>
      </c>
      <c r="D726" s="21" t="b">
        <f>EXACT(G717,"Based on the net electricity generation and a CO2 emission factor of each power unit")</f>
        <v>1</v>
      </c>
      <c r="E726" s="21" t="s">
        <v>665</v>
      </c>
      <c r="F726" s="21" t="s">
        <v>15</v>
      </c>
      <c r="G726" s="21" t="s">
        <v>17</v>
      </c>
    </row>
    <row r="727" spans="1:7" hidden="1" outlineLevel="7" collapsed="1">
      <c r="A727" s="19" t="s">
        <v>15</v>
      </c>
      <c r="B727" s="19" t="s">
        <v>152</v>
      </c>
      <c r="C727" s="19" t="s">
        <v>17</v>
      </c>
      <c r="D727" s="19" t="s">
        <v>15</v>
      </c>
      <c r="E727" s="19" t="s">
        <v>661</v>
      </c>
      <c r="F727" s="19" t="s">
        <v>15</v>
      </c>
      <c r="G727" s="19">
        <v>1</v>
      </c>
    </row>
    <row r="728" spans="1:7" hidden="1" outlineLevel="7">
      <c r="A728" s="21" t="s">
        <v>12</v>
      </c>
      <c r="B728" s="22" t="s">
        <v>652</v>
      </c>
      <c r="C728" s="21" t="s">
        <v>17</v>
      </c>
      <c r="D728" s="21"/>
      <c r="E728" s="21" t="s">
        <v>653</v>
      </c>
      <c r="F728" s="21" t="s">
        <v>12</v>
      </c>
      <c r="G728" s="21" t="s">
        <v>17</v>
      </c>
    </row>
    <row r="729" spans="1:7" ht="30" hidden="1" outlineLevel="7" collapsed="1">
      <c r="A729" s="19" t="s">
        <v>12</v>
      </c>
      <c r="B729" s="19" t="s">
        <v>20</v>
      </c>
      <c r="C729" s="20" t="s">
        <v>671</v>
      </c>
      <c r="D729" s="19"/>
      <c r="E729" s="19" t="s">
        <v>672</v>
      </c>
      <c r="F729" s="19" t="s">
        <v>15</v>
      </c>
      <c r="G729" s="19" t="s">
        <v>673</v>
      </c>
    </row>
    <row r="730" spans="1:7" hidden="1" outlineLevel="7" collapsed="1">
      <c r="A730" s="19" t="s">
        <v>15</v>
      </c>
      <c r="B730" s="20" t="s">
        <v>674</v>
      </c>
      <c r="C730" s="19" t="s">
        <v>17</v>
      </c>
      <c r="D730" s="19" t="b">
        <f>EXACT(G729,"Only data available is the electricity generation for the specific power unit")</f>
        <v>0</v>
      </c>
      <c r="E730" s="19" t="s">
        <v>675</v>
      </c>
      <c r="F730" s="19" t="s">
        <v>15</v>
      </c>
      <c r="G730" s="19" t="s">
        <v>17</v>
      </c>
    </row>
    <row r="731" spans="1:7" ht="30" hidden="1" outlineLevel="7" collapsed="1">
      <c r="A731" s="19" t="s">
        <v>15</v>
      </c>
      <c r="B731" s="20" t="s">
        <v>676</v>
      </c>
      <c r="C731" s="19" t="s">
        <v>17</v>
      </c>
      <c r="D731" s="19" t="b">
        <f>EXACT(G729,"Only data available for the specific power unit are the electricity generation and the fuel types used")</f>
        <v>0</v>
      </c>
      <c r="E731" s="19" t="s">
        <v>677</v>
      </c>
      <c r="F731" s="19" t="s">
        <v>15</v>
      </c>
      <c r="G731" s="19" t="s">
        <v>17</v>
      </c>
    </row>
    <row r="732" spans="1:7" hidden="1" outlineLevel="7" collapsed="1">
      <c r="A732" s="19" t="s">
        <v>15</v>
      </c>
      <c r="B732" s="20" t="s">
        <v>678</v>
      </c>
      <c r="C732" s="19" t="s">
        <v>17</v>
      </c>
      <c r="D732" s="19" t="b">
        <f>EXACT(G729,"Data available for fuel consumption and electricity generation")</f>
        <v>1</v>
      </c>
      <c r="E732" s="19" t="s">
        <v>673</v>
      </c>
      <c r="F732" s="19" t="s">
        <v>15</v>
      </c>
      <c r="G732" s="19" t="s">
        <v>17</v>
      </c>
    </row>
    <row r="733" spans="1:7" hidden="1" outlineLevel="6" collapsed="1">
      <c r="A733" s="19" t="s">
        <v>15</v>
      </c>
      <c r="B733" s="19" t="s">
        <v>152</v>
      </c>
      <c r="C733" s="19" t="s">
        <v>17</v>
      </c>
      <c r="D733" s="19" t="s">
        <v>15</v>
      </c>
      <c r="E733" s="19" t="s">
        <v>666</v>
      </c>
      <c r="F733" s="19" t="s">
        <v>15</v>
      </c>
      <c r="G733" s="19">
        <v>1</v>
      </c>
    </row>
    <row r="734" spans="1:7" hidden="1" outlineLevel="4">
      <c r="A734" s="21" t="s">
        <v>15</v>
      </c>
      <c r="B734" s="22" t="s">
        <v>679</v>
      </c>
      <c r="C734" s="21" t="s">
        <v>17</v>
      </c>
      <c r="D734" s="21" t="b">
        <f>EXACT(G689,"Hourly")</f>
        <v>1</v>
      </c>
      <c r="E734" s="21" t="s">
        <v>680</v>
      </c>
      <c r="F734" s="21" t="s">
        <v>15</v>
      </c>
      <c r="G734" s="21" t="s">
        <v>17</v>
      </c>
    </row>
    <row r="735" spans="1:7" ht="30" hidden="1" outlineLevel="5" collapsed="1">
      <c r="A735" s="19" t="s">
        <v>12</v>
      </c>
      <c r="B735" s="19" t="s">
        <v>20</v>
      </c>
      <c r="C735" s="20" t="s">
        <v>681</v>
      </c>
      <c r="D735" s="19"/>
      <c r="E735" s="19" t="s">
        <v>682</v>
      </c>
      <c r="F735" s="19" t="s">
        <v>15</v>
      </c>
      <c r="G735" s="19" t="s">
        <v>683</v>
      </c>
    </row>
    <row r="736" spans="1:7" ht="30" hidden="1" outlineLevel="5" collapsed="1">
      <c r="A736" s="19" t="s">
        <v>12</v>
      </c>
      <c r="B736" s="19" t="s">
        <v>152</v>
      </c>
      <c r="C736" s="19" t="s">
        <v>17</v>
      </c>
      <c r="D736" s="19"/>
      <c r="E736" s="19" t="s">
        <v>684</v>
      </c>
      <c r="F736" s="19" t="s">
        <v>15</v>
      </c>
      <c r="G736" s="19">
        <v>1</v>
      </c>
    </row>
    <row r="737" spans="1:7" hidden="1" outlineLevel="4">
      <c r="A737" s="21" t="s">
        <v>12</v>
      </c>
      <c r="B737" s="22" t="s">
        <v>685</v>
      </c>
      <c r="C737" s="21" t="s">
        <v>17</v>
      </c>
      <c r="D737" s="21"/>
      <c r="E737" s="21" t="s">
        <v>685</v>
      </c>
      <c r="F737" s="21" t="s">
        <v>15</v>
      </c>
      <c r="G737" s="21" t="s">
        <v>17</v>
      </c>
    </row>
    <row r="738" spans="1:7" hidden="1" outlineLevel="5" collapsed="1">
      <c r="A738" s="19" t="s">
        <v>15</v>
      </c>
      <c r="B738" s="19" t="s">
        <v>152</v>
      </c>
      <c r="C738" s="19" t="s">
        <v>17</v>
      </c>
      <c r="D738" s="19" t="s">
        <v>15</v>
      </c>
      <c r="E738" s="19" t="s">
        <v>686</v>
      </c>
      <c r="F738" s="19" t="s">
        <v>15</v>
      </c>
      <c r="G738" s="19">
        <v>1</v>
      </c>
    </row>
    <row r="739" spans="1:7" ht="409.5" hidden="1" outlineLevel="5" collapsed="1">
      <c r="A739" s="19" t="s">
        <v>15</v>
      </c>
      <c r="B739" s="19" t="s">
        <v>80</v>
      </c>
      <c r="C739" s="23" t="s">
        <v>81</v>
      </c>
      <c r="D739" s="19"/>
      <c r="E739" s="24" t="s">
        <v>687</v>
      </c>
      <c r="F739" s="19" t="s">
        <v>15</v>
      </c>
      <c r="G739" s="19" t="s">
        <v>17</v>
      </c>
    </row>
    <row r="740" spans="1:7" hidden="1" outlineLevel="5" collapsed="1">
      <c r="A740" s="19" t="s">
        <v>12</v>
      </c>
      <c r="B740" s="19" t="s">
        <v>152</v>
      </c>
      <c r="C740" s="19" t="s">
        <v>17</v>
      </c>
      <c r="D740" s="19"/>
      <c r="E740" s="19" t="s">
        <v>688</v>
      </c>
      <c r="F740" s="19" t="s">
        <v>15</v>
      </c>
      <c r="G740" s="19">
        <v>1</v>
      </c>
    </row>
    <row r="741" spans="1:7" hidden="1" outlineLevel="5" collapsed="1">
      <c r="A741" s="19" t="s">
        <v>12</v>
      </c>
      <c r="B741" s="19" t="s">
        <v>152</v>
      </c>
      <c r="C741" s="19" t="s">
        <v>17</v>
      </c>
      <c r="D741" s="19"/>
      <c r="E741" s="19" t="s">
        <v>689</v>
      </c>
      <c r="F741" s="19" t="s">
        <v>15</v>
      </c>
      <c r="G741" s="19">
        <v>1</v>
      </c>
    </row>
    <row r="742" spans="1:7" hidden="1" outlineLevel="5">
      <c r="A742" s="21" t="s">
        <v>12</v>
      </c>
      <c r="B742" s="22" t="s">
        <v>690</v>
      </c>
      <c r="C742" s="21" t="s">
        <v>17</v>
      </c>
      <c r="D742" s="21"/>
      <c r="E742" s="21" t="s">
        <v>690</v>
      </c>
      <c r="F742" s="21" t="s">
        <v>12</v>
      </c>
      <c r="G742" s="21" t="s">
        <v>17</v>
      </c>
    </row>
    <row r="743" spans="1:7" hidden="1" outlineLevel="6" collapsed="1">
      <c r="A743" s="19" t="s">
        <v>12</v>
      </c>
      <c r="B743" s="19" t="s">
        <v>13</v>
      </c>
      <c r="C743" s="19" t="s">
        <v>17</v>
      </c>
      <c r="D743" s="19"/>
      <c r="E743" s="19" t="s">
        <v>691</v>
      </c>
      <c r="F743" s="19" t="s">
        <v>15</v>
      </c>
      <c r="G743" s="19" t="s">
        <v>111</v>
      </c>
    </row>
    <row r="744" spans="1:7" hidden="1" outlineLevel="6" collapsed="1">
      <c r="A744" s="19" t="s">
        <v>12</v>
      </c>
      <c r="B744" s="19" t="s">
        <v>65</v>
      </c>
      <c r="C744" s="19" t="s">
        <v>17</v>
      </c>
      <c r="D744" s="19"/>
      <c r="E744" s="19" t="s">
        <v>692</v>
      </c>
      <c r="F744" s="19" t="s">
        <v>15</v>
      </c>
      <c r="G744" s="19" t="s">
        <v>329</v>
      </c>
    </row>
    <row r="745" spans="1:7" hidden="1" outlineLevel="6" collapsed="1">
      <c r="A745" s="19" t="s">
        <v>12</v>
      </c>
      <c r="B745" s="19" t="s">
        <v>152</v>
      </c>
      <c r="C745" s="19" t="s">
        <v>17</v>
      </c>
      <c r="D745" s="19"/>
      <c r="E745" s="19" t="s">
        <v>693</v>
      </c>
      <c r="F745" s="19" t="s">
        <v>15</v>
      </c>
      <c r="G745" s="19">
        <v>1</v>
      </c>
    </row>
    <row r="746" spans="1:7" hidden="1" outlineLevel="6" collapsed="1">
      <c r="A746" s="19" t="s">
        <v>12</v>
      </c>
      <c r="B746" s="19" t="s">
        <v>152</v>
      </c>
      <c r="C746" s="19" t="s">
        <v>17</v>
      </c>
      <c r="D746" s="19"/>
      <c r="E746" s="19" t="s">
        <v>694</v>
      </c>
      <c r="F746" s="19" t="s">
        <v>15</v>
      </c>
      <c r="G746" s="19">
        <v>1</v>
      </c>
    </row>
    <row r="747" spans="1:7" hidden="1" outlineLevel="4">
      <c r="A747" s="21" t="s">
        <v>12</v>
      </c>
      <c r="B747" s="22" t="s">
        <v>695</v>
      </c>
      <c r="C747" s="21" t="s">
        <v>17</v>
      </c>
      <c r="D747" s="21"/>
      <c r="E747" s="21" t="s">
        <v>695</v>
      </c>
      <c r="F747" s="21" t="s">
        <v>15</v>
      </c>
      <c r="G747" s="21" t="s">
        <v>17</v>
      </c>
    </row>
    <row r="748" spans="1:7" ht="30" hidden="1" outlineLevel="5" collapsed="1">
      <c r="A748" s="19" t="s">
        <v>12</v>
      </c>
      <c r="B748" s="19" t="s">
        <v>20</v>
      </c>
      <c r="C748" s="20" t="s">
        <v>696</v>
      </c>
      <c r="D748" s="19"/>
      <c r="E748" s="19" t="s">
        <v>697</v>
      </c>
      <c r="F748" s="19" t="s">
        <v>15</v>
      </c>
      <c r="G748" s="19" t="s">
        <v>12</v>
      </c>
    </row>
    <row r="749" spans="1:7" hidden="1" outlineLevel="5">
      <c r="A749" s="21" t="s">
        <v>15</v>
      </c>
      <c r="B749" s="22" t="s">
        <v>698</v>
      </c>
      <c r="C749" s="21" t="s">
        <v>17</v>
      </c>
      <c r="D749" s="21" t="b">
        <f>EXACT(G748,"No")</f>
        <v>0</v>
      </c>
      <c r="E749" s="21" t="s">
        <v>699</v>
      </c>
      <c r="F749" s="21" t="s">
        <v>15</v>
      </c>
      <c r="G749" s="21" t="s">
        <v>17</v>
      </c>
    </row>
    <row r="750" spans="1:7" ht="30" hidden="1" outlineLevel="6" collapsed="1">
      <c r="A750" s="19" t="s">
        <v>12</v>
      </c>
      <c r="B750" s="19" t="s">
        <v>20</v>
      </c>
      <c r="C750" s="20" t="s">
        <v>700</v>
      </c>
      <c r="D750" s="19"/>
      <c r="E750" s="19" t="s">
        <v>701</v>
      </c>
      <c r="F750" s="19" t="s">
        <v>15</v>
      </c>
      <c r="G750" s="19" t="s">
        <v>702</v>
      </c>
    </row>
    <row r="751" spans="1:7" hidden="1" outlineLevel="6">
      <c r="A751" s="21" t="s">
        <v>15</v>
      </c>
      <c r="B751" s="22" t="s">
        <v>703</v>
      </c>
      <c r="C751" s="21" t="s">
        <v>17</v>
      </c>
      <c r="D751" s="21" t="b">
        <f>EXACT(G750,"Neither")</f>
        <v>0</v>
      </c>
      <c r="E751" s="21" t="s">
        <v>703</v>
      </c>
      <c r="F751" s="21" t="s">
        <v>15</v>
      </c>
      <c r="G751" s="21" t="s">
        <v>17</v>
      </c>
    </row>
    <row r="752" spans="1:7" hidden="1" outlineLevel="7" collapsed="1">
      <c r="A752" s="19" t="s">
        <v>15</v>
      </c>
      <c r="B752" s="19" t="s">
        <v>152</v>
      </c>
      <c r="C752" s="19" t="s">
        <v>17</v>
      </c>
      <c r="D752" s="19" t="s">
        <v>15</v>
      </c>
      <c r="E752" s="19" t="s">
        <v>704</v>
      </c>
      <c r="F752" s="19" t="s">
        <v>15</v>
      </c>
      <c r="G752" s="19">
        <v>1</v>
      </c>
    </row>
    <row r="753" spans="1:7" hidden="1" outlineLevel="7" collapsed="1">
      <c r="A753" s="19" t="s">
        <v>15</v>
      </c>
      <c r="B753" s="19" t="s">
        <v>152</v>
      </c>
      <c r="C753" s="19" t="s">
        <v>17</v>
      </c>
      <c r="D753" s="19" t="s">
        <v>15</v>
      </c>
      <c r="E753" s="19" t="s">
        <v>705</v>
      </c>
      <c r="F753" s="19" t="s">
        <v>15</v>
      </c>
      <c r="G753" s="19">
        <v>1</v>
      </c>
    </row>
    <row r="754" spans="1:7" hidden="1" outlineLevel="7" collapsed="1">
      <c r="A754" s="19" t="s">
        <v>15</v>
      </c>
      <c r="B754" s="19" t="s">
        <v>152</v>
      </c>
      <c r="C754" s="19" t="s">
        <v>17</v>
      </c>
      <c r="D754" s="19" t="s">
        <v>15</v>
      </c>
      <c r="E754" s="19" t="s">
        <v>706</v>
      </c>
      <c r="F754" s="19" t="s">
        <v>15</v>
      </c>
      <c r="G754" s="19">
        <v>1</v>
      </c>
    </row>
    <row r="755" spans="1:7" hidden="1" outlineLevel="7" collapsed="1">
      <c r="A755" s="19" t="s">
        <v>15</v>
      </c>
      <c r="B755" s="19" t="s">
        <v>152</v>
      </c>
      <c r="C755" s="19" t="s">
        <v>17</v>
      </c>
      <c r="D755" s="19" t="s">
        <v>15</v>
      </c>
      <c r="E755" s="19" t="s">
        <v>686</v>
      </c>
      <c r="F755" s="19" t="s">
        <v>15</v>
      </c>
      <c r="G755" s="19">
        <v>1</v>
      </c>
    </row>
    <row r="756" spans="1:7" ht="30" hidden="1" outlineLevel="7" collapsed="1">
      <c r="A756" s="19" t="s">
        <v>12</v>
      </c>
      <c r="B756" s="19" t="s">
        <v>20</v>
      </c>
      <c r="C756" s="20" t="s">
        <v>134</v>
      </c>
      <c r="D756" s="19"/>
      <c r="E756" s="19" t="s">
        <v>707</v>
      </c>
      <c r="F756" s="19" t="s">
        <v>15</v>
      </c>
      <c r="G756" s="19" t="s">
        <v>12</v>
      </c>
    </row>
    <row r="757" spans="1:7" ht="45" hidden="1" outlineLevel="7" collapsed="1">
      <c r="A757" s="19" t="s">
        <v>12</v>
      </c>
      <c r="B757" s="19" t="s">
        <v>20</v>
      </c>
      <c r="C757" s="20" t="s">
        <v>708</v>
      </c>
      <c r="D757" s="19"/>
      <c r="E757" s="19" t="s">
        <v>709</v>
      </c>
      <c r="F757" s="19" t="s">
        <v>15</v>
      </c>
      <c r="G757" s="19" t="s">
        <v>710</v>
      </c>
    </row>
    <row r="758" spans="1:7" ht="30" hidden="1" outlineLevel="7" collapsed="1">
      <c r="A758" s="19" t="s">
        <v>12</v>
      </c>
      <c r="B758" s="19" t="s">
        <v>20</v>
      </c>
      <c r="C758" s="20" t="s">
        <v>711</v>
      </c>
      <c r="D758" s="19"/>
      <c r="E758" s="19" t="s">
        <v>712</v>
      </c>
      <c r="F758" s="19" t="s">
        <v>15</v>
      </c>
      <c r="G758" s="19" t="s">
        <v>12</v>
      </c>
    </row>
    <row r="759" spans="1:7" hidden="1" outlineLevel="7" collapsed="1">
      <c r="A759" s="19" t="s">
        <v>15</v>
      </c>
      <c r="B759" s="19" t="s">
        <v>152</v>
      </c>
      <c r="C759" s="19" t="s">
        <v>17</v>
      </c>
      <c r="D759" s="19" t="s">
        <v>15</v>
      </c>
      <c r="E759" s="19" t="s">
        <v>713</v>
      </c>
      <c r="F759" s="19" t="s">
        <v>15</v>
      </c>
      <c r="G759" s="19">
        <v>1</v>
      </c>
    </row>
    <row r="760" spans="1:7" hidden="1" outlineLevel="6">
      <c r="A760" s="21" t="s">
        <v>15</v>
      </c>
      <c r="B760" s="22" t="s">
        <v>714</v>
      </c>
      <c r="C760" s="21" t="s">
        <v>17</v>
      </c>
      <c r="D760" s="21" t="b">
        <f>EXACT(G750,"Isolated System")</f>
        <v>0</v>
      </c>
      <c r="E760" s="21" t="s">
        <v>715</v>
      </c>
      <c r="F760" s="21" t="s">
        <v>15</v>
      </c>
      <c r="G760" s="21" t="s">
        <v>17</v>
      </c>
    </row>
    <row r="761" spans="1:7" hidden="1" outlineLevel="7" collapsed="1">
      <c r="A761" s="19" t="s">
        <v>15</v>
      </c>
      <c r="B761" s="19" t="s">
        <v>152</v>
      </c>
      <c r="C761" s="19" t="s">
        <v>17</v>
      </c>
      <c r="D761" s="19" t="s">
        <v>15</v>
      </c>
      <c r="E761" s="19" t="s">
        <v>704</v>
      </c>
      <c r="F761" s="19" t="s">
        <v>15</v>
      </c>
      <c r="G761" s="19">
        <v>1</v>
      </c>
    </row>
    <row r="762" spans="1:7" hidden="1" outlineLevel="7" collapsed="1">
      <c r="A762" s="19" t="s">
        <v>15</v>
      </c>
      <c r="B762" s="19" t="s">
        <v>152</v>
      </c>
      <c r="C762" s="19" t="s">
        <v>17</v>
      </c>
      <c r="D762" s="19" t="s">
        <v>15</v>
      </c>
      <c r="E762" s="19" t="s">
        <v>705</v>
      </c>
      <c r="F762" s="19" t="s">
        <v>15</v>
      </c>
      <c r="G762" s="19">
        <v>1</v>
      </c>
    </row>
    <row r="763" spans="1:7" hidden="1" outlineLevel="7" collapsed="1">
      <c r="A763" s="19" t="s">
        <v>15</v>
      </c>
      <c r="B763" s="19" t="s">
        <v>152</v>
      </c>
      <c r="C763" s="19" t="s">
        <v>17</v>
      </c>
      <c r="D763" s="19" t="s">
        <v>15</v>
      </c>
      <c r="E763" s="19" t="s">
        <v>706</v>
      </c>
      <c r="F763" s="19" t="s">
        <v>15</v>
      </c>
      <c r="G763" s="19">
        <v>1</v>
      </c>
    </row>
    <row r="764" spans="1:7" hidden="1" outlineLevel="7" collapsed="1">
      <c r="A764" s="19" t="s">
        <v>15</v>
      </c>
      <c r="B764" s="19" t="s">
        <v>152</v>
      </c>
      <c r="C764" s="19" t="s">
        <v>17</v>
      </c>
      <c r="D764" s="19" t="s">
        <v>15</v>
      </c>
      <c r="E764" s="19" t="s">
        <v>713</v>
      </c>
      <c r="F764" s="19" t="s">
        <v>15</v>
      </c>
      <c r="G764" s="19">
        <v>1</v>
      </c>
    </row>
    <row r="765" spans="1:7" hidden="1" outlineLevel="7" collapsed="1">
      <c r="A765" s="19" t="s">
        <v>15</v>
      </c>
      <c r="B765" s="19" t="s">
        <v>152</v>
      </c>
      <c r="C765" s="19" t="s">
        <v>17</v>
      </c>
      <c r="D765" s="19" t="s">
        <v>15</v>
      </c>
      <c r="E765" s="19" t="s">
        <v>686</v>
      </c>
      <c r="F765" s="19" t="s">
        <v>15</v>
      </c>
      <c r="G765" s="19">
        <v>1</v>
      </c>
    </row>
    <row r="766" spans="1:7" ht="30" hidden="1" outlineLevel="7" collapsed="1">
      <c r="A766" s="19" t="s">
        <v>12</v>
      </c>
      <c r="B766" s="19" t="s">
        <v>20</v>
      </c>
      <c r="C766" s="20" t="s">
        <v>716</v>
      </c>
      <c r="D766" s="19"/>
      <c r="E766" s="19" t="s">
        <v>717</v>
      </c>
      <c r="F766" s="19" t="s">
        <v>15</v>
      </c>
      <c r="G766" s="19" t="s">
        <v>718</v>
      </c>
    </row>
    <row r="767" spans="1:7" hidden="1" outlineLevel="7">
      <c r="A767" s="21" t="s">
        <v>15</v>
      </c>
      <c r="B767" s="22" t="s">
        <v>719</v>
      </c>
      <c r="C767" s="21" t="s">
        <v>17</v>
      </c>
      <c r="D767" s="21" t="b">
        <f>EXACT(G766,"Multiple")</f>
        <v>0</v>
      </c>
      <c r="E767" s="21" t="s">
        <v>720</v>
      </c>
      <c r="F767" s="21" t="s">
        <v>15</v>
      </c>
      <c r="G767" s="21" t="s">
        <v>17</v>
      </c>
    </row>
    <row r="768" spans="1:7" ht="30" hidden="1" outlineLevel="7" collapsed="1">
      <c r="A768" s="19" t="s">
        <v>12</v>
      </c>
      <c r="B768" s="19" t="s">
        <v>20</v>
      </c>
      <c r="C768" s="20" t="s">
        <v>721</v>
      </c>
      <c r="D768" s="19"/>
      <c r="E768" s="19" t="s">
        <v>722</v>
      </c>
      <c r="F768" s="19" t="s">
        <v>15</v>
      </c>
      <c r="G768" s="19" t="s">
        <v>723</v>
      </c>
    </row>
    <row r="769" spans="1:7" ht="30" hidden="1" outlineLevel="7" collapsed="1">
      <c r="A769" s="19" t="s">
        <v>15</v>
      </c>
      <c r="B769" s="19" t="s">
        <v>20</v>
      </c>
      <c r="C769" s="20" t="s">
        <v>724</v>
      </c>
      <c r="D769" s="19" t="b">
        <f>EXACT(G768,"Isolated grid systems with multiple fuel and technology types with combined cycle power plants")</f>
        <v>0</v>
      </c>
      <c r="E769" s="19" t="s">
        <v>725</v>
      </c>
      <c r="F769" s="19" t="s">
        <v>15</v>
      </c>
      <c r="G769" s="19" t="s">
        <v>12</v>
      </c>
    </row>
    <row r="770" spans="1:7" ht="30" hidden="1" outlineLevel="7" collapsed="1">
      <c r="A770" s="19" t="s">
        <v>15</v>
      </c>
      <c r="B770" s="19" t="s">
        <v>20</v>
      </c>
      <c r="C770" s="20" t="s">
        <v>726</v>
      </c>
      <c r="D770" s="19" t="b">
        <f>EXACT(G768,"Isolated grid systems with multiple fuel and technology types without combined cycle power plants")</f>
        <v>0</v>
      </c>
      <c r="E770" s="19" t="s">
        <v>725</v>
      </c>
      <c r="F770" s="19" t="s">
        <v>15</v>
      </c>
      <c r="G770" s="19" t="s">
        <v>12</v>
      </c>
    </row>
    <row r="771" spans="1:7" hidden="1" outlineLevel="6">
      <c r="A771" s="21" t="s">
        <v>15</v>
      </c>
      <c r="B771" s="22" t="s">
        <v>703</v>
      </c>
      <c r="C771" s="21" t="s">
        <v>17</v>
      </c>
      <c r="D771" s="21" t="b">
        <f>EXACT(G750,"Grid is located in LDC/SIDs/URC")</f>
        <v>1</v>
      </c>
      <c r="E771" s="21" t="s">
        <v>703</v>
      </c>
      <c r="F771" s="21" t="s">
        <v>15</v>
      </c>
      <c r="G771" s="21" t="s">
        <v>17</v>
      </c>
    </row>
    <row r="772" spans="1:7" hidden="1" outlineLevel="7" collapsed="1">
      <c r="A772" s="19" t="s">
        <v>15</v>
      </c>
      <c r="B772" s="19" t="s">
        <v>152</v>
      </c>
      <c r="C772" s="19" t="s">
        <v>17</v>
      </c>
      <c r="D772" s="19" t="s">
        <v>15</v>
      </c>
      <c r="E772" s="19" t="s">
        <v>704</v>
      </c>
      <c r="F772" s="19" t="s">
        <v>15</v>
      </c>
      <c r="G772" s="19">
        <v>1</v>
      </c>
    </row>
    <row r="773" spans="1:7" hidden="1" outlineLevel="7" collapsed="1">
      <c r="A773" s="19" t="s">
        <v>15</v>
      </c>
      <c r="B773" s="19" t="s">
        <v>152</v>
      </c>
      <c r="C773" s="19" t="s">
        <v>17</v>
      </c>
      <c r="D773" s="19" t="s">
        <v>15</v>
      </c>
      <c r="E773" s="19" t="s">
        <v>705</v>
      </c>
      <c r="F773" s="19" t="s">
        <v>15</v>
      </c>
      <c r="G773" s="19">
        <v>1</v>
      </c>
    </row>
    <row r="774" spans="1:7" hidden="1" outlineLevel="7" collapsed="1">
      <c r="A774" s="19" t="s">
        <v>15</v>
      </c>
      <c r="B774" s="19" t="s">
        <v>152</v>
      </c>
      <c r="C774" s="19" t="s">
        <v>17</v>
      </c>
      <c r="D774" s="19" t="s">
        <v>15</v>
      </c>
      <c r="E774" s="19" t="s">
        <v>706</v>
      </c>
      <c r="F774" s="19" t="s">
        <v>15</v>
      </c>
      <c r="G774" s="19">
        <v>1</v>
      </c>
    </row>
    <row r="775" spans="1:7" hidden="1" outlineLevel="7" collapsed="1">
      <c r="A775" s="19" t="s">
        <v>15</v>
      </c>
      <c r="B775" s="19" t="s">
        <v>152</v>
      </c>
      <c r="C775" s="19" t="s">
        <v>17</v>
      </c>
      <c r="D775" s="19" t="s">
        <v>15</v>
      </c>
      <c r="E775" s="19" t="s">
        <v>686</v>
      </c>
      <c r="F775" s="19" t="s">
        <v>15</v>
      </c>
      <c r="G775" s="19">
        <v>1</v>
      </c>
    </row>
    <row r="776" spans="1:7" ht="30" hidden="1" outlineLevel="7" collapsed="1">
      <c r="A776" s="19" t="s">
        <v>12</v>
      </c>
      <c r="B776" s="19" t="s">
        <v>20</v>
      </c>
      <c r="C776" s="20" t="s">
        <v>134</v>
      </c>
      <c r="D776" s="19"/>
      <c r="E776" s="19" t="s">
        <v>707</v>
      </c>
      <c r="F776" s="19" t="s">
        <v>15</v>
      </c>
      <c r="G776" s="19" t="s">
        <v>12</v>
      </c>
    </row>
    <row r="777" spans="1:7" ht="45" hidden="1" outlineLevel="7" collapsed="1">
      <c r="A777" s="19" t="s">
        <v>12</v>
      </c>
      <c r="B777" s="19" t="s">
        <v>20</v>
      </c>
      <c r="C777" s="20" t="s">
        <v>708</v>
      </c>
      <c r="D777" s="19"/>
      <c r="E777" s="19" t="s">
        <v>709</v>
      </c>
      <c r="F777" s="19" t="s">
        <v>15</v>
      </c>
      <c r="G777" s="19" t="s">
        <v>710</v>
      </c>
    </row>
    <row r="778" spans="1:7" ht="30" hidden="1" outlineLevel="7" collapsed="1">
      <c r="A778" s="19" t="s">
        <v>12</v>
      </c>
      <c r="B778" s="19" t="s">
        <v>20</v>
      </c>
      <c r="C778" s="20" t="s">
        <v>711</v>
      </c>
      <c r="D778" s="19"/>
      <c r="E778" s="19" t="s">
        <v>712</v>
      </c>
      <c r="F778" s="19" t="s">
        <v>15</v>
      </c>
      <c r="G778" s="19" t="s">
        <v>12</v>
      </c>
    </row>
    <row r="779" spans="1:7" hidden="1" outlineLevel="7" collapsed="1">
      <c r="A779" s="19" t="s">
        <v>15</v>
      </c>
      <c r="B779" s="19" t="s">
        <v>152</v>
      </c>
      <c r="C779" s="19" t="s">
        <v>17</v>
      </c>
      <c r="D779" s="19" t="s">
        <v>15</v>
      </c>
      <c r="E779" s="19" t="s">
        <v>713</v>
      </c>
      <c r="F779" s="19" t="s">
        <v>15</v>
      </c>
      <c r="G779" s="19">
        <v>1</v>
      </c>
    </row>
    <row r="780" spans="1:7" hidden="1" outlineLevel="5">
      <c r="A780" s="21" t="s">
        <v>15</v>
      </c>
      <c r="B780" s="22" t="s">
        <v>727</v>
      </c>
      <c r="C780" s="21" t="s">
        <v>17</v>
      </c>
      <c r="D780" s="21" t="b">
        <f>EXACT(G748,"Yes")</f>
        <v>1</v>
      </c>
      <c r="E780" s="21" t="s">
        <v>727</v>
      </c>
      <c r="F780" s="21" t="s">
        <v>15</v>
      </c>
      <c r="G780" s="21" t="s">
        <v>17</v>
      </c>
    </row>
    <row r="781" spans="1:7" hidden="1" outlineLevel="6" collapsed="1">
      <c r="A781" s="19" t="s">
        <v>15</v>
      </c>
      <c r="B781" s="19" t="s">
        <v>152</v>
      </c>
      <c r="C781" s="19" t="s">
        <v>17</v>
      </c>
      <c r="D781" s="19" t="s">
        <v>15</v>
      </c>
      <c r="E781" s="19" t="s">
        <v>704</v>
      </c>
      <c r="F781" s="19" t="s">
        <v>15</v>
      </c>
      <c r="G781" s="19">
        <v>1</v>
      </c>
    </row>
    <row r="782" spans="1:7" hidden="1" outlineLevel="6" collapsed="1">
      <c r="A782" s="19" t="s">
        <v>15</v>
      </c>
      <c r="B782" s="19" t="s">
        <v>152</v>
      </c>
      <c r="C782" s="19" t="s">
        <v>17</v>
      </c>
      <c r="D782" s="19" t="s">
        <v>15</v>
      </c>
      <c r="E782" s="19" t="s">
        <v>713</v>
      </c>
      <c r="F782" s="19" t="s">
        <v>15</v>
      </c>
      <c r="G782" s="19">
        <v>1</v>
      </c>
    </row>
    <row r="783" spans="1:7" hidden="1" outlineLevel="6" collapsed="1">
      <c r="A783" s="19" t="s">
        <v>15</v>
      </c>
      <c r="B783" s="19" t="s">
        <v>152</v>
      </c>
      <c r="C783" s="19" t="s">
        <v>17</v>
      </c>
      <c r="D783" s="19" t="s">
        <v>15</v>
      </c>
      <c r="E783" s="19" t="s">
        <v>705</v>
      </c>
      <c r="F783" s="19" t="s">
        <v>15</v>
      </c>
      <c r="G783" s="19">
        <v>1</v>
      </c>
    </row>
    <row r="784" spans="1:7" hidden="1" outlineLevel="6" collapsed="1">
      <c r="A784" s="19" t="s">
        <v>15</v>
      </c>
      <c r="B784" s="19" t="s">
        <v>152</v>
      </c>
      <c r="C784" s="19" t="s">
        <v>17</v>
      </c>
      <c r="D784" s="19" t="s">
        <v>15</v>
      </c>
      <c r="E784" s="19" t="s">
        <v>706</v>
      </c>
      <c r="F784" s="19" t="s">
        <v>15</v>
      </c>
      <c r="G784" s="19">
        <v>1</v>
      </c>
    </row>
    <row r="785" spans="1:7" ht="30" hidden="1" outlineLevel="5" collapsed="1">
      <c r="A785" s="19" t="s">
        <v>12</v>
      </c>
      <c r="B785" s="19" t="s">
        <v>20</v>
      </c>
      <c r="C785" s="20" t="s">
        <v>728</v>
      </c>
      <c r="D785" s="19"/>
      <c r="E785" s="19" t="s">
        <v>729</v>
      </c>
      <c r="F785" s="19" t="s">
        <v>15</v>
      </c>
      <c r="G785" s="19" t="s">
        <v>12</v>
      </c>
    </row>
    <row r="786" spans="1:7" ht="30" hidden="1" outlineLevel="5" collapsed="1">
      <c r="A786" s="19" t="s">
        <v>12</v>
      </c>
      <c r="B786" s="19" t="s">
        <v>20</v>
      </c>
      <c r="C786" s="20" t="s">
        <v>730</v>
      </c>
      <c r="D786" s="19"/>
      <c r="E786" s="19" t="s">
        <v>731</v>
      </c>
      <c r="F786" s="19" t="s">
        <v>15</v>
      </c>
      <c r="G786" s="19" t="s">
        <v>732</v>
      </c>
    </row>
    <row r="787" spans="1:7" hidden="1" outlineLevel="5" collapsed="1">
      <c r="A787" s="19" t="s">
        <v>15</v>
      </c>
      <c r="B787" s="19" t="s">
        <v>152</v>
      </c>
      <c r="C787" s="19" t="s">
        <v>17</v>
      </c>
      <c r="D787" s="19" t="s">
        <v>15</v>
      </c>
      <c r="E787" s="19" t="s">
        <v>733</v>
      </c>
      <c r="F787" s="19" t="s">
        <v>15</v>
      </c>
      <c r="G787" s="19">
        <v>1</v>
      </c>
    </row>
    <row r="788" spans="1:7" hidden="1" outlineLevel="3">
      <c r="A788" s="21" t="s">
        <v>15</v>
      </c>
      <c r="B788" s="22" t="s">
        <v>734</v>
      </c>
      <c r="C788" s="21" t="s">
        <v>17</v>
      </c>
      <c r="D788" s="21" t="b">
        <f>EXACT(G686,"Use conservative default values")</f>
        <v>0</v>
      </c>
      <c r="E788" s="21" t="s">
        <v>735</v>
      </c>
      <c r="F788" s="21" t="s">
        <v>15</v>
      </c>
      <c r="G788" s="21" t="s">
        <v>17</v>
      </c>
    </row>
    <row r="789" spans="1:7" ht="45" hidden="1" outlineLevel="4" collapsed="1">
      <c r="A789" s="19" t="s">
        <v>12</v>
      </c>
      <c r="B789" s="19" t="s">
        <v>20</v>
      </c>
      <c r="C789" s="20" t="s">
        <v>736</v>
      </c>
      <c r="D789" s="19"/>
      <c r="E789" s="19" t="s">
        <v>737</v>
      </c>
      <c r="F789" s="19" t="s">
        <v>15</v>
      </c>
      <c r="G789" s="19" t="s">
        <v>738</v>
      </c>
    </row>
    <row r="790" spans="1:7" ht="45" hidden="1" outlineLevel="4" collapsed="1">
      <c r="A790" s="19" t="s">
        <v>15</v>
      </c>
      <c r="B790" s="19" t="s">
        <v>20</v>
      </c>
      <c r="C790" s="20" t="s">
        <v>739</v>
      </c>
      <c r="D790" s="19" t="b">
        <f>EXACT(G789,"Only to baseline electricity consumption sources but not to project or leakage electricity consumption sources")</f>
        <v>0</v>
      </c>
      <c r="E790" s="19" t="s">
        <v>740</v>
      </c>
      <c r="F790" s="19" t="s">
        <v>15</v>
      </c>
      <c r="G790" s="19" t="s">
        <v>12</v>
      </c>
    </row>
    <row r="791" spans="1:7" hidden="1" outlineLevel="3">
      <c r="A791" s="21" t="s">
        <v>12</v>
      </c>
      <c r="B791" s="22" t="s">
        <v>741</v>
      </c>
      <c r="C791" s="21" t="s">
        <v>17</v>
      </c>
      <c r="D791" s="21"/>
      <c r="E791" s="21" t="s">
        <v>741</v>
      </c>
      <c r="F791" s="21" t="s">
        <v>15</v>
      </c>
      <c r="G791" s="21" t="s">
        <v>17</v>
      </c>
    </row>
    <row r="792" spans="1:7" ht="30" hidden="1" outlineLevel="4" collapsed="1">
      <c r="A792" s="19" t="s">
        <v>12</v>
      </c>
      <c r="B792" s="19" t="s">
        <v>152</v>
      </c>
      <c r="C792" s="19" t="s">
        <v>17</v>
      </c>
      <c r="D792" s="19"/>
      <c r="E792" s="19" t="s">
        <v>742</v>
      </c>
      <c r="F792" s="19" t="s">
        <v>15</v>
      </c>
      <c r="G792" s="19">
        <v>1</v>
      </c>
    </row>
    <row r="793" spans="1:7" ht="30" hidden="1" outlineLevel="4" collapsed="1">
      <c r="A793" s="19" t="s">
        <v>12</v>
      </c>
      <c r="B793" s="19" t="s">
        <v>152</v>
      </c>
      <c r="C793" s="19" t="s">
        <v>17</v>
      </c>
      <c r="D793" s="19"/>
      <c r="E793" s="19" t="s">
        <v>743</v>
      </c>
      <c r="F793" s="19" t="s">
        <v>15</v>
      </c>
      <c r="G793" s="19">
        <v>1</v>
      </c>
    </row>
    <row r="794" spans="1:7" hidden="1" outlineLevel="4" collapsed="1">
      <c r="A794" s="19" t="s">
        <v>12</v>
      </c>
      <c r="B794" s="19" t="s">
        <v>13</v>
      </c>
      <c r="C794" s="19" t="s">
        <v>17</v>
      </c>
      <c r="D794" s="19"/>
      <c r="E794" s="19" t="s">
        <v>744</v>
      </c>
      <c r="F794" s="19" t="s">
        <v>15</v>
      </c>
      <c r="G794" s="19" t="s">
        <v>111</v>
      </c>
    </row>
    <row r="795" spans="1:7" ht="30" hidden="1" outlineLevel="4" collapsed="1">
      <c r="A795" s="19" t="s">
        <v>12</v>
      </c>
      <c r="B795" s="19" t="s">
        <v>152</v>
      </c>
      <c r="C795" s="19" t="s">
        <v>17</v>
      </c>
      <c r="D795" s="19"/>
      <c r="E795" s="19" t="s">
        <v>745</v>
      </c>
      <c r="F795" s="19" t="s">
        <v>15</v>
      </c>
      <c r="G795" s="19">
        <v>1</v>
      </c>
    </row>
    <row r="796" spans="1:7" ht="30" hidden="1" outlineLevel="4" collapsed="1">
      <c r="A796" s="19" t="s">
        <v>12</v>
      </c>
      <c r="B796" s="19" t="s">
        <v>152</v>
      </c>
      <c r="C796" s="19" t="s">
        <v>17</v>
      </c>
      <c r="D796" s="19"/>
      <c r="E796" s="19" t="s">
        <v>746</v>
      </c>
      <c r="F796" s="19" t="s">
        <v>15</v>
      </c>
      <c r="G796" s="19">
        <v>1</v>
      </c>
    </row>
    <row r="797" spans="1:7" hidden="1" outlineLevel="4" collapsed="1">
      <c r="A797" s="19" t="s">
        <v>12</v>
      </c>
      <c r="B797" s="19" t="s">
        <v>13</v>
      </c>
      <c r="C797" s="19" t="s">
        <v>17</v>
      </c>
      <c r="D797" s="19"/>
      <c r="E797" s="19" t="s">
        <v>747</v>
      </c>
      <c r="F797" s="19" t="s">
        <v>15</v>
      </c>
      <c r="G797" s="19" t="s">
        <v>111</v>
      </c>
    </row>
    <row r="798" spans="1:7" ht="30" hidden="1" outlineLevel="4" collapsed="1">
      <c r="A798" s="19" t="s">
        <v>12</v>
      </c>
      <c r="B798" s="19" t="s">
        <v>152</v>
      </c>
      <c r="C798" s="19" t="s">
        <v>17</v>
      </c>
      <c r="D798" s="19"/>
      <c r="E798" s="19" t="s">
        <v>748</v>
      </c>
      <c r="F798" s="19" t="s">
        <v>15</v>
      </c>
      <c r="G798" s="19">
        <v>1</v>
      </c>
    </row>
    <row r="799" spans="1:7" ht="30" hidden="1" outlineLevel="4" collapsed="1">
      <c r="A799" s="19" t="s">
        <v>12</v>
      </c>
      <c r="B799" s="19" t="s">
        <v>152</v>
      </c>
      <c r="C799" s="19" t="s">
        <v>17</v>
      </c>
      <c r="D799" s="19"/>
      <c r="E799" s="19" t="s">
        <v>749</v>
      </c>
      <c r="F799" s="19" t="s">
        <v>15</v>
      </c>
      <c r="G799" s="19">
        <v>1</v>
      </c>
    </row>
    <row r="800" spans="1:7" hidden="1" outlineLevel="4" collapsed="1">
      <c r="A800" s="19" t="s">
        <v>12</v>
      </c>
      <c r="B800" s="19" t="s">
        <v>13</v>
      </c>
      <c r="C800" s="19" t="s">
        <v>17</v>
      </c>
      <c r="D800" s="19"/>
      <c r="E800" s="19" t="s">
        <v>750</v>
      </c>
      <c r="F800" s="19" t="s">
        <v>15</v>
      </c>
      <c r="G800" s="19" t="s">
        <v>111</v>
      </c>
    </row>
    <row r="801" spans="1:7" ht="30" hidden="1" outlineLevel="1">
      <c r="A801" s="3" t="s">
        <v>15</v>
      </c>
      <c r="B801" s="18" t="s">
        <v>751</v>
      </c>
      <c r="C801" s="3" t="s">
        <v>17</v>
      </c>
      <c r="D801" s="3" t="b">
        <f>EXACT(G502,"Electricity consumption from (an) off-grid fossil fuel fired captive power plant(s)")</f>
        <v>0</v>
      </c>
      <c r="E801" s="3" t="s">
        <v>785</v>
      </c>
      <c r="F801" s="3" t="s">
        <v>15</v>
      </c>
      <c r="G801" s="3" t="s">
        <v>17</v>
      </c>
    </row>
    <row r="802" spans="1:7" ht="90" hidden="1" outlineLevel="2" collapsed="1">
      <c r="A802" s="19" t="s">
        <v>12</v>
      </c>
      <c r="B802" s="19" t="s">
        <v>20</v>
      </c>
      <c r="C802" s="20" t="s">
        <v>753</v>
      </c>
      <c r="D802" s="19"/>
      <c r="E802" s="19" t="s">
        <v>754</v>
      </c>
      <c r="F802" s="19" t="s">
        <v>15</v>
      </c>
      <c r="G802" s="19" t="s">
        <v>755</v>
      </c>
    </row>
    <row r="803" spans="1:7" hidden="1" outlineLevel="2">
      <c r="A803" s="21" t="s">
        <v>15</v>
      </c>
      <c r="B803" s="22" t="s">
        <v>756</v>
      </c>
      <c r="C803" s="21" t="s">
        <v>17</v>
      </c>
      <c r="D803" s="21" t="b">
        <f>EXACT(G802,"No: Generic Approach")</f>
        <v>1</v>
      </c>
      <c r="E803" s="21" t="s">
        <v>757</v>
      </c>
      <c r="F803" s="21" t="s">
        <v>15</v>
      </c>
      <c r="G803" s="21" t="s">
        <v>17</v>
      </c>
    </row>
    <row r="804" spans="1:7" ht="30" hidden="1" outlineLevel="3" collapsed="1">
      <c r="A804" s="19" t="s">
        <v>12</v>
      </c>
      <c r="B804" s="19" t="s">
        <v>20</v>
      </c>
      <c r="C804" s="20" t="s">
        <v>758</v>
      </c>
      <c r="D804" s="19"/>
      <c r="E804" s="19" t="s">
        <v>759</v>
      </c>
      <c r="F804" s="19" t="s">
        <v>15</v>
      </c>
      <c r="G804" s="19" t="s">
        <v>760</v>
      </c>
    </row>
    <row r="805" spans="1:7" ht="45" hidden="1" outlineLevel="3" collapsed="1">
      <c r="A805" s="19" t="s">
        <v>15</v>
      </c>
      <c r="B805" s="19" t="s">
        <v>20</v>
      </c>
      <c r="C805" s="20" t="s">
        <v>761</v>
      </c>
      <c r="D805" s="19" t="b">
        <f>EXACT(G804,"Default Value")</f>
        <v>0</v>
      </c>
      <c r="E805" s="19" t="s">
        <v>762</v>
      </c>
      <c r="F805" s="19" t="s">
        <v>15</v>
      </c>
      <c r="G805" s="19" t="s">
        <v>738</v>
      </c>
    </row>
    <row r="806" spans="1:7" ht="30" hidden="1" outlineLevel="3" collapsed="1">
      <c r="A806" s="19" t="s">
        <v>15</v>
      </c>
      <c r="B806" s="19" t="s">
        <v>20</v>
      </c>
      <c r="C806" s="20" t="s">
        <v>763</v>
      </c>
      <c r="D806" s="19" t="b">
        <f>EXACT(G804,"Monitored Data")</f>
        <v>1</v>
      </c>
      <c r="E806" s="19" t="s">
        <v>764</v>
      </c>
      <c r="F806" s="19" t="s">
        <v>15</v>
      </c>
      <c r="G806" s="19" t="s">
        <v>765</v>
      </c>
    </row>
    <row r="807" spans="1:7" hidden="1" outlineLevel="3">
      <c r="A807" s="21" t="s">
        <v>15</v>
      </c>
      <c r="B807" s="22" t="s">
        <v>766</v>
      </c>
      <c r="C807" s="21" t="s">
        <v>17</v>
      </c>
      <c r="D807" s="21" t="b">
        <f>EXACT(G804,"Monitored Data")</f>
        <v>1</v>
      </c>
      <c r="E807" s="21" t="s">
        <v>767</v>
      </c>
      <c r="F807" s="21" t="s">
        <v>12</v>
      </c>
      <c r="G807" s="21" t="s">
        <v>17</v>
      </c>
    </row>
    <row r="808" spans="1:7" hidden="1" outlineLevel="4" collapsed="1">
      <c r="A808" s="19" t="s">
        <v>12</v>
      </c>
      <c r="B808" s="19" t="s">
        <v>13</v>
      </c>
      <c r="C808" s="19" t="s">
        <v>17</v>
      </c>
      <c r="D808" s="19"/>
      <c r="E808" s="19" t="s">
        <v>768</v>
      </c>
      <c r="F808" s="19" t="s">
        <v>15</v>
      </c>
      <c r="G808" s="19" t="s">
        <v>111</v>
      </c>
    </row>
    <row r="809" spans="1:7" ht="30" hidden="1" outlineLevel="4" collapsed="1">
      <c r="A809" s="19" t="s">
        <v>12</v>
      </c>
      <c r="B809" s="19" t="s">
        <v>20</v>
      </c>
      <c r="C809" s="20" t="s">
        <v>769</v>
      </c>
      <c r="D809" s="19"/>
      <c r="E809" s="19" t="s">
        <v>770</v>
      </c>
      <c r="F809" s="19" t="s">
        <v>15</v>
      </c>
      <c r="G809" s="19" t="s">
        <v>771</v>
      </c>
    </row>
    <row r="810" spans="1:7" ht="30" hidden="1" outlineLevel="4" collapsed="1">
      <c r="A810" s="19" t="s">
        <v>12</v>
      </c>
      <c r="B810" s="19" t="s">
        <v>152</v>
      </c>
      <c r="C810" s="19" t="s">
        <v>17</v>
      </c>
      <c r="D810" s="19"/>
      <c r="E810" s="19" t="s">
        <v>772</v>
      </c>
      <c r="F810" s="19" t="s">
        <v>15</v>
      </c>
      <c r="G810" s="19">
        <v>1</v>
      </c>
    </row>
    <row r="811" spans="1:7" ht="30" hidden="1" outlineLevel="4" collapsed="1">
      <c r="A811" s="19" t="s">
        <v>12</v>
      </c>
      <c r="B811" s="19" t="s">
        <v>152</v>
      </c>
      <c r="C811" s="19" t="s">
        <v>17</v>
      </c>
      <c r="D811" s="19"/>
      <c r="E811" s="19" t="s">
        <v>773</v>
      </c>
      <c r="F811" s="19" t="s">
        <v>15</v>
      </c>
      <c r="G811" s="19">
        <v>1</v>
      </c>
    </row>
    <row r="812" spans="1:7" ht="60" hidden="1" outlineLevel="4" collapsed="1">
      <c r="A812" s="19" t="s">
        <v>12</v>
      </c>
      <c r="B812" s="19" t="s">
        <v>152</v>
      </c>
      <c r="C812" s="19" t="s">
        <v>17</v>
      </c>
      <c r="D812" s="19"/>
      <c r="E812" s="19" t="s">
        <v>774</v>
      </c>
      <c r="F812" s="19" t="s">
        <v>15</v>
      </c>
      <c r="G812" s="19">
        <v>1</v>
      </c>
    </row>
    <row r="813" spans="1:7" ht="30" hidden="1" outlineLevel="4" collapsed="1">
      <c r="A813" s="19" t="s">
        <v>15</v>
      </c>
      <c r="B813" s="19" t="s">
        <v>152</v>
      </c>
      <c r="C813" s="19" t="s">
        <v>17</v>
      </c>
      <c r="D813" s="19" t="s">
        <v>15</v>
      </c>
      <c r="E813" s="19" t="s">
        <v>775</v>
      </c>
      <c r="F813" s="19" t="s">
        <v>15</v>
      </c>
      <c r="G813" s="19">
        <v>1</v>
      </c>
    </row>
    <row r="814" spans="1:7" ht="30" hidden="1" outlineLevel="4" collapsed="1">
      <c r="A814" s="19" t="s">
        <v>15</v>
      </c>
      <c r="B814" s="19" t="s">
        <v>152</v>
      </c>
      <c r="C814" s="19" t="s">
        <v>17</v>
      </c>
      <c r="D814" s="19" t="s">
        <v>15</v>
      </c>
      <c r="E814" s="19" t="s">
        <v>776</v>
      </c>
      <c r="F814" s="19" t="s">
        <v>15</v>
      </c>
      <c r="G814" s="19">
        <v>1</v>
      </c>
    </row>
    <row r="815" spans="1:7" ht="30" hidden="1" outlineLevel="4" collapsed="1">
      <c r="A815" s="19" t="s">
        <v>15</v>
      </c>
      <c r="B815" s="19" t="s">
        <v>152</v>
      </c>
      <c r="C815" s="19" t="s">
        <v>17</v>
      </c>
      <c r="D815" s="19" t="s">
        <v>15</v>
      </c>
      <c r="E815" s="19" t="s">
        <v>777</v>
      </c>
      <c r="F815" s="19" t="s">
        <v>15</v>
      </c>
      <c r="G815" s="19">
        <v>1</v>
      </c>
    </row>
    <row r="816" spans="1:7" ht="30" hidden="1" outlineLevel="4" collapsed="1">
      <c r="A816" s="19" t="s">
        <v>15</v>
      </c>
      <c r="B816" s="19" t="s">
        <v>152</v>
      </c>
      <c r="C816" s="19" t="s">
        <v>17</v>
      </c>
      <c r="D816" s="19" t="s">
        <v>15</v>
      </c>
      <c r="E816" s="19" t="s">
        <v>778</v>
      </c>
      <c r="F816" s="19" t="s">
        <v>15</v>
      </c>
      <c r="G816" s="19">
        <v>1</v>
      </c>
    </row>
    <row r="817" spans="1:7" ht="30" hidden="1" outlineLevel="4" collapsed="1">
      <c r="A817" s="19" t="s">
        <v>15</v>
      </c>
      <c r="B817" s="19" t="s">
        <v>152</v>
      </c>
      <c r="C817" s="19" t="s">
        <v>17</v>
      </c>
      <c r="D817" s="19" t="s">
        <v>15</v>
      </c>
      <c r="E817" s="19" t="s">
        <v>779</v>
      </c>
      <c r="F817" s="19" t="s">
        <v>15</v>
      </c>
      <c r="G817" s="19">
        <v>1</v>
      </c>
    </row>
    <row r="818" spans="1:7" ht="30" hidden="1" outlineLevel="4" collapsed="1">
      <c r="A818" s="19" t="s">
        <v>15</v>
      </c>
      <c r="B818" s="19" t="s">
        <v>152</v>
      </c>
      <c r="C818" s="19" t="s">
        <v>17</v>
      </c>
      <c r="D818" s="19" t="s">
        <v>15</v>
      </c>
      <c r="E818" s="19" t="s">
        <v>780</v>
      </c>
      <c r="F818" s="19" t="s">
        <v>15</v>
      </c>
      <c r="G818" s="19">
        <v>1</v>
      </c>
    </row>
    <row r="819" spans="1:7" hidden="1" outlineLevel="3">
      <c r="A819" s="21" t="s">
        <v>12</v>
      </c>
      <c r="B819" s="22" t="s">
        <v>741</v>
      </c>
      <c r="C819" s="21" t="s">
        <v>17</v>
      </c>
      <c r="D819" s="21"/>
      <c r="E819" s="21" t="s">
        <v>741</v>
      </c>
      <c r="F819" s="21" t="s">
        <v>15</v>
      </c>
      <c r="G819" s="21" t="s">
        <v>17</v>
      </c>
    </row>
    <row r="820" spans="1:7" ht="30" hidden="1" outlineLevel="4" collapsed="1">
      <c r="A820" s="19" t="s">
        <v>12</v>
      </c>
      <c r="B820" s="19" t="s">
        <v>152</v>
      </c>
      <c r="C820" s="19" t="s">
        <v>17</v>
      </c>
      <c r="D820" s="19"/>
      <c r="E820" s="19" t="s">
        <v>742</v>
      </c>
      <c r="F820" s="19" t="s">
        <v>15</v>
      </c>
      <c r="G820" s="19">
        <v>1</v>
      </c>
    </row>
    <row r="821" spans="1:7" ht="30" hidden="1" outlineLevel="4" collapsed="1">
      <c r="A821" s="19" t="s">
        <v>12</v>
      </c>
      <c r="B821" s="19" t="s">
        <v>152</v>
      </c>
      <c r="C821" s="19" t="s">
        <v>17</v>
      </c>
      <c r="D821" s="19"/>
      <c r="E821" s="19" t="s">
        <v>743</v>
      </c>
      <c r="F821" s="19" t="s">
        <v>15</v>
      </c>
      <c r="G821" s="19">
        <v>1</v>
      </c>
    </row>
    <row r="822" spans="1:7" hidden="1" outlineLevel="4" collapsed="1">
      <c r="A822" s="19" t="s">
        <v>12</v>
      </c>
      <c r="B822" s="19" t="s">
        <v>13</v>
      </c>
      <c r="C822" s="19" t="s">
        <v>17</v>
      </c>
      <c r="D822" s="19"/>
      <c r="E822" s="19" t="s">
        <v>744</v>
      </c>
      <c r="F822" s="19" t="s">
        <v>15</v>
      </c>
      <c r="G822" s="19" t="s">
        <v>111</v>
      </c>
    </row>
    <row r="823" spans="1:7" ht="30" hidden="1" outlineLevel="4" collapsed="1">
      <c r="A823" s="19" t="s">
        <v>12</v>
      </c>
      <c r="B823" s="19" t="s">
        <v>152</v>
      </c>
      <c r="C823" s="19" t="s">
        <v>17</v>
      </c>
      <c r="D823" s="19"/>
      <c r="E823" s="19" t="s">
        <v>745</v>
      </c>
      <c r="F823" s="19" t="s">
        <v>15</v>
      </c>
      <c r="G823" s="19">
        <v>1</v>
      </c>
    </row>
    <row r="824" spans="1:7" ht="30" hidden="1" outlineLevel="4" collapsed="1">
      <c r="A824" s="19" t="s">
        <v>12</v>
      </c>
      <c r="B824" s="19" t="s">
        <v>152</v>
      </c>
      <c r="C824" s="19" t="s">
        <v>17</v>
      </c>
      <c r="D824" s="19"/>
      <c r="E824" s="19" t="s">
        <v>746</v>
      </c>
      <c r="F824" s="19" t="s">
        <v>15</v>
      </c>
      <c r="G824" s="19">
        <v>1</v>
      </c>
    </row>
    <row r="825" spans="1:7" hidden="1" outlineLevel="4" collapsed="1">
      <c r="A825" s="19" t="s">
        <v>12</v>
      </c>
      <c r="B825" s="19" t="s">
        <v>13</v>
      </c>
      <c r="C825" s="19" t="s">
        <v>17</v>
      </c>
      <c r="D825" s="19"/>
      <c r="E825" s="19" t="s">
        <v>747</v>
      </c>
      <c r="F825" s="19" t="s">
        <v>15</v>
      </c>
      <c r="G825" s="19" t="s">
        <v>111</v>
      </c>
    </row>
    <row r="826" spans="1:7" ht="30" hidden="1" outlineLevel="4" collapsed="1">
      <c r="A826" s="19" t="s">
        <v>12</v>
      </c>
      <c r="B826" s="19" t="s">
        <v>152</v>
      </c>
      <c r="C826" s="19" t="s">
        <v>17</v>
      </c>
      <c r="D826" s="19"/>
      <c r="E826" s="19" t="s">
        <v>748</v>
      </c>
      <c r="F826" s="19" t="s">
        <v>15</v>
      </c>
      <c r="G826" s="19">
        <v>1</v>
      </c>
    </row>
    <row r="827" spans="1:7" ht="30" hidden="1" outlineLevel="4" collapsed="1">
      <c r="A827" s="19" t="s">
        <v>12</v>
      </c>
      <c r="B827" s="19" t="s">
        <v>152</v>
      </c>
      <c r="C827" s="19" t="s">
        <v>17</v>
      </c>
      <c r="D827" s="19"/>
      <c r="E827" s="19" t="s">
        <v>749</v>
      </c>
      <c r="F827" s="19" t="s">
        <v>15</v>
      </c>
      <c r="G827" s="19">
        <v>1</v>
      </c>
    </row>
    <row r="828" spans="1:7" hidden="1" outlineLevel="4" collapsed="1">
      <c r="A828" s="19" t="s">
        <v>12</v>
      </c>
      <c r="B828" s="19" t="s">
        <v>13</v>
      </c>
      <c r="C828" s="19" t="s">
        <v>17</v>
      </c>
      <c r="D828" s="19"/>
      <c r="E828" s="19" t="s">
        <v>750</v>
      </c>
      <c r="F828" s="19" t="s">
        <v>15</v>
      </c>
      <c r="G828" s="19" t="s">
        <v>111</v>
      </c>
    </row>
    <row r="829" spans="1:7" ht="30" hidden="1" outlineLevel="2" collapsed="1">
      <c r="A829" s="19" t="s">
        <v>15</v>
      </c>
      <c r="B829" s="19" t="s">
        <v>152</v>
      </c>
      <c r="C829" s="19" t="s">
        <v>17</v>
      </c>
      <c r="D829" s="19" t="b">
        <f>EXACT(G802,"Yes: Alternative Approach")</f>
        <v>0</v>
      </c>
      <c r="E829" s="19" t="s">
        <v>781</v>
      </c>
      <c r="F829" s="19" t="s">
        <v>15</v>
      </c>
      <c r="G829" s="19">
        <v>1</v>
      </c>
    </row>
    <row r="830" spans="1:7" ht="30" hidden="1" outlineLevel="2" collapsed="1">
      <c r="A830" s="19" t="s">
        <v>15</v>
      </c>
      <c r="B830" s="19" t="s">
        <v>13</v>
      </c>
      <c r="C830" s="19" t="s">
        <v>17</v>
      </c>
      <c r="D830" s="19" t="b">
        <f>EXACT(G802,"Yes: Alternative Approach")</f>
        <v>0</v>
      </c>
      <c r="E830" s="19" t="s">
        <v>782</v>
      </c>
      <c r="F830" s="19" t="s">
        <v>15</v>
      </c>
      <c r="G830" s="19" t="s">
        <v>111</v>
      </c>
    </row>
    <row r="831" spans="1:7" ht="30" hidden="1" outlineLevel="2" collapsed="1">
      <c r="A831" s="19" t="s">
        <v>15</v>
      </c>
      <c r="B831" s="19" t="s">
        <v>152</v>
      </c>
      <c r="C831" s="19" t="s">
        <v>17</v>
      </c>
      <c r="D831" s="19" t="b">
        <f>EXACT(G802,"Yes: Alternative Approach")</f>
        <v>0</v>
      </c>
      <c r="E831" s="19" t="s">
        <v>783</v>
      </c>
      <c r="F831" s="19" t="s">
        <v>15</v>
      </c>
      <c r="G831" s="19">
        <v>1</v>
      </c>
    </row>
    <row r="832" spans="1:7" ht="30" hidden="1" outlineLevel="2" collapsed="1">
      <c r="A832" s="19" t="s">
        <v>15</v>
      </c>
      <c r="B832" s="19" t="s">
        <v>13</v>
      </c>
      <c r="C832" s="19" t="s">
        <v>17</v>
      </c>
      <c r="D832" s="19" t="b">
        <f>EXACT(G802,"Yes: Alternative Approach")</f>
        <v>0</v>
      </c>
      <c r="E832" s="19" t="s">
        <v>784</v>
      </c>
      <c r="F832" s="19" t="s">
        <v>15</v>
      </c>
      <c r="G832" s="19" t="s">
        <v>111</v>
      </c>
    </row>
    <row r="833" spans="1:7" hidden="1" outlineLevel="1">
      <c r="A833" s="3" t="s">
        <v>15</v>
      </c>
      <c r="B833" s="18" t="s">
        <v>620</v>
      </c>
      <c r="C833" s="3" t="s">
        <v>17</v>
      </c>
      <c r="D833" s="3" t="b">
        <f>EXACT(G502,"Electricity consumption from the grid")</f>
        <v>1</v>
      </c>
      <c r="E833" s="3" t="s">
        <v>621</v>
      </c>
      <c r="F833" s="3" t="s">
        <v>15</v>
      </c>
      <c r="G833" s="3" t="s">
        <v>17</v>
      </c>
    </row>
    <row r="834" spans="1:7" ht="75" hidden="1" outlineLevel="2" collapsed="1">
      <c r="A834" s="19" t="s">
        <v>12</v>
      </c>
      <c r="B834" s="19" t="s">
        <v>20</v>
      </c>
      <c r="C834" s="20" t="s">
        <v>622</v>
      </c>
      <c r="D834" s="19"/>
      <c r="E834" s="19" t="s">
        <v>623</v>
      </c>
      <c r="F834" s="19" t="s">
        <v>15</v>
      </c>
      <c r="G834" s="19" t="s">
        <v>624</v>
      </c>
    </row>
    <row r="835" spans="1:7" hidden="1" outlineLevel="2">
      <c r="A835" s="21" t="s">
        <v>15</v>
      </c>
      <c r="B835" s="22" t="s">
        <v>625</v>
      </c>
      <c r="C835" s="21" t="s">
        <v>17</v>
      </c>
      <c r="D835" s="21" t="b">
        <f>EXACT(G834,"Calculate the combined margin emission factor of the applicable electricity system, using the procedures in the latest approved version of the “Use Tool 7 to calculate the emission factor for an electricity system” (EFEL,j/k/l,y = EFgrid,CM,y)")</f>
        <v>1</v>
      </c>
      <c r="E835" s="21" t="s">
        <v>625</v>
      </c>
      <c r="F835" s="21" t="s">
        <v>15</v>
      </c>
      <c r="G835" s="21" t="s">
        <v>17</v>
      </c>
    </row>
    <row r="836" spans="1:7" hidden="1" outlineLevel="3" collapsed="1">
      <c r="A836" s="19" t="s">
        <v>12</v>
      </c>
      <c r="B836" s="19" t="s">
        <v>13</v>
      </c>
      <c r="C836" s="19" t="s">
        <v>17</v>
      </c>
      <c r="D836" s="19"/>
      <c r="E836" s="19" t="s">
        <v>626</v>
      </c>
      <c r="F836" s="19" t="s">
        <v>15</v>
      </c>
      <c r="G836" s="19" t="s">
        <v>111</v>
      </c>
    </row>
    <row r="837" spans="1:7" ht="30" hidden="1" outlineLevel="3" collapsed="1">
      <c r="A837" s="19" t="s">
        <v>12</v>
      </c>
      <c r="B837" s="19" t="s">
        <v>20</v>
      </c>
      <c r="C837" s="20" t="s">
        <v>627</v>
      </c>
      <c r="D837" s="19"/>
      <c r="E837" s="19" t="s">
        <v>628</v>
      </c>
      <c r="F837" s="19" t="s">
        <v>15</v>
      </c>
      <c r="G837" s="19" t="s">
        <v>629</v>
      </c>
    </row>
    <row r="838" spans="1:7" hidden="1" outlineLevel="3">
      <c r="A838" s="21" t="s">
        <v>15</v>
      </c>
      <c r="B838" s="22" t="s">
        <v>630</v>
      </c>
      <c r="C838" s="21" t="s">
        <v>17</v>
      </c>
      <c r="D838" s="21" t="b">
        <f>EXACT(G837,"Annual")</f>
        <v>0</v>
      </c>
      <c r="E838" s="21" t="s">
        <v>631</v>
      </c>
      <c r="F838" s="21" t="s">
        <v>15</v>
      </c>
      <c r="G838" s="21" t="s">
        <v>17</v>
      </c>
    </row>
    <row r="839" spans="1:7" ht="30" hidden="1" outlineLevel="4" collapsed="1">
      <c r="A839" s="19" t="s">
        <v>12</v>
      </c>
      <c r="B839" s="19" t="s">
        <v>20</v>
      </c>
      <c r="C839" s="20" t="s">
        <v>632</v>
      </c>
      <c r="D839" s="19"/>
      <c r="E839" s="19" t="s">
        <v>631</v>
      </c>
      <c r="F839" s="19" t="s">
        <v>15</v>
      </c>
      <c r="G839" s="19" t="s">
        <v>12</v>
      </c>
    </row>
    <row r="840" spans="1:7" hidden="1" outlineLevel="4">
      <c r="A840" s="21" t="s">
        <v>15</v>
      </c>
      <c r="B840" s="22" t="s">
        <v>633</v>
      </c>
      <c r="C840" s="21" t="s">
        <v>17</v>
      </c>
      <c r="D840" s="21" t="b">
        <f>EXACT(G839,"No")</f>
        <v>0</v>
      </c>
      <c r="E840" s="21" t="s">
        <v>634</v>
      </c>
      <c r="F840" s="21" t="s">
        <v>15</v>
      </c>
      <c r="G840" s="21" t="s">
        <v>17</v>
      </c>
    </row>
    <row r="841" spans="1:7" ht="30" hidden="1" outlineLevel="5" collapsed="1">
      <c r="A841" s="19" t="s">
        <v>12</v>
      </c>
      <c r="B841" s="19" t="s">
        <v>20</v>
      </c>
      <c r="C841" s="20" t="s">
        <v>635</v>
      </c>
      <c r="D841" s="19"/>
      <c r="E841" s="19" t="s">
        <v>634</v>
      </c>
      <c r="F841" s="19" t="s">
        <v>15</v>
      </c>
      <c r="G841" s="19" t="s">
        <v>12</v>
      </c>
    </row>
    <row r="842" spans="1:7" hidden="1" outlineLevel="5">
      <c r="A842" s="21" t="s">
        <v>15</v>
      </c>
      <c r="B842" s="22" t="s">
        <v>636</v>
      </c>
      <c r="C842" s="21" t="s">
        <v>17</v>
      </c>
      <c r="D842" s="21" t="b">
        <f>EXACT(G841,"No")</f>
        <v>0</v>
      </c>
      <c r="E842" s="21" t="s">
        <v>637</v>
      </c>
      <c r="F842" s="21" t="s">
        <v>15</v>
      </c>
      <c r="G842" s="21" t="s">
        <v>17</v>
      </c>
    </row>
    <row r="843" spans="1:7" ht="30" hidden="1" outlineLevel="6" collapsed="1">
      <c r="A843" s="19" t="s">
        <v>12</v>
      </c>
      <c r="B843" s="19" t="s">
        <v>20</v>
      </c>
      <c r="C843" s="20" t="s">
        <v>638</v>
      </c>
      <c r="D843" s="19"/>
      <c r="E843" s="19" t="s">
        <v>637</v>
      </c>
      <c r="F843" s="19" t="s">
        <v>15</v>
      </c>
      <c r="G843" s="19" t="s">
        <v>12</v>
      </c>
    </row>
    <row r="844" spans="1:7" hidden="1" outlineLevel="6">
      <c r="A844" s="21" t="s">
        <v>15</v>
      </c>
      <c r="B844" s="22" t="s">
        <v>639</v>
      </c>
      <c r="C844" s="21" t="s">
        <v>17</v>
      </c>
      <c r="D844" s="21" t="b">
        <f>EXACT(G843,"No")</f>
        <v>0</v>
      </c>
      <c r="E844" s="21" t="s">
        <v>640</v>
      </c>
      <c r="F844" s="21" t="s">
        <v>15</v>
      </c>
      <c r="G844" s="21" t="s">
        <v>17</v>
      </c>
    </row>
    <row r="845" spans="1:7" ht="30" hidden="1" outlineLevel="7" collapsed="1">
      <c r="A845" s="19" t="s">
        <v>12</v>
      </c>
      <c r="B845" s="19" t="s">
        <v>20</v>
      </c>
      <c r="C845" s="20" t="s">
        <v>641</v>
      </c>
      <c r="D845" s="19"/>
      <c r="E845" s="19" t="s">
        <v>640</v>
      </c>
      <c r="F845" s="19" t="s">
        <v>15</v>
      </c>
      <c r="G845" s="19" t="s">
        <v>12</v>
      </c>
    </row>
    <row r="846" spans="1:7" ht="30" hidden="1" outlineLevel="7">
      <c r="A846" s="21" t="s">
        <v>15</v>
      </c>
      <c r="B846" s="22" t="s">
        <v>642</v>
      </c>
      <c r="C846" s="21" t="s">
        <v>17</v>
      </c>
      <c r="D846" s="21" t="b">
        <f>EXACT(G845,"No")</f>
        <v>0</v>
      </c>
      <c r="E846" s="21" t="s">
        <v>643</v>
      </c>
      <c r="F846" s="21" t="s">
        <v>15</v>
      </c>
      <c r="G846" s="21" t="s">
        <v>17</v>
      </c>
    </row>
    <row r="847" spans="1:7" ht="30" hidden="1" outlineLevel="7" collapsed="1">
      <c r="A847" s="19" t="s">
        <v>12</v>
      </c>
      <c r="B847" s="19" t="s">
        <v>20</v>
      </c>
      <c r="C847" s="20" t="s">
        <v>786</v>
      </c>
      <c r="D847" s="19"/>
      <c r="E847" s="19" t="s">
        <v>643</v>
      </c>
      <c r="F847" s="19" t="s">
        <v>15</v>
      </c>
      <c r="G847" s="19" t="s">
        <v>12</v>
      </c>
    </row>
    <row r="848" spans="1:7" ht="46.5" hidden="1" outlineLevel="7" collapsed="1">
      <c r="A848" s="19" t="s">
        <v>15</v>
      </c>
      <c r="B848" s="19" t="s">
        <v>80</v>
      </c>
      <c r="C848" s="23" t="s">
        <v>81</v>
      </c>
      <c r="D848" s="19" t="b">
        <f>EXACT(G847,"No")</f>
        <v>0</v>
      </c>
      <c r="E848" s="24" t="s">
        <v>787</v>
      </c>
      <c r="F848" s="19" t="s">
        <v>15</v>
      </c>
      <c r="G848" s="19" t="s">
        <v>17</v>
      </c>
    </row>
    <row r="849" spans="1:7" hidden="1" outlineLevel="7" collapsed="1">
      <c r="A849" s="19" t="s">
        <v>15</v>
      </c>
      <c r="B849" s="20" t="s">
        <v>654</v>
      </c>
      <c r="C849" s="19" t="s">
        <v>17</v>
      </c>
      <c r="D849" s="19" t="b">
        <f>EXACT(G847,"Yes")</f>
        <v>1</v>
      </c>
      <c r="E849" s="19" t="s">
        <v>788</v>
      </c>
      <c r="F849" s="19" t="s">
        <v>15</v>
      </c>
      <c r="G849" s="19" t="s">
        <v>17</v>
      </c>
    </row>
    <row r="850" spans="1:7" hidden="1" outlineLevel="7">
      <c r="A850" s="21" t="s">
        <v>15</v>
      </c>
      <c r="B850" s="22" t="s">
        <v>644</v>
      </c>
      <c r="C850" s="21" t="s">
        <v>17</v>
      </c>
      <c r="D850" s="21" t="b">
        <f>EXACT(G845,"Yes")</f>
        <v>1</v>
      </c>
      <c r="E850" s="21" t="s">
        <v>645</v>
      </c>
      <c r="F850" s="21" t="s">
        <v>15</v>
      </c>
      <c r="G850" s="21" t="s">
        <v>17</v>
      </c>
    </row>
    <row r="851" spans="1:7" ht="45" hidden="1" outlineLevel="7" collapsed="1">
      <c r="A851" s="19" t="s">
        <v>12</v>
      </c>
      <c r="B851" s="19" t="s">
        <v>20</v>
      </c>
      <c r="C851" s="20" t="s">
        <v>646</v>
      </c>
      <c r="D851" s="19"/>
      <c r="E851" s="19" t="s">
        <v>647</v>
      </c>
      <c r="F851" s="19" t="s">
        <v>15</v>
      </c>
      <c r="G851" s="19" t="s">
        <v>648</v>
      </c>
    </row>
    <row r="852" spans="1:7" hidden="1" outlineLevel="7" collapsed="1">
      <c r="A852" s="19" t="s">
        <v>15</v>
      </c>
      <c r="B852" s="20" t="s">
        <v>649</v>
      </c>
      <c r="C852" s="19" t="s">
        <v>17</v>
      </c>
      <c r="D852" s="19" t="b">
        <f>EXACT(G851,"Lambda (λy) should be determined by applying the step wise procedure provided in appendix 3 of methodology")</f>
        <v>0</v>
      </c>
      <c r="E852" s="19" t="s">
        <v>649</v>
      </c>
      <c r="F852" s="19" t="s">
        <v>15</v>
      </c>
      <c r="G852" s="19" t="s">
        <v>17</v>
      </c>
    </row>
    <row r="853" spans="1:7" hidden="1" outlineLevel="7" collapsed="1">
      <c r="A853" s="19" t="s">
        <v>15</v>
      </c>
      <c r="B853" s="20" t="s">
        <v>650</v>
      </c>
      <c r="C853" s="19" t="s">
        <v>17</v>
      </c>
      <c r="D853" s="19" t="b">
        <f>EXACT(G851,"Use default values of lambda based on the share of electricity generation from low-cost/must-run in total generation")</f>
        <v>1</v>
      </c>
      <c r="E853" s="19" t="s">
        <v>650</v>
      </c>
      <c r="F853" s="19" t="s">
        <v>15</v>
      </c>
      <c r="G853" s="19" t="s">
        <v>17</v>
      </c>
    </row>
    <row r="854" spans="1:7" ht="30" hidden="1" outlineLevel="7" collapsed="1">
      <c r="A854" s="19" t="s">
        <v>15</v>
      </c>
      <c r="B854" s="19" t="s">
        <v>152</v>
      </c>
      <c r="C854" s="19" t="s">
        <v>17</v>
      </c>
      <c r="D854" s="19" t="s">
        <v>15</v>
      </c>
      <c r="E854" s="19" t="s">
        <v>651</v>
      </c>
      <c r="F854" s="19" t="s">
        <v>15</v>
      </c>
      <c r="G854" s="19">
        <v>1</v>
      </c>
    </row>
    <row r="855" spans="1:7" hidden="1" outlineLevel="7" collapsed="1">
      <c r="A855" s="19" t="s">
        <v>12</v>
      </c>
      <c r="B855" s="20" t="s">
        <v>652</v>
      </c>
      <c r="C855" s="19" t="s">
        <v>17</v>
      </c>
      <c r="D855" s="19"/>
      <c r="E855" s="19" t="s">
        <v>653</v>
      </c>
      <c r="F855" s="19" t="s">
        <v>12</v>
      </c>
      <c r="G855" s="19" t="s">
        <v>17</v>
      </c>
    </row>
    <row r="856" spans="1:7" hidden="1" outlineLevel="6">
      <c r="A856" s="21" t="s">
        <v>15</v>
      </c>
      <c r="B856" s="22" t="s">
        <v>644</v>
      </c>
      <c r="C856" s="21" t="s">
        <v>17</v>
      </c>
      <c r="D856" s="21" t="b">
        <f>EXACT(G843,"Yes")</f>
        <v>1</v>
      </c>
      <c r="E856" s="21" t="s">
        <v>645</v>
      </c>
      <c r="F856" s="21" t="s">
        <v>15</v>
      </c>
      <c r="G856" s="21" t="s">
        <v>17</v>
      </c>
    </row>
    <row r="857" spans="1:7" ht="45" hidden="1" outlineLevel="7" collapsed="1">
      <c r="A857" s="19" t="s">
        <v>12</v>
      </c>
      <c r="B857" s="19" t="s">
        <v>20</v>
      </c>
      <c r="C857" s="20" t="s">
        <v>646</v>
      </c>
      <c r="D857" s="19"/>
      <c r="E857" s="19" t="s">
        <v>647</v>
      </c>
      <c r="F857" s="19" t="s">
        <v>15</v>
      </c>
      <c r="G857" s="19" t="s">
        <v>648</v>
      </c>
    </row>
    <row r="858" spans="1:7" hidden="1" outlineLevel="7">
      <c r="A858" s="21" t="s">
        <v>15</v>
      </c>
      <c r="B858" s="22" t="s">
        <v>649</v>
      </c>
      <c r="C858" s="21" t="s">
        <v>17</v>
      </c>
      <c r="D858" s="21" t="b">
        <f>EXACT(G857,"Lambda (λy) should be determined by applying the step wise procedure provided in appendix 3 of methodology")</f>
        <v>0</v>
      </c>
      <c r="E858" s="21" t="s">
        <v>649</v>
      </c>
      <c r="F858" s="21" t="s">
        <v>15</v>
      </c>
      <c r="G858" s="21" t="s">
        <v>17</v>
      </c>
    </row>
    <row r="859" spans="1:7" ht="30" hidden="1" outlineLevel="7" collapsed="1">
      <c r="A859" s="19" t="s">
        <v>12</v>
      </c>
      <c r="B859" s="19" t="s">
        <v>152</v>
      </c>
      <c r="C859" s="19" t="s">
        <v>17</v>
      </c>
      <c r="D859" s="19"/>
      <c r="E859" s="19" t="s">
        <v>789</v>
      </c>
      <c r="F859" s="19" t="s">
        <v>15</v>
      </c>
      <c r="G859" s="19">
        <v>1</v>
      </c>
    </row>
    <row r="860" spans="1:7" hidden="1" outlineLevel="7" collapsed="1">
      <c r="A860" s="19" t="s">
        <v>12</v>
      </c>
      <c r="B860" s="19" t="s">
        <v>13</v>
      </c>
      <c r="C860" s="19" t="s">
        <v>17</v>
      </c>
      <c r="D860" s="19"/>
      <c r="E860" s="19" t="s">
        <v>790</v>
      </c>
      <c r="F860" s="19" t="s">
        <v>15</v>
      </c>
      <c r="G860" s="19" t="s">
        <v>111</v>
      </c>
    </row>
    <row r="861" spans="1:7" hidden="1" outlineLevel="7" collapsed="1">
      <c r="A861" s="19" t="s">
        <v>12</v>
      </c>
      <c r="B861" s="19" t="s">
        <v>38</v>
      </c>
      <c r="C861" s="19" t="s">
        <v>17</v>
      </c>
      <c r="D861" s="19"/>
      <c r="E861" s="19" t="s">
        <v>791</v>
      </c>
      <c r="F861" s="19" t="s">
        <v>15</v>
      </c>
      <c r="G861" s="19" t="s">
        <v>792</v>
      </c>
    </row>
    <row r="862" spans="1:7" hidden="1" outlineLevel="7">
      <c r="A862" s="21" t="s">
        <v>15</v>
      </c>
      <c r="B862" s="22" t="s">
        <v>650</v>
      </c>
      <c r="C862" s="21" t="s">
        <v>17</v>
      </c>
      <c r="D862" s="21" t="b">
        <f>EXACT(G857,"Use default values of lambda based on the share of electricity generation from low-cost/must-run in total generation")</f>
        <v>1</v>
      </c>
      <c r="E862" s="21" t="s">
        <v>650</v>
      </c>
      <c r="F862" s="21" t="s">
        <v>15</v>
      </c>
      <c r="G862" s="21" t="s">
        <v>17</v>
      </c>
    </row>
    <row r="863" spans="1:7" ht="30" hidden="1" outlineLevel="7" collapsed="1">
      <c r="A863" s="19" t="s">
        <v>15</v>
      </c>
      <c r="B863" s="19" t="s">
        <v>152</v>
      </c>
      <c r="C863" s="19" t="s">
        <v>17</v>
      </c>
      <c r="D863" s="19" t="s">
        <v>15</v>
      </c>
      <c r="E863" s="19" t="s">
        <v>789</v>
      </c>
      <c r="F863" s="19" t="s">
        <v>15</v>
      </c>
      <c r="G863" s="19">
        <v>1</v>
      </c>
    </row>
    <row r="864" spans="1:7" hidden="1" outlineLevel="7" collapsed="1">
      <c r="A864" s="19" t="s">
        <v>15</v>
      </c>
      <c r="B864" s="19" t="s">
        <v>152</v>
      </c>
      <c r="C864" s="19" t="s">
        <v>17</v>
      </c>
      <c r="D864" s="19" t="s">
        <v>15</v>
      </c>
      <c r="E864" s="19" t="s">
        <v>793</v>
      </c>
      <c r="F864" s="19" t="s">
        <v>15</v>
      </c>
      <c r="G864" s="19">
        <v>1</v>
      </c>
    </row>
    <row r="865" spans="1:7" ht="30" hidden="1" outlineLevel="7" collapsed="1">
      <c r="A865" s="19" t="s">
        <v>12</v>
      </c>
      <c r="B865" s="19" t="s">
        <v>152</v>
      </c>
      <c r="C865" s="19" t="s">
        <v>17</v>
      </c>
      <c r="D865" s="19"/>
      <c r="E865" s="19" t="s">
        <v>794</v>
      </c>
      <c r="F865" s="19" t="s">
        <v>12</v>
      </c>
      <c r="G865" s="19">
        <v>1</v>
      </c>
    </row>
    <row r="866" spans="1:7" hidden="1" outlineLevel="7" collapsed="1">
      <c r="A866" s="19" t="s">
        <v>12</v>
      </c>
      <c r="B866" s="19" t="s">
        <v>152</v>
      </c>
      <c r="C866" s="19" t="s">
        <v>17</v>
      </c>
      <c r="D866" s="19"/>
      <c r="E866" s="19" t="s">
        <v>795</v>
      </c>
      <c r="F866" s="19" t="s">
        <v>12</v>
      </c>
      <c r="G866" s="19">
        <v>1</v>
      </c>
    </row>
    <row r="867" spans="1:7" hidden="1" outlineLevel="7" collapsed="1">
      <c r="A867" s="19" t="s">
        <v>12</v>
      </c>
      <c r="B867" s="19" t="s">
        <v>152</v>
      </c>
      <c r="C867" s="19" t="s">
        <v>17</v>
      </c>
      <c r="D867" s="19"/>
      <c r="E867" s="19" t="s">
        <v>796</v>
      </c>
      <c r="F867" s="19" t="s">
        <v>15</v>
      </c>
      <c r="G867" s="19">
        <v>1</v>
      </c>
    </row>
    <row r="868" spans="1:7" ht="30" hidden="1" outlineLevel="7" collapsed="1">
      <c r="A868" s="19" t="s">
        <v>15</v>
      </c>
      <c r="B868" s="19" t="s">
        <v>152</v>
      </c>
      <c r="C868" s="19" t="s">
        <v>17</v>
      </c>
      <c r="D868" s="19" t="s">
        <v>15</v>
      </c>
      <c r="E868" s="19" t="s">
        <v>651</v>
      </c>
      <c r="F868" s="19" t="s">
        <v>15</v>
      </c>
      <c r="G868" s="19">
        <v>1</v>
      </c>
    </row>
    <row r="869" spans="1:7" hidden="1" outlineLevel="7">
      <c r="A869" s="21" t="s">
        <v>12</v>
      </c>
      <c r="B869" s="22" t="s">
        <v>652</v>
      </c>
      <c r="C869" s="21" t="s">
        <v>17</v>
      </c>
      <c r="D869" s="21"/>
      <c r="E869" s="21" t="s">
        <v>653</v>
      </c>
      <c r="F869" s="21" t="s">
        <v>12</v>
      </c>
      <c r="G869" s="21" t="s">
        <v>17</v>
      </c>
    </row>
    <row r="870" spans="1:7" ht="30" hidden="1" outlineLevel="7" collapsed="1">
      <c r="A870" s="19" t="s">
        <v>12</v>
      </c>
      <c r="B870" s="19" t="s">
        <v>20</v>
      </c>
      <c r="C870" s="20" t="s">
        <v>671</v>
      </c>
      <c r="D870" s="19"/>
      <c r="E870" s="19" t="s">
        <v>672</v>
      </c>
      <c r="F870" s="19" t="s">
        <v>15</v>
      </c>
      <c r="G870" s="19" t="s">
        <v>673</v>
      </c>
    </row>
    <row r="871" spans="1:7" hidden="1" outlineLevel="7" collapsed="1">
      <c r="A871" s="19" t="s">
        <v>15</v>
      </c>
      <c r="B871" s="20" t="s">
        <v>674</v>
      </c>
      <c r="C871" s="19" t="s">
        <v>17</v>
      </c>
      <c r="D871" s="19" t="b">
        <f>EXACT(G870,"Only data available is the electricity generation for the specific power unit")</f>
        <v>0</v>
      </c>
      <c r="E871" s="19" t="s">
        <v>675</v>
      </c>
      <c r="F871" s="19" t="s">
        <v>15</v>
      </c>
      <c r="G871" s="19" t="s">
        <v>17</v>
      </c>
    </row>
    <row r="872" spans="1:7" ht="30" hidden="1" outlineLevel="7" collapsed="1">
      <c r="A872" s="19" t="s">
        <v>15</v>
      </c>
      <c r="B872" s="20" t="s">
        <v>676</v>
      </c>
      <c r="C872" s="19" t="s">
        <v>17</v>
      </c>
      <c r="D872" s="19" t="b">
        <f>EXACT(G870,"Only data available for the specific power unit are the electricity generation and the fuel types used")</f>
        <v>0</v>
      </c>
      <c r="E872" s="19" t="s">
        <v>677</v>
      </c>
      <c r="F872" s="19" t="s">
        <v>15</v>
      </c>
      <c r="G872" s="19" t="s">
        <v>17</v>
      </c>
    </row>
    <row r="873" spans="1:7" hidden="1" outlineLevel="7" collapsed="1">
      <c r="A873" s="19" t="s">
        <v>15</v>
      </c>
      <c r="B873" s="20" t="s">
        <v>678</v>
      </c>
      <c r="C873" s="19" t="s">
        <v>17</v>
      </c>
      <c r="D873" s="19" t="b">
        <f>EXACT(G870,"Data available for fuel consumption and electricity generation")</f>
        <v>1</v>
      </c>
      <c r="E873" s="19" t="s">
        <v>673</v>
      </c>
      <c r="F873" s="19" t="s">
        <v>15</v>
      </c>
      <c r="G873" s="19" t="s">
        <v>17</v>
      </c>
    </row>
    <row r="874" spans="1:7" hidden="1" outlineLevel="5">
      <c r="A874" s="21" t="s">
        <v>15</v>
      </c>
      <c r="B874" s="22" t="s">
        <v>654</v>
      </c>
      <c r="C874" s="21" t="s">
        <v>17</v>
      </c>
      <c r="D874" s="21" t="b">
        <f>EXACT(G841,"Yes")</f>
        <v>1</v>
      </c>
      <c r="E874" s="21" t="s">
        <v>655</v>
      </c>
      <c r="F874" s="21" t="s">
        <v>15</v>
      </c>
      <c r="G874" s="21" t="s">
        <v>17</v>
      </c>
    </row>
    <row r="875" spans="1:7" ht="30" hidden="1" outlineLevel="6" collapsed="1">
      <c r="A875" s="19" t="s">
        <v>12</v>
      </c>
      <c r="B875" s="19" t="s">
        <v>20</v>
      </c>
      <c r="C875" s="20" t="s">
        <v>656</v>
      </c>
      <c r="D875" s="19"/>
      <c r="E875" s="19" t="s">
        <v>657</v>
      </c>
      <c r="F875" s="19" t="s">
        <v>15</v>
      </c>
      <c r="G875" s="19" t="s">
        <v>658</v>
      </c>
    </row>
    <row r="876" spans="1:7" ht="30" hidden="1" outlineLevel="6">
      <c r="A876" s="21" t="s">
        <v>15</v>
      </c>
      <c r="B876" s="22" t="s">
        <v>659</v>
      </c>
      <c r="C876" s="21" t="s">
        <v>17</v>
      </c>
      <c r="D876" s="21" t="b">
        <f>EXACT(G875,"Based on the total net electricity generation of all power plants serving the system and the fuel types and total fuel consumption of the project electricity system")</f>
        <v>0</v>
      </c>
      <c r="E876" s="21" t="s">
        <v>660</v>
      </c>
      <c r="F876" s="21" t="s">
        <v>15</v>
      </c>
      <c r="G876" s="21" t="s">
        <v>17</v>
      </c>
    </row>
    <row r="877" spans="1:7" hidden="1" outlineLevel="7" collapsed="1">
      <c r="A877" s="19" t="s">
        <v>15</v>
      </c>
      <c r="B877" s="19" t="s">
        <v>152</v>
      </c>
      <c r="C877" s="19" t="s">
        <v>17</v>
      </c>
      <c r="D877" s="19" t="s">
        <v>15</v>
      </c>
      <c r="E877" s="19" t="s">
        <v>661</v>
      </c>
      <c r="F877" s="19" t="s">
        <v>15</v>
      </c>
      <c r="G877" s="19">
        <v>1</v>
      </c>
    </row>
    <row r="878" spans="1:7" ht="45" hidden="1" outlineLevel="7" collapsed="1">
      <c r="A878" s="19" t="s">
        <v>12</v>
      </c>
      <c r="B878" s="19" t="s">
        <v>152</v>
      </c>
      <c r="C878" s="19" t="s">
        <v>17</v>
      </c>
      <c r="D878" s="19"/>
      <c r="E878" s="19" t="s">
        <v>662</v>
      </c>
      <c r="F878" s="19" t="s">
        <v>15</v>
      </c>
      <c r="G878" s="19">
        <v>1</v>
      </c>
    </row>
    <row r="879" spans="1:7" hidden="1" outlineLevel="7">
      <c r="A879" s="21" t="s">
        <v>12</v>
      </c>
      <c r="B879" s="22" t="s">
        <v>663</v>
      </c>
      <c r="C879" s="21" t="s">
        <v>17</v>
      </c>
      <c r="D879" s="21"/>
      <c r="E879" s="21" t="s">
        <v>663</v>
      </c>
      <c r="F879" s="21" t="s">
        <v>12</v>
      </c>
      <c r="G879" s="21" t="s">
        <v>17</v>
      </c>
    </row>
    <row r="880" spans="1:7" hidden="1" outlineLevel="7" collapsed="1">
      <c r="A880" s="19" t="s">
        <v>12</v>
      </c>
      <c r="B880" s="19" t="s">
        <v>13</v>
      </c>
      <c r="C880" s="19" t="s">
        <v>17</v>
      </c>
      <c r="D880" s="19"/>
      <c r="E880" s="19" t="s">
        <v>667</v>
      </c>
      <c r="F880" s="19" t="s">
        <v>15</v>
      </c>
      <c r="G880" s="19" t="s">
        <v>111</v>
      </c>
    </row>
    <row r="881" spans="1:7" ht="30" hidden="1" outlineLevel="7" collapsed="1">
      <c r="A881" s="19" t="s">
        <v>12</v>
      </c>
      <c r="B881" s="19" t="s">
        <v>152</v>
      </c>
      <c r="C881" s="19" t="s">
        <v>17</v>
      </c>
      <c r="D881" s="19"/>
      <c r="E881" s="19" t="s">
        <v>668</v>
      </c>
      <c r="F881" s="19" t="s">
        <v>15</v>
      </c>
      <c r="G881" s="19">
        <v>1</v>
      </c>
    </row>
    <row r="882" spans="1:7" ht="30" hidden="1" outlineLevel="7" collapsed="1">
      <c r="A882" s="19" t="s">
        <v>12</v>
      </c>
      <c r="B882" s="19" t="s">
        <v>152</v>
      </c>
      <c r="C882" s="19" t="s">
        <v>17</v>
      </c>
      <c r="D882" s="19"/>
      <c r="E882" s="19" t="s">
        <v>669</v>
      </c>
      <c r="F882" s="19" t="s">
        <v>15</v>
      </c>
      <c r="G882" s="19">
        <v>1</v>
      </c>
    </row>
    <row r="883" spans="1:7" hidden="1" outlineLevel="7" collapsed="1">
      <c r="A883" s="19" t="s">
        <v>12</v>
      </c>
      <c r="B883" s="19" t="s">
        <v>152</v>
      </c>
      <c r="C883" s="19" t="s">
        <v>17</v>
      </c>
      <c r="D883" s="19"/>
      <c r="E883" s="19" t="s">
        <v>670</v>
      </c>
      <c r="F883" s="19" t="s">
        <v>15</v>
      </c>
      <c r="G883" s="19">
        <v>1</v>
      </c>
    </row>
    <row r="884" spans="1:7" ht="30" hidden="1" outlineLevel="6">
      <c r="A884" s="21" t="s">
        <v>15</v>
      </c>
      <c r="B884" s="22" t="s">
        <v>664</v>
      </c>
      <c r="C884" s="21" t="s">
        <v>17</v>
      </c>
      <c r="D884" s="21" t="b">
        <f>EXACT(G875,"Based on the net electricity generation and a CO2 emission factor of each power unit")</f>
        <v>1</v>
      </c>
      <c r="E884" s="21" t="s">
        <v>665</v>
      </c>
      <c r="F884" s="21" t="s">
        <v>15</v>
      </c>
      <c r="G884" s="21" t="s">
        <v>17</v>
      </c>
    </row>
    <row r="885" spans="1:7" hidden="1" outlineLevel="7" collapsed="1">
      <c r="A885" s="19" t="s">
        <v>15</v>
      </c>
      <c r="B885" s="19" t="s">
        <v>152</v>
      </c>
      <c r="C885" s="19" t="s">
        <v>17</v>
      </c>
      <c r="D885" s="19" t="s">
        <v>15</v>
      </c>
      <c r="E885" s="19" t="s">
        <v>661</v>
      </c>
      <c r="F885" s="19" t="s">
        <v>15</v>
      </c>
      <c r="G885" s="19">
        <v>1</v>
      </c>
    </row>
    <row r="886" spans="1:7" hidden="1" outlineLevel="7">
      <c r="A886" s="21" t="s">
        <v>12</v>
      </c>
      <c r="B886" s="22" t="s">
        <v>652</v>
      </c>
      <c r="C886" s="21" t="s">
        <v>17</v>
      </c>
      <c r="D886" s="21"/>
      <c r="E886" s="21" t="s">
        <v>653</v>
      </c>
      <c r="F886" s="21" t="s">
        <v>12</v>
      </c>
      <c r="G886" s="21" t="s">
        <v>17</v>
      </c>
    </row>
    <row r="887" spans="1:7" ht="30" hidden="1" outlineLevel="7" collapsed="1">
      <c r="A887" s="19" t="s">
        <v>12</v>
      </c>
      <c r="B887" s="19" t="s">
        <v>20</v>
      </c>
      <c r="C887" s="20" t="s">
        <v>671</v>
      </c>
      <c r="D887" s="19"/>
      <c r="E887" s="19" t="s">
        <v>672</v>
      </c>
      <c r="F887" s="19" t="s">
        <v>15</v>
      </c>
      <c r="G887" s="19" t="s">
        <v>673</v>
      </c>
    </row>
    <row r="888" spans="1:7" hidden="1" outlineLevel="7" collapsed="1">
      <c r="A888" s="19" t="s">
        <v>15</v>
      </c>
      <c r="B888" s="20" t="s">
        <v>674</v>
      </c>
      <c r="C888" s="19" t="s">
        <v>17</v>
      </c>
      <c r="D888" s="19" t="b">
        <f>EXACT(G887,"Only data available is the electricity generation for the specific power unit")</f>
        <v>0</v>
      </c>
      <c r="E888" s="19" t="s">
        <v>675</v>
      </c>
      <c r="F888" s="19" t="s">
        <v>15</v>
      </c>
      <c r="G888" s="19" t="s">
        <v>17</v>
      </c>
    </row>
    <row r="889" spans="1:7" ht="30" hidden="1" outlineLevel="7" collapsed="1">
      <c r="A889" s="19" t="s">
        <v>15</v>
      </c>
      <c r="B889" s="20" t="s">
        <v>676</v>
      </c>
      <c r="C889" s="19" t="s">
        <v>17</v>
      </c>
      <c r="D889" s="19" t="b">
        <f>EXACT(G887,"Only data available for the specific power unit are the electricity generation and the fuel types used")</f>
        <v>0</v>
      </c>
      <c r="E889" s="19" t="s">
        <v>677</v>
      </c>
      <c r="F889" s="19" t="s">
        <v>15</v>
      </c>
      <c r="G889" s="19" t="s">
        <v>17</v>
      </c>
    </row>
    <row r="890" spans="1:7" hidden="1" outlineLevel="7" collapsed="1">
      <c r="A890" s="19" t="s">
        <v>15</v>
      </c>
      <c r="B890" s="20" t="s">
        <v>678</v>
      </c>
      <c r="C890" s="19" t="s">
        <v>17</v>
      </c>
      <c r="D890" s="19" t="b">
        <f>EXACT(G887,"Data available for fuel consumption and electricity generation")</f>
        <v>1</v>
      </c>
      <c r="E890" s="19" t="s">
        <v>673</v>
      </c>
      <c r="F890" s="19" t="s">
        <v>15</v>
      </c>
      <c r="G890" s="19" t="s">
        <v>17</v>
      </c>
    </row>
    <row r="891" spans="1:7" hidden="1" outlineLevel="6" collapsed="1">
      <c r="A891" s="19" t="s">
        <v>15</v>
      </c>
      <c r="B891" s="19" t="s">
        <v>152</v>
      </c>
      <c r="C891" s="19" t="s">
        <v>17</v>
      </c>
      <c r="D891" s="19" t="s">
        <v>15</v>
      </c>
      <c r="E891" s="19" t="s">
        <v>666</v>
      </c>
      <c r="F891" s="19" t="s">
        <v>15</v>
      </c>
      <c r="G891" s="19">
        <v>1</v>
      </c>
    </row>
    <row r="892" spans="1:7" hidden="1" outlineLevel="4">
      <c r="A892" s="21" t="s">
        <v>15</v>
      </c>
      <c r="B892" s="22" t="s">
        <v>654</v>
      </c>
      <c r="C892" s="21" t="s">
        <v>17</v>
      </c>
      <c r="D892" s="21" t="b">
        <f>EXACT(G839,"Yes")</f>
        <v>1</v>
      </c>
      <c r="E892" s="21" t="s">
        <v>655</v>
      </c>
      <c r="F892" s="21" t="s">
        <v>15</v>
      </c>
      <c r="G892" s="21" t="s">
        <v>17</v>
      </c>
    </row>
    <row r="893" spans="1:7" ht="30" hidden="1" outlineLevel="5" collapsed="1">
      <c r="A893" s="19" t="s">
        <v>12</v>
      </c>
      <c r="B893" s="19" t="s">
        <v>20</v>
      </c>
      <c r="C893" s="20" t="s">
        <v>656</v>
      </c>
      <c r="D893" s="19"/>
      <c r="E893" s="19" t="s">
        <v>657</v>
      </c>
      <c r="F893" s="19" t="s">
        <v>15</v>
      </c>
      <c r="G893" s="19" t="s">
        <v>658</v>
      </c>
    </row>
    <row r="894" spans="1:7" ht="30" hidden="1" outlineLevel="5">
      <c r="A894" s="21" t="s">
        <v>15</v>
      </c>
      <c r="B894" s="22" t="s">
        <v>659</v>
      </c>
      <c r="C894" s="21" t="s">
        <v>17</v>
      </c>
      <c r="D894" s="21" t="b">
        <f>EXACT(G893,"Based on the total net electricity generation of all power plants serving the system and the fuel types and total fuel consumption of the project electricity system")</f>
        <v>0</v>
      </c>
      <c r="E894" s="21" t="s">
        <v>660</v>
      </c>
      <c r="F894" s="21" t="s">
        <v>15</v>
      </c>
      <c r="G894" s="21" t="s">
        <v>17</v>
      </c>
    </row>
    <row r="895" spans="1:7" hidden="1" outlineLevel="6" collapsed="1">
      <c r="A895" s="19" t="s">
        <v>15</v>
      </c>
      <c r="B895" s="19" t="s">
        <v>152</v>
      </c>
      <c r="C895" s="19" t="s">
        <v>17</v>
      </c>
      <c r="D895" s="19" t="s">
        <v>15</v>
      </c>
      <c r="E895" s="19" t="s">
        <v>661</v>
      </c>
      <c r="F895" s="19" t="s">
        <v>15</v>
      </c>
      <c r="G895" s="19">
        <v>1</v>
      </c>
    </row>
    <row r="896" spans="1:7" ht="45" hidden="1" outlineLevel="6" collapsed="1">
      <c r="A896" s="19" t="s">
        <v>12</v>
      </c>
      <c r="B896" s="19" t="s">
        <v>152</v>
      </c>
      <c r="C896" s="19" t="s">
        <v>17</v>
      </c>
      <c r="D896" s="19"/>
      <c r="E896" s="19" t="s">
        <v>662</v>
      </c>
      <c r="F896" s="19" t="s">
        <v>15</v>
      </c>
      <c r="G896" s="19">
        <v>1</v>
      </c>
    </row>
    <row r="897" spans="1:7" hidden="1" outlineLevel="6">
      <c r="A897" s="21" t="s">
        <v>12</v>
      </c>
      <c r="B897" s="22" t="s">
        <v>663</v>
      </c>
      <c r="C897" s="21" t="s">
        <v>17</v>
      </c>
      <c r="D897" s="21"/>
      <c r="E897" s="21" t="s">
        <v>663</v>
      </c>
      <c r="F897" s="21" t="s">
        <v>12</v>
      </c>
      <c r="G897" s="21" t="s">
        <v>17</v>
      </c>
    </row>
    <row r="898" spans="1:7" hidden="1" outlineLevel="7" collapsed="1">
      <c r="A898" s="19" t="s">
        <v>12</v>
      </c>
      <c r="B898" s="19" t="s">
        <v>13</v>
      </c>
      <c r="C898" s="19" t="s">
        <v>17</v>
      </c>
      <c r="D898" s="19"/>
      <c r="E898" s="19" t="s">
        <v>667</v>
      </c>
      <c r="F898" s="19" t="s">
        <v>15</v>
      </c>
      <c r="G898" s="19" t="s">
        <v>111</v>
      </c>
    </row>
    <row r="899" spans="1:7" ht="30" hidden="1" outlineLevel="7" collapsed="1">
      <c r="A899" s="19" t="s">
        <v>12</v>
      </c>
      <c r="B899" s="19" t="s">
        <v>152</v>
      </c>
      <c r="C899" s="19" t="s">
        <v>17</v>
      </c>
      <c r="D899" s="19"/>
      <c r="E899" s="19" t="s">
        <v>668</v>
      </c>
      <c r="F899" s="19" t="s">
        <v>15</v>
      </c>
      <c r="G899" s="19">
        <v>1</v>
      </c>
    </row>
    <row r="900" spans="1:7" ht="30" hidden="1" outlineLevel="7" collapsed="1">
      <c r="A900" s="19" t="s">
        <v>12</v>
      </c>
      <c r="B900" s="19" t="s">
        <v>152</v>
      </c>
      <c r="C900" s="19" t="s">
        <v>17</v>
      </c>
      <c r="D900" s="19"/>
      <c r="E900" s="19" t="s">
        <v>669</v>
      </c>
      <c r="F900" s="19" t="s">
        <v>15</v>
      </c>
      <c r="G900" s="19">
        <v>1</v>
      </c>
    </row>
    <row r="901" spans="1:7" hidden="1" outlineLevel="7" collapsed="1">
      <c r="A901" s="19" t="s">
        <v>12</v>
      </c>
      <c r="B901" s="19" t="s">
        <v>152</v>
      </c>
      <c r="C901" s="19" t="s">
        <v>17</v>
      </c>
      <c r="D901" s="19"/>
      <c r="E901" s="19" t="s">
        <v>670</v>
      </c>
      <c r="F901" s="19" t="s">
        <v>15</v>
      </c>
      <c r="G901" s="19">
        <v>1</v>
      </c>
    </row>
    <row r="902" spans="1:7" ht="30" hidden="1" outlineLevel="5">
      <c r="A902" s="21" t="s">
        <v>15</v>
      </c>
      <c r="B902" s="22" t="s">
        <v>664</v>
      </c>
      <c r="C902" s="21" t="s">
        <v>17</v>
      </c>
      <c r="D902" s="21" t="b">
        <f>EXACT(G893,"Based on the net electricity generation and a CO2 emission factor of each power unit")</f>
        <v>1</v>
      </c>
      <c r="E902" s="21" t="s">
        <v>665</v>
      </c>
      <c r="F902" s="21" t="s">
        <v>15</v>
      </c>
      <c r="G902" s="21" t="s">
        <v>17</v>
      </c>
    </row>
    <row r="903" spans="1:7" hidden="1" outlineLevel="6" collapsed="1">
      <c r="A903" s="19" t="s">
        <v>15</v>
      </c>
      <c r="B903" s="19" t="s">
        <v>152</v>
      </c>
      <c r="C903" s="19" t="s">
        <v>17</v>
      </c>
      <c r="D903" s="19" t="s">
        <v>15</v>
      </c>
      <c r="E903" s="19" t="s">
        <v>661</v>
      </c>
      <c r="F903" s="19" t="s">
        <v>15</v>
      </c>
      <c r="G903" s="19">
        <v>1</v>
      </c>
    </row>
    <row r="904" spans="1:7" hidden="1" outlineLevel="6">
      <c r="A904" s="21" t="s">
        <v>12</v>
      </c>
      <c r="B904" s="22" t="s">
        <v>652</v>
      </c>
      <c r="C904" s="21" t="s">
        <v>17</v>
      </c>
      <c r="D904" s="21"/>
      <c r="E904" s="21" t="s">
        <v>653</v>
      </c>
      <c r="F904" s="21" t="s">
        <v>12</v>
      </c>
      <c r="G904" s="21" t="s">
        <v>17</v>
      </c>
    </row>
    <row r="905" spans="1:7" ht="30" hidden="1" outlineLevel="7" collapsed="1">
      <c r="A905" s="19" t="s">
        <v>12</v>
      </c>
      <c r="B905" s="19" t="s">
        <v>20</v>
      </c>
      <c r="C905" s="20" t="s">
        <v>671</v>
      </c>
      <c r="D905" s="19"/>
      <c r="E905" s="19" t="s">
        <v>672</v>
      </c>
      <c r="F905" s="19" t="s">
        <v>15</v>
      </c>
      <c r="G905" s="19" t="s">
        <v>673</v>
      </c>
    </row>
    <row r="906" spans="1:7" hidden="1" outlineLevel="7">
      <c r="A906" s="21" t="s">
        <v>15</v>
      </c>
      <c r="B906" s="22" t="s">
        <v>674</v>
      </c>
      <c r="C906" s="21" t="s">
        <v>17</v>
      </c>
      <c r="D906" s="21" t="b">
        <f>EXACT(G905,"Only data available is the electricity generation for the specific power unit")</f>
        <v>0</v>
      </c>
      <c r="E906" s="21" t="s">
        <v>675</v>
      </c>
      <c r="F906" s="21" t="s">
        <v>15</v>
      </c>
      <c r="G906" s="21" t="s">
        <v>17</v>
      </c>
    </row>
    <row r="907" spans="1:7" hidden="1" outlineLevel="7" collapsed="1">
      <c r="A907" s="19" t="s">
        <v>15</v>
      </c>
      <c r="B907" s="19" t="s">
        <v>152</v>
      </c>
      <c r="C907" s="19" t="s">
        <v>17</v>
      </c>
      <c r="D907" s="19" t="s">
        <v>15</v>
      </c>
      <c r="E907" s="19" t="s">
        <v>797</v>
      </c>
      <c r="F907" s="19" t="s">
        <v>15</v>
      </c>
      <c r="G907" s="19">
        <v>1</v>
      </c>
    </row>
    <row r="908" spans="1:7" ht="30" hidden="1" outlineLevel="7" collapsed="1">
      <c r="A908" s="19" t="s">
        <v>12</v>
      </c>
      <c r="B908" s="19" t="s">
        <v>152</v>
      </c>
      <c r="C908" s="19" t="s">
        <v>17</v>
      </c>
      <c r="D908" s="19"/>
      <c r="E908" s="19" t="s">
        <v>798</v>
      </c>
      <c r="F908" s="19" t="s">
        <v>15</v>
      </c>
      <c r="G908" s="19">
        <v>1</v>
      </c>
    </row>
    <row r="909" spans="1:7" ht="30" hidden="1" outlineLevel="7">
      <c r="A909" s="21" t="s">
        <v>15</v>
      </c>
      <c r="B909" s="22" t="s">
        <v>676</v>
      </c>
      <c r="C909" s="21" t="s">
        <v>17</v>
      </c>
      <c r="D909" s="21" t="b">
        <f>EXACT(G905,"Only data available for the specific power unit are the electricity generation and the fuel types used")</f>
        <v>0</v>
      </c>
      <c r="E909" s="21" t="s">
        <v>677</v>
      </c>
      <c r="F909" s="21" t="s">
        <v>15</v>
      </c>
      <c r="G909" s="21" t="s">
        <v>17</v>
      </c>
    </row>
    <row r="910" spans="1:7" hidden="1" outlineLevel="7" collapsed="1">
      <c r="A910" s="19" t="s">
        <v>15</v>
      </c>
      <c r="B910" s="19" t="s">
        <v>152</v>
      </c>
      <c r="C910" s="19" t="s">
        <v>17</v>
      </c>
      <c r="D910" s="19" t="s">
        <v>15</v>
      </c>
      <c r="E910" s="19" t="s">
        <v>799</v>
      </c>
      <c r="F910" s="19" t="s">
        <v>15</v>
      </c>
      <c r="G910" s="19">
        <v>1</v>
      </c>
    </row>
    <row r="911" spans="1:7" ht="30" hidden="1" outlineLevel="7" collapsed="1">
      <c r="A911" s="19" t="s">
        <v>12</v>
      </c>
      <c r="B911" s="19" t="s">
        <v>152</v>
      </c>
      <c r="C911" s="19" t="s">
        <v>17</v>
      </c>
      <c r="D911" s="19"/>
      <c r="E911" s="19" t="s">
        <v>798</v>
      </c>
      <c r="F911" s="19" t="s">
        <v>15</v>
      </c>
      <c r="G911" s="19">
        <v>1</v>
      </c>
    </row>
    <row r="912" spans="1:7" ht="30" hidden="1" outlineLevel="7" collapsed="1">
      <c r="A912" s="19" t="s">
        <v>12</v>
      </c>
      <c r="B912" s="19" t="s">
        <v>152</v>
      </c>
      <c r="C912" s="19" t="s">
        <v>17</v>
      </c>
      <c r="D912" s="19"/>
      <c r="E912" s="19" t="s">
        <v>800</v>
      </c>
      <c r="F912" s="19" t="s">
        <v>15</v>
      </c>
      <c r="G912" s="19">
        <v>1</v>
      </c>
    </row>
    <row r="913" spans="1:7" hidden="1" outlineLevel="7" collapsed="1">
      <c r="A913" s="19" t="s">
        <v>12</v>
      </c>
      <c r="B913" s="19" t="s">
        <v>152</v>
      </c>
      <c r="C913" s="19" t="s">
        <v>17</v>
      </c>
      <c r="D913" s="19"/>
      <c r="E913" s="19" t="s">
        <v>801</v>
      </c>
      <c r="F913" s="19" t="s">
        <v>15</v>
      </c>
      <c r="G913" s="19">
        <v>1</v>
      </c>
    </row>
    <row r="914" spans="1:7" hidden="1" outlineLevel="7">
      <c r="A914" s="21" t="s">
        <v>15</v>
      </c>
      <c r="B914" s="22" t="s">
        <v>678</v>
      </c>
      <c r="C914" s="21" t="s">
        <v>17</v>
      </c>
      <c r="D914" s="21" t="b">
        <f>EXACT(G905,"Data available for fuel consumption and electricity generation")</f>
        <v>1</v>
      </c>
      <c r="E914" s="21" t="s">
        <v>673</v>
      </c>
      <c r="F914" s="21" t="s">
        <v>15</v>
      </c>
      <c r="G914" s="21" t="s">
        <v>17</v>
      </c>
    </row>
    <row r="915" spans="1:7" hidden="1" outlineLevel="7" collapsed="1">
      <c r="A915" s="19" t="s">
        <v>15</v>
      </c>
      <c r="B915" s="19" t="s">
        <v>152</v>
      </c>
      <c r="C915" s="19" t="s">
        <v>17</v>
      </c>
      <c r="D915" s="19" t="s">
        <v>15</v>
      </c>
      <c r="E915" s="19" t="s">
        <v>797</v>
      </c>
      <c r="F915" s="19" t="s">
        <v>15</v>
      </c>
      <c r="G915" s="19">
        <v>1</v>
      </c>
    </row>
    <row r="916" spans="1:7" ht="30" hidden="1" outlineLevel="7" collapsed="1">
      <c r="A916" s="19" t="s">
        <v>12</v>
      </c>
      <c r="B916" s="19" t="s">
        <v>13</v>
      </c>
      <c r="C916" s="19" t="s">
        <v>17</v>
      </c>
      <c r="D916" s="19"/>
      <c r="E916" s="19" t="s">
        <v>802</v>
      </c>
      <c r="F916" s="19" t="s">
        <v>15</v>
      </c>
      <c r="G916" s="19" t="s">
        <v>111</v>
      </c>
    </row>
    <row r="917" spans="1:7" ht="30" hidden="1" outlineLevel="7" collapsed="1">
      <c r="A917" s="19" t="s">
        <v>12</v>
      </c>
      <c r="B917" s="19" t="s">
        <v>152</v>
      </c>
      <c r="C917" s="19" t="s">
        <v>17</v>
      </c>
      <c r="D917" s="19"/>
      <c r="E917" s="19" t="s">
        <v>798</v>
      </c>
      <c r="F917" s="19" t="s">
        <v>15</v>
      </c>
      <c r="G917" s="19">
        <v>1</v>
      </c>
    </row>
    <row r="918" spans="1:7" hidden="1" outlineLevel="7" collapsed="1">
      <c r="A918" s="19" t="s">
        <v>12</v>
      </c>
      <c r="B918" s="19" t="s">
        <v>13</v>
      </c>
      <c r="C918" s="19" t="s">
        <v>17</v>
      </c>
      <c r="D918" s="19"/>
      <c r="E918" s="19" t="s">
        <v>803</v>
      </c>
      <c r="F918" s="19" t="s">
        <v>15</v>
      </c>
      <c r="G918" s="19" t="s">
        <v>111</v>
      </c>
    </row>
    <row r="919" spans="1:7" hidden="1" outlineLevel="7" collapsed="1">
      <c r="A919" s="19" t="s">
        <v>12</v>
      </c>
      <c r="B919" s="20" t="s">
        <v>663</v>
      </c>
      <c r="C919" s="19" t="s">
        <v>17</v>
      </c>
      <c r="D919" s="19"/>
      <c r="E919" s="19" t="s">
        <v>663</v>
      </c>
      <c r="F919" s="19" t="s">
        <v>12</v>
      </c>
      <c r="G919" s="19" t="s">
        <v>17</v>
      </c>
    </row>
    <row r="920" spans="1:7" hidden="1" outlineLevel="5" collapsed="1">
      <c r="A920" s="19" t="s">
        <v>15</v>
      </c>
      <c r="B920" s="19" t="s">
        <v>152</v>
      </c>
      <c r="C920" s="19" t="s">
        <v>17</v>
      </c>
      <c r="D920" s="19" t="s">
        <v>15</v>
      </c>
      <c r="E920" s="19" t="s">
        <v>666</v>
      </c>
      <c r="F920" s="19" t="s">
        <v>15</v>
      </c>
      <c r="G920" s="19">
        <v>1</v>
      </c>
    </row>
    <row r="921" spans="1:7" hidden="1" outlineLevel="3">
      <c r="A921" s="21" t="s">
        <v>15</v>
      </c>
      <c r="B921" s="22" t="s">
        <v>679</v>
      </c>
      <c r="C921" s="21" t="s">
        <v>17</v>
      </c>
      <c r="D921" s="21" t="b">
        <f>EXACT(G837,"Hourly")</f>
        <v>1</v>
      </c>
      <c r="E921" s="21" t="s">
        <v>680</v>
      </c>
      <c r="F921" s="21" t="s">
        <v>15</v>
      </c>
      <c r="G921" s="21" t="s">
        <v>17</v>
      </c>
    </row>
    <row r="922" spans="1:7" ht="30" hidden="1" outlineLevel="4" collapsed="1">
      <c r="A922" s="19" t="s">
        <v>12</v>
      </c>
      <c r="B922" s="19" t="s">
        <v>20</v>
      </c>
      <c r="C922" s="20" t="s">
        <v>681</v>
      </c>
      <c r="D922" s="19"/>
      <c r="E922" s="19" t="s">
        <v>682</v>
      </c>
      <c r="F922" s="19" t="s">
        <v>15</v>
      </c>
      <c r="G922" s="19" t="s">
        <v>683</v>
      </c>
    </row>
    <row r="923" spans="1:7" ht="30" hidden="1" outlineLevel="4" collapsed="1">
      <c r="A923" s="19" t="s">
        <v>12</v>
      </c>
      <c r="B923" s="19" t="s">
        <v>152</v>
      </c>
      <c r="C923" s="19" t="s">
        <v>17</v>
      </c>
      <c r="D923" s="19"/>
      <c r="E923" s="19" t="s">
        <v>684</v>
      </c>
      <c r="F923" s="19" t="s">
        <v>15</v>
      </c>
      <c r="G923" s="19">
        <v>1</v>
      </c>
    </row>
    <row r="924" spans="1:7" hidden="1" outlineLevel="3">
      <c r="A924" s="21" t="s">
        <v>12</v>
      </c>
      <c r="B924" s="22" t="s">
        <v>685</v>
      </c>
      <c r="C924" s="21" t="s">
        <v>17</v>
      </c>
      <c r="D924" s="21"/>
      <c r="E924" s="21" t="s">
        <v>685</v>
      </c>
      <c r="F924" s="21" t="s">
        <v>15</v>
      </c>
      <c r="G924" s="21" t="s">
        <v>17</v>
      </c>
    </row>
    <row r="925" spans="1:7" hidden="1" outlineLevel="4" collapsed="1">
      <c r="A925" s="19" t="s">
        <v>15</v>
      </c>
      <c r="B925" s="19" t="s">
        <v>152</v>
      </c>
      <c r="C925" s="19" t="s">
        <v>17</v>
      </c>
      <c r="D925" s="19" t="s">
        <v>15</v>
      </c>
      <c r="E925" s="19" t="s">
        <v>686</v>
      </c>
      <c r="F925" s="19" t="s">
        <v>15</v>
      </c>
      <c r="G925" s="19">
        <v>1</v>
      </c>
    </row>
    <row r="926" spans="1:7" ht="409.5" hidden="1" outlineLevel="4" collapsed="1">
      <c r="A926" s="19" t="s">
        <v>15</v>
      </c>
      <c r="B926" s="19" t="s">
        <v>80</v>
      </c>
      <c r="C926" s="23" t="s">
        <v>81</v>
      </c>
      <c r="D926" s="19"/>
      <c r="E926" s="24" t="s">
        <v>687</v>
      </c>
      <c r="F926" s="19" t="s">
        <v>15</v>
      </c>
      <c r="G926" s="19" t="s">
        <v>17</v>
      </c>
    </row>
    <row r="927" spans="1:7" hidden="1" outlineLevel="4" collapsed="1">
      <c r="A927" s="19" t="s">
        <v>12</v>
      </c>
      <c r="B927" s="19" t="s">
        <v>152</v>
      </c>
      <c r="C927" s="19" t="s">
        <v>17</v>
      </c>
      <c r="D927" s="19"/>
      <c r="E927" s="19" t="s">
        <v>688</v>
      </c>
      <c r="F927" s="19" t="s">
        <v>15</v>
      </c>
      <c r="G927" s="19">
        <v>1</v>
      </c>
    </row>
    <row r="928" spans="1:7" hidden="1" outlineLevel="4" collapsed="1">
      <c r="A928" s="19" t="s">
        <v>12</v>
      </c>
      <c r="B928" s="19" t="s">
        <v>152</v>
      </c>
      <c r="C928" s="19" t="s">
        <v>17</v>
      </c>
      <c r="D928" s="19"/>
      <c r="E928" s="19" t="s">
        <v>689</v>
      </c>
      <c r="F928" s="19" t="s">
        <v>15</v>
      </c>
      <c r="G928" s="19">
        <v>1</v>
      </c>
    </row>
    <row r="929" spans="1:7" hidden="1" outlineLevel="4">
      <c r="A929" s="21" t="s">
        <v>12</v>
      </c>
      <c r="B929" s="22" t="s">
        <v>690</v>
      </c>
      <c r="C929" s="21" t="s">
        <v>17</v>
      </c>
      <c r="D929" s="21"/>
      <c r="E929" s="21" t="s">
        <v>690</v>
      </c>
      <c r="F929" s="21" t="s">
        <v>12</v>
      </c>
      <c r="G929" s="21" t="s">
        <v>17</v>
      </c>
    </row>
    <row r="930" spans="1:7" hidden="1" outlineLevel="5" collapsed="1">
      <c r="A930" s="19" t="s">
        <v>12</v>
      </c>
      <c r="B930" s="19" t="s">
        <v>13</v>
      </c>
      <c r="C930" s="19" t="s">
        <v>17</v>
      </c>
      <c r="D930" s="19"/>
      <c r="E930" s="19" t="s">
        <v>691</v>
      </c>
      <c r="F930" s="19" t="s">
        <v>15</v>
      </c>
      <c r="G930" s="19" t="s">
        <v>111</v>
      </c>
    </row>
    <row r="931" spans="1:7" hidden="1" outlineLevel="5" collapsed="1">
      <c r="A931" s="19" t="s">
        <v>12</v>
      </c>
      <c r="B931" s="19" t="s">
        <v>65</v>
      </c>
      <c r="C931" s="19" t="s">
        <v>17</v>
      </c>
      <c r="D931" s="19"/>
      <c r="E931" s="19" t="s">
        <v>692</v>
      </c>
      <c r="F931" s="19" t="s">
        <v>15</v>
      </c>
      <c r="G931" s="19" t="s">
        <v>329</v>
      </c>
    </row>
    <row r="932" spans="1:7" hidden="1" outlineLevel="5" collapsed="1">
      <c r="A932" s="19" t="s">
        <v>12</v>
      </c>
      <c r="B932" s="19" t="s">
        <v>152</v>
      </c>
      <c r="C932" s="19" t="s">
        <v>17</v>
      </c>
      <c r="D932" s="19"/>
      <c r="E932" s="19" t="s">
        <v>693</v>
      </c>
      <c r="F932" s="19" t="s">
        <v>15</v>
      </c>
      <c r="G932" s="19">
        <v>1</v>
      </c>
    </row>
    <row r="933" spans="1:7" hidden="1" outlineLevel="5" collapsed="1">
      <c r="A933" s="19" t="s">
        <v>12</v>
      </c>
      <c r="B933" s="19" t="s">
        <v>152</v>
      </c>
      <c r="C933" s="19" t="s">
        <v>17</v>
      </c>
      <c r="D933" s="19"/>
      <c r="E933" s="19" t="s">
        <v>694</v>
      </c>
      <c r="F933" s="19" t="s">
        <v>15</v>
      </c>
      <c r="G933" s="19">
        <v>1</v>
      </c>
    </row>
    <row r="934" spans="1:7" hidden="1" outlineLevel="3">
      <c r="A934" s="21" t="s">
        <v>12</v>
      </c>
      <c r="B934" s="22" t="s">
        <v>695</v>
      </c>
      <c r="C934" s="21" t="s">
        <v>17</v>
      </c>
      <c r="D934" s="21"/>
      <c r="E934" s="21" t="s">
        <v>695</v>
      </c>
      <c r="F934" s="21" t="s">
        <v>15</v>
      </c>
      <c r="G934" s="21" t="s">
        <v>17</v>
      </c>
    </row>
    <row r="935" spans="1:7" ht="30" hidden="1" outlineLevel="4" collapsed="1">
      <c r="A935" s="19" t="s">
        <v>12</v>
      </c>
      <c r="B935" s="19" t="s">
        <v>20</v>
      </c>
      <c r="C935" s="20" t="s">
        <v>696</v>
      </c>
      <c r="D935" s="19"/>
      <c r="E935" s="19" t="s">
        <v>697</v>
      </c>
      <c r="F935" s="19" t="s">
        <v>15</v>
      </c>
      <c r="G935" s="19" t="s">
        <v>12</v>
      </c>
    </row>
    <row r="936" spans="1:7" hidden="1" outlineLevel="4">
      <c r="A936" s="21" t="s">
        <v>15</v>
      </c>
      <c r="B936" s="22" t="s">
        <v>698</v>
      </c>
      <c r="C936" s="21" t="s">
        <v>17</v>
      </c>
      <c r="D936" s="21" t="b">
        <f>EXACT(G935,"No")</f>
        <v>0</v>
      </c>
      <c r="E936" s="21" t="s">
        <v>699</v>
      </c>
      <c r="F936" s="21" t="s">
        <v>15</v>
      </c>
      <c r="G936" s="21" t="s">
        <v>17</v>
      </c>
    </row>
    <row r="937" spans="1:7" ht="30" hidden="1" outlineLevel="5" collapsed="1">
      <c r="A937" s="19" t="s">
        <v>12</v>
      </c>
      <c r="B937" s="19" t="s">
        <v>20</v>
      </c>
      <c r="C937" s="20" t="s">
        <v>700</v>
      </c>
      <c r="D937" s="19"/>
      <c r="E937" s="19" t="s">
        <v>701</v>
      </c>
      <c r="F937" s="19" t="s">
        <v>15</v>
      </c>
      <c r="G937" s="19" t="s">
        <v>702</v>
      </c>
    </row>
    <row r="938" spans="1:7" hidden="1" outlineLevel="5">
      <c r="A938" s="21" t="s">
        <v>15</v>
      </c>
      <c r="B938" s="22" t="s">
        <v>703</v>
      </c>
      <c r="C938" s="21" t="s">
        <v>17</v>
      </c>
      <c r="D938" s="21" t="b">
        <f>EXACT(G937,"Neither")</f>
        <v>0</v>
      </c>
      <c r="E938" s="21" t="s">
        <v>703</v>
      </c>
      <c r="F938" s="21" t="s">
        <v>15</v>
      </c>
      <c r="G938" s="21" t="s">
        <v>17</v>
      </c>
    </row>
    <row r="939" spans="1:7" hidden="1" outlineLevel="6" collapsed="1">
      <c r="A939" s="19" t="s">
        <v>15</v>
      </c>
      <c r="B939" s="19" t="s">
        <v>152</v>
      </c>
      <c r="C939" s="19" t="s">
        <v>17</v>
      </c>
      <c r="D939" s="19" t="s">
        <v>15</v>
      </c>
      <c r="E939" s="19" t="s">
        <v>704</v>
      </c>
      <c r="F939" s="19" t="s">
        <v>15</v>
      </c>
      <c r="G939" s="19">
        <v>1</v>
      </c>
    </row>
    <row r="940" spans="1:7" hidden="1" outlineLevel="6" collapsed="1">
      <c r="A940" s="19" t="s">
        <v>15</v>
      </c>
      <c r="B940" s="19" t="s">
        <v>152</v>
      </c>
      <c r="C940" s="19" t="s">
        <v>17</v>
      </c>
      <c r="D940" s="19" t="s">
        <v>15</v>
      </c>
      <c r="E940" s="19" t="s">
        <v>705</v>
      </c>
      <c r="F940" s="19" t="s">
        <v>15</v>
      </c>
      <c r="G940" s="19">
        <v>1</v>
      </c>
    </row>
    <row r="941" spans="1:7" hidden="1" outlineLevel="6" collapsed="1">
      <c r="A941" s="19" t="s">
        <v>15</v>
      </c>
      <c r="B941" s="19" t="s">
        <v>152</v>
      </c>
      <c r="C941" s="19" t="s">
        <v>17</v>
      </c>
      <c r="D941" s="19" t="s">
        <v>15</v>
      </c>
      <c r="E941" s="19" t="s">
        <v>706</v>
      </c>
      <c r="F941" s="19" t="s">
        <v>15</v>
      </c>
      <c r="G941" s="19">
        <v>1</v>
      </c>
    </row>
    <row r="942" spans="1:7" hidden="1" outlineLevel="6" collapsed="1">
      <c r="A942" s="19" t="s">
        <v>15</v>
      </c>
      <c r="B942" s="19" t="s">
        <v>152</v>
      </c>
      <c r="C942" s="19" t="s">
        <v>17</v>
      </c>
      <c r="D942" s="19" t="s">
        <v>15</v>
      </c>
      <c r="E942" s="19" t="s">
        <v>686</v>
      </c>
      <c r="F942" s="19" t="s">
        <v>15</v>
      </c>
      <c r="G942" s="19">
        <v>1</v>
      </c>
    </row>
    <row r="943" spans="1:7" ht="30" hidden="1" outlineLevel="6" collapsed="1">
      <c r="A943" s="19" t="s">
        <v>12</v>
      </c>
      <c r="B943" s="19" t="s">
        <v>20</v>
      </c>
      <c r="C943" s="20" t="s">
        <v>134</v>
      </c>
      <c r="D943" s="19"/>
      <c r="E943" s="19" t="s">
        <v>707</v>
      </c>
      <c r="F943" s="19" t="s">
        <v>15</v>
      </c>
      <c r="G943" s="19" t="s">
        <v>12</v>
      </c>
    </row>
    <row r="944" spans="1:7" ht="45" hidden="1" outlineLevel="6" collapsed="1">
      <c r="A944" s="19" t="s">
        <v>12</v>
      </c>
      <c r="B944" s="19" t="s">
        <v>20</v>
      </c>
      <c r="C944" s="20" t="s">
        <v>708</v>
      </c>
      <c r="D944" s="19"/>
      <c r="E944" s="19" t="s">
        <v>709</v>
      </c>
      <c r="F944" s="19" t="s">
        <v>15</v>
      </c>
      <c r="G944" s="19" t="s">
        <v>710</v>
      </c>
    </row>
    <row r="945" spans="1:7" ht="30" hidden="1" outlineLevel="6" collapsed="1">
      <c r="A945" s="19" t="s">
        <v>12</v>
      </c>
      <c r="B945" s="19" t="s">
        <v>20</v>
      </c>
      <c r="C945" s="20" t="s">
        <v>711</v>
      </c>
      <c r="D945" s="19"/>
      <c r="E945" s="19" t="s">
        <v>712</v>
      </c>
      <c r="F945" s="19" t="s">
        <v>15</v>
      </c>
      <c r="G945" s="19" t="s">
        <v>12</v>
      </c>
    </row>
    <row r="946" spans="1:7" hidden="1" outlineLevel="6" collapsed="1">
      <c r="A946" s="19" t="s">
        <v>15</v>
      </c>
      <c r="B946" s="19" t="s">
        <v>152</v>
      </c>
      <c r="C946" s="19" t="s">
        <v>17</v>
      </c>
      <c r="D946" s="19" t="s">
        <v>15</v>
      </c>
      <c r="E946" s="19" t="s">
        <v>713</v>
      </c>
      <c r="F946" s="19" t="s">
        <v>15</v>
      </c>
      <c r="G946" s="19">
        <v>1</v>
      </c>
    </row>
    <row r="947" spans="1:7" hidden="1" outlineLevel="5">
      <c r="A947" s="21" t="s">
        <v>15</v>
      </c>
      <c r="B947" s="22" t="s">
        <v>714</v>
      </c>
      <c r="C947" s="21" t="s">
        <v>17</v>
      </c>
      <c r="D947" s="21" t="b">
        <f>EXACT(G937,"Isolated System")</f>
        <v>0</v>
      </c>
      <c r="E947" s="21" t="s">
        <v>715</v>
      </c>
      <c r="F947" s="21" t="s">
        <v>15</v>
      </c>
      <c r="G947" s="21" t="s">
        <v>17</v>
      </c>
    </row>
    <row r="948" spans="1:7" hidden="1" outlineLevel="6" collapsed="1">
      <c r="A948" s="19" t="s">
        <v>15</v>
      </c>
      <c r="B948" s="19" t="s">
        <v>152</v>
      </c>
      <c r="C948" s="19" t="s">
        <v>17</v>
      </c>
      <c r="D948" s="19" t="s">
        <v>15</v>
      </c>
      <c r="E948" s="19" t="s">
        <v>704</v>
      </c>
      <c r="F948" s="19" t="s">
        <v>15</v>
      </c>
      <c r="G948" s="19">
        <v>1</v>
      </c>
    </row>
    <row r="949" spans="1:7" hidden="1" outlineLevel="6" collapsed="1">
      <c r="A949" s="19" t="s">
        <v>15</v>
      </c>
      <c r="B949" s="19" t="s">
        <v>152</v>
      </c>
      <c r="C949" s="19" t="s">
        <v>17</v>
      </c>
      <c r="D949" s="19" t="s">
        <v>15</v>
      </c>
      <c r="E949" s="19" t="s">
        <v>705</v>
      </c>
      <c r="F949" s="19" t="s">
        <v>15</v>
      </c>
      <c r="G949" s="19">
        <v>1</v>
      </c>
    </row>
    <row r="950" spans="1:7" hidden="1" outlineLevel="6" collapsed="1">
      <c r="A950" s="19" t="s">
        <v>15</v>
      </c>
      <c r="B950" s="19" t="s">
        <v>152</v>
      </c>
      <c r="C950" s="19" t="s">
        <v>17</v>
      </c>
      <c r="D950" s="19" t="s">
        <v>15</v>
      </c>
      <c r="E950" s="19" t="s">
        <v>706</v>
      </c>
      <c r="F950" s="19" t="s">
        <v>15</v>
      </c>
      <c r="G950" s="19">
        <v>1</v>
      </c>
    </row>
    <row r="951" spans="1:7" hidden="1" outlineLevel="6" collapsed="1">
      <c r="A951" s="19" t="s">
        <v>15</v>
      </c>
      <c r="B951" s="19" t="s">
        <v>152</v>
      </c>
      <c r="C951" s="19" t="s">
        <v>17</v>
      </c>
      <c r="D951" s="19" t="s">
        <v>15</v>
      </c>
      <c r="E951" s="19" t="s">
        <v>713</v>
      </c>
      <c r="F951" s="19" t="s">
        <v>15</v>
      </c>
      <c r="G951" s="19">
        <v>1</v>
      </c>
    </row>
    <row r="952" spans="1:7" hidden="1" outlineLevel="6" collapsed="1">
      <c r="A952" s="19" t="s">
        <v>15</v>
      </c>
      <c r="B952" s="19" t="s">
        <v>152</v>
      </c>
      <c r="C952" s="19" t="s">
        <v>17</v>
      </c>
      <c r="D952" s="19" t="s">
        <v>15</v>
      </c>
      <c r="E952" s="19" t="s">
        <v>686</v>
      </c>
      <c r="F952" s="19" t="s">
        <v>15</v>
      </c>
      <c r="G952" s="19">
        <v>1</v>
      </c>
    </row>
    <row r="953" spans="1:7" ht="30" hidden="1" outlineLevel="6" collapsed="1">
      <c r="A953" s="19" t="s">
        <v>12</v>
      </c>
      <c r="B953" s="19" t="s">
        <v>20</v>
      </c>
      <c r="C953" s="20" t="s">
        <v>716</v>
      </c>
      <c r="D953" s="19"/>
      <c r="E953" s="19" t="s">
        <v>717</v>
      </c>
      <c r="F953" s="19" t="s">
        <v>15</v>
      </c>
      <c r="G953" s="19" t="s">
        <v>718</v>
      </c>
    </row>
    <row r="954" spans="1:7" hidden="1" outlineLevel="6">
      <c r="A954" s="21" t="s">
        <v>15</v>
      </c>
      <c r="B954" s="22" t="s">
        <v>719</v>
      </c>
      <c r="C954" s="21" t="s">
        <v>17</v>
      </c>
      <c r="D954" s="21" t="b">
        <f>EXACT(G953,"Multiple")</f>
        <v>0</v>
      </c>
      <c r="E954" s="21" t="s">
        <v>720</v>
      </c>
      <c r="F954" s="21" t="s">
        <v>15</v>
      </c>
      <c r="G954" s="21" t="s">
        <v>17</v>
      </c>
    </row>
    <row r="955" spans="1:7" ht="30" hidden="1" outlineLevel="7" collapsed="1">
      <c r="A955" s="19" t="s">
        <v>12</v>
      </c>
      <c r="B955" s="19" t="s">
        <v>20</v>
      </c>
      <c r="C955" s="20" t="s">
        <v>721</v>
      </c>
      <c r="D955" s="19"/>
      <c r="E955" s="19" t="s">
        <v>722</v>
      </c>
      <c r="F955" s="19" t="s">
        <v>15</v>
      </c>
      <c r="G955" s="19" t="s">
        <v>723</v>
      </c>
    </row>
    <row r="956" spans="1:7" ht="30" hidden="1" outlineLevel="7" collapsed="1">
      <c r="A956" s="19" t="s">
        <v>15</v>
      </c>
      <c r="B956" s="19" t="s">
        <v>20</v>
      </c>
      <c r="C956" s="20" t="s">
        <v>724</v>
      </c>
      <c r="D956" s="19" t="b">
        <f>EXACT(G955,"Isolated grid systems with multiple fuel and technology types with combined cycle power plants")</f>
        <v>0</v>
      </c>
      <c r="E956" s="19" t="s">
        <v>725</v>
      </c>
      <c r="F956" s="19" t="s">
        <v>15</v>
      </c>
      <c r="G956" s="19" t="s">
        <v>12</v>
      </c>
    </row>
    <row r="957" spans="1:7" ht="30" hidden="1" outlineLevel="7" collapsed="1">
      <c r="A957" s="19" t="s">
        <v>15</v>
      </c>
      <c r="B957" s="19" t="s">
        <v>20</v>
      </c>
      <c r="C957" s="20" t="s">
        <v>726</v>
      </c>
      <c r="D957" s="19" t="b">
        <f>EXACT(G955,"Isolated grid systems with multiple fuel and technology types without combined cycle power plants")</f>
        <v>0</v>
      </c>
      <c r="E957" s="19" t="s">
        <v>725</v>
      </c>
      <c r="F957" s="19" t="s">
        <v>15</v>
      </c>
      <c r="G957" s="19" t="s">
        <v>12</v>
      </c>
    </row>
    <row r="958" spans="1:7" hidden="1" outlineLevel="5">
      <c r="A958" s="21" t="s">
        <v>15</v>
      </c>
      <c r="B958" s="22" t="s">
        <v>703</v>
      </c>
      <c r="C958" s="21" t="s">
        <v>17</v>
      </c>
      <c r="D958" s="21" t="b">
        <f>EXACT(G937,"Grid is located in LDC/SIDs/URC")</f>
        <v>1</v>
      </c>
      <c r="E958" s="21" t="s">
        <v>703</v>
      </c>
      <c r="F958" s="21" t="s">
        <v>15</v>
      </c>
      <c r="G958" s="21" t="s">
        <v>17</v>
      </c>
    </row>
    <row r="959" spans="1:7" hidden="1" outlineLevel="6" collapsed="1">
      <c r="A959" s="19" t="s">
        <v>15</v>
      </c>
      <c r="B959" s="19" t="s">
        <v>152</v>
      </c>
      <c r="C959" s="19" t="s">
        <v>17</v>
      </c>
      <c r="D959" s="19" t="s">
        <v>15</v>
      </c>
      <c r="E959" s="19" t="s">
        <v>704</v>
      </c>
      <c r="F959" s="19" t="s">
        <v>15</v>
      </c>
      <c r="G959" s="19">
        <v>1</v>
      </c>
    </row>
    <row r="960" spans="1:7" hidden="1" outlineLevel="6" collapsed="1">
      <c r="A960" s="19" t="s">
        <v>15</v>
      </c>
      <c r="B960" s="19" t="s">
        <v>152</v>
      </c>
      <c r="C960" s="19" t="s">
        <v>17</v>
      </c>
      <c r="D960" s="19" t="s">
        <v>15</v>
      </c>
      <c r="E960" s="19" t="s">
        <v>705</v>
      </c>
      <c r="F960" s="19" t="s">
        <v>15</v>
      </c>
      <c r="G960" s="19">
        <v>1</v>
      </c>
    </row>
    <row r="961" spans="1:7" hidden="1" outlineLevel="6" collapsed="1">
      <c r="A961" s="19" t="s">
        <v>15</v>
      </c>
      <c r="B961" s="19" t="s">
        <v>152</v>
      </c>
      <c r="C961" s="19" t="s">
        <v>17</v>
      </c>
      <c r="D961" s="19" t="s">
        <v>15</v>
      </c>
      <c r="E961" s="19" t="s">
        <v>706</v>
      </c>
      <c r="F961" s="19" t="s">
        <v>15</v>
      </c>
      <c r="G961" s="19">
        <v>1</v>
      </c>
    </row>
    <row r="962" spans="1:7" hidden="1" outlineLevel="6" collapsed="1">
      <c r="A962" s="19" t="s">
        <v>15</v>
      </c>
      <c r="B962" s="19" t="s">
        <v>152</v>
      </c>
      <c r="C962" s="19" t="s">
        <v>17</v>
      </c>
      <c r="D962" s="19" t="s">
        <v>15</v>
      </c>
      <c r="E962" s="19" t="s">
        <v>686</v>
      </c>
      <c r="F962" s="19" t="s">
        <v>15</v>
      </c>
      <c r="G962" s="19">
        <v>1</v>
      </c>
    </row>
    <row r="963" spans="1:7" ht="30" hidden="1" outlineLevel="6" collapsed="1">
      <c r="A963" s="19" t="s">
        <v>12</v>
      </c>
      <c r="B963" s="19" t="s">
        <v>20</v>
      </c>
      <c r="C963" s="20" t="s">
        <v>134</v>
      </c>
      <c r="D963" s="19"/>
      <c r="E963" s="19" t="s">
        <v>707</v>
      </c>
      <c r="F963" s="19" t="s">
        <v>15</v>
      </c>
      <c r="G963" s="19" t="s">
        <v>12</v>
      </c>
    </row>
    <row r="964" spans="1:7" ht="45" hidden="1" outlineLevel="6" collapsed="1">
      <c r="A964" s="19" t="s">
        <v>12</v>
      </c>
      <c r="B964" s="19" t="s">
        <v>20</v>
      </c>
      <c r="C964" s="20" t="s">
        <v>708</v>
      </c>
      <c r="D964" s="19"/>
      <c r="E964" s="19" t="s">
        <v>709</v>
      </c>
      <c r="F964" s="19" t="s">
        <v>15</v>
      </c>
      <c r="G964" s="19" t="s">
        <v>710</v>
      </c>
    </row>
    <row r="965" spans="1:7" ht="30" hidden="1" outlineLevel="6" collapsed="1">
      <c r="A965" s="19" t="s">
        <v>12</v>
      </c>
      <c r="B965" s="19" t="s">
        <v>20</v>
      </c>
      <c r="C965" s="20" t="s">
        <v>711</v>
      </c>
      <c r="D965" s="19"/>
      <c r="E965" s="19" t="s">
        <v>712</v>
      </c>
      <c r="F965" s="19" t="s">
        <v>15</v>
      </c>
      <c r="G965" s="19" t="s">
        <v>12</v>
      </c>
    </row>
    <row r="966" spans="1:7" hidden="1" outlineLevel="6" collapsed="1">
      <c r="A966" s="19" t="s">
        <v>15</v>
      </c>
      <c r="B966" s="19" t="s">
        <v>152</v>
      </c>
      <c r="C966" s="19" t="s">
        <v>17</v>
      </c>
      <c r="D966" s="19" t="s">
        <v>15</v>
      </c>
      <c r="E966" s="19" t="s">
        <v>713</v>
      </c>
      <c r="F966" s="19" t="s">
        <v>15</v>
      </c>
      <c r="G966" s="19">
        <v>1</v>
      </c>
    </row>
    <row r="967" spans="1:7" hidden="1" outlineLevel="4">
      <c r="A967" s="21" t="s">
        <v>15</v>
      </c>
      <c r="B967" s="22" t="s">
        <v>727</v>
      </c>
      <c r="C967" s="21" t="s">
        <v>17</v>
      </c>
      <c r="D967" s="21" t="b">
        <f>EXACT(G935,"Yes")</f>
        <v>1</v>
      </c>
      <c r="E967" s="21" t="s">
        <v>727</v>
      </c>
      <c r="F967" s="21" t="s">
        <v>15</v>
      </c>
      <c r="G967" s="21" t="s">
        <v>17</v>
      </c>
    </row>
    <row r="968" spans="1:7" hidden="1" outlineLevel="5" collapsed="1">
      <c r="A968" s="19" t="s">
        <v>15</v>
      </c>
      <c r="B968" s="19" t="s">
        <v>152</v>
      </c>
      <c r="C968" s="19" t="s">
        <v>17</v>
      </c>
      <c r="D968" s="19" t="s">
        <v>15</v>
      </c>
      <c r="E968" s="19" t="s">
        <v>704</v>
      </c>
      <c r="F968" s="19" t="s">
        <v>15</v>
      </c>
      <c r="G968" s="19">
        <v>1</v>
      </c>
    </row>
    <row r="969" spans="1:7" hidden="1" outlineLevel="5" collapsed="1">
      <c r="A969" s="19" t="s">
        <v>15</v>
      </c>
      <c r="B969" s="19" t="s">
        <v>152</v>
      </c>
      <c r="C969" s="19" t="s">
        <v>17</v>
      </c>
      <c r="D969" s="19" t="s">
        <v>15</v>
      </c>
      <c r="E969" s="19" t="s">
        <v>713</v>
      </c>
      <c r="F969" s="19" t="s">
        <v>15</v>
      </c>
      <c r="G969" s="19">
        <v>1</v>
      </c>
    </row>
    <row r="970" spans="1:7" hidden="1" outlineLevel="5" collapsed="1">
      <c r="A970" s="19" t="s">
        <v>15</v>
      </c>
      <c r="B970" s="19" t="s">
        <v>152</v>
      </c>
      <c r="C970" s="19" t="s">
        <v>17</v>
      </c>
      <c r="D970" s="19" t="s">
        <v>15</v>
      </c>
      <c r="E970" s="19" t="s">
        <v>705</v>
      </c>
      <c r="F970" s="19" t="s">
        <v>15</v>
      </c>
      <c r="G970" s="19">
        <v>1</v>
      </c>
    </row>
    <row r="971" spans="1:7" hidden="1" outlineLevel="5" collapsed="1">
      <c r="A971" s="19" t="s">
        <v>15</v>
      </c>
      <c r="B971" s="19" t="s">
        <v>152</v>
      </c>
      <c r="C971" s="19" t="s">
        <v>17</v>
      </c>
      <c r="D971" s="19" t="s">
        <v>15</v>
      </c>
      <c r="E971" s="19" t="s">
        <v>706</v>
      </c>
      <c r="F971" s="19" t="s">
        <v>15</v>
      </c>
      <c r="G971" s="19">
        <v>1</v>
      </c>
    </row>
    <row r="972" spans="1:7" ht="30" hidden="1" outlineLevel="4" collapsed="1">
      <c r="A972" s="19" t="s">
        <v>12</v>
      </c>
      <c r="B972" s="19" t="s">
        <v>20</v>
      </c>
      <c r="C972" s="20" t="s">
        <v>728</v>
      </c>
      <c r="D972" s="19"/>
      <c r="E972" s="19" t="s">
        <v>729</v>
      </c>
      <c r="F972" s="19" t="s">
        <v>15</v>
      </c>
      <c r="G972" s="19" t="s">
        <v>12</v>
      </c>
    </row>
    <row r="973" spans="1:7" ht="30" hidden="1" outlineLevel="4" collapsed="1">
      <c r="A973" s="19" t="s">
        <v>12</v>
      </c>
      <c r="B973" s="19" t="s">
        <v>20</v>
      </c>
      <c r="C973" s="20" t="s">
        <v>730</v>
      </c>
      <c r="D973" s="19"/>
      <c r="E973" s="19" t="s">
        <v>731</v>
      </c>
      <c r="F973" s="19" t="s">
        <v>15</v>
      </c>
      <c r="G973" s="19" t="s">
        <v>732</v>
      </c>
    </row>
    <row r="974" spans="1:7" hidden="1" outlineLevel="4" collapsed="1">
      <c r="A974" s="19" t="s">
        <v>15</v>
      </c>
      <c r="B974" s="19" t="s">
        <v>152</v>
      </c>
      <c r="C974" s="19" t="s">
        <v>17</v>
      </c>
      <c r="D974" s="19" t="s">
        <v>15</v>
      </c>
      <c r="E974" s="19" t="s">
        <v>733</v>
      </c>
      <c r="F974" s="19" t="s">
        <v>15</v>
      </c>
      <c r="G974" s="19">
        <v>1</v>
      </c>
    </row>
    <row r="975" spans="1:7" hidden="1" outlineLevel="2">
      <c r="A975" s="21" t="s">
        <v>15</v>
      </c>
      <c r="B975" s="22" t="s">
        <v>734</v>
      </c>
      <c r="C975" s="21" t="s">
        <v>17</v>
      </c>
      <c r="D975" s="21" t="b">
        <f>EXACT(G834,"Use conservative default values")</f>
        <v>0</v>
      </c>
      <c r="E975" s="21" t="s">
        <v>735</v>
      </c>
      <c r="F975" s="21" t="s">
        <v>15</v>
      </c>
      <c r="G975" s="21" t="s">
        <v>17</v>
      </c>
    </row>
    <row r="976" spans="1:7" ht="45" hidden="1" outlineLevel="3" collapsed="1">
      <c r="A976" s="19" t="s">
        <v>12</v>
      </c>
      <c r="B976" s="19" t="s">
        <v>20</v>
      </c>
      <c r="C976" s="20" t="s">
        <v>736</v>
      </c>
      <c r="D976" s="19"/>
      <c r="E976" s="19" t="s">
        <v>737</v>
      </c>
      <c r="F976" s="19" t="s">
        <v>15</v>
      </c>
      <c r="G976" s="19" t="s">
        <v>738</v>
      </c>
    </row>
    <row r="977" spans="1:7" ht="45" hidden="1" outlineLevel="3" collapsed="1">
      <c r="A977" s="19" t="s">
        <v>15</v>
      </c>
      <c r="B977" s="19" t="s">
        <v>20</v>
      </c>
      <c r="C977" s="20" t="s">
        <v>739</v>
      </c>
      <c r="D977" s="19" t="b">
        <f>EXACT(G976,"Only to baseline electricity consumption sources but not to project or leakage electricity consumption sources")</f>
        <v>0</v>
      </c>
      <c r="E977" s="19" t="s">
        <v>740</v>
      </c>
      <c r="F977" s="19" t="s">
        <v>15</v>
      </c>
      <c r="G977" s="19" t="s">
        <v>12</v>
      </c>
    </row>
    <row r="978" spans="1:7" hidden="1" outlineLevel="2">
      <c r="A978" s="21" t="s">
        <v>12</v>
      </c>
      <c r="B978" s="22" t="s">
        <v>741</v>
      </c>
      <c r="C978" s="21" t="s">
        <v>17</v>
      </c>
      <c r="D978" s="21"/>
      <c r="E978" s="21" t="s">
        <v>741</v>
      </c>
      <c r="F978" s="21" t="s">
        <v>15</v>
      </c>
      <c r="G978" s="21" t="s">
        <v>17</v>
      </c>
    </row>
    <row r="979" spans="1:7" ht="30" hidden="1" outlineLevel="3" collapsed="1">
      <c r="A979" s="19" t="s">
        <v>12</v>
      </c>
      <c r="B979" s="19" t="s">
        <v>152</v>
      </c>
      <c r="C979" s="19" t="s">
        <v>17</v>
      </c>
      <c r="D979" s="19"/>
      <c r="E979" s="19" t="s">
        <v>742</v>
      </c>
      <c r="F979" s="19" t="s">
        <v>15</v>
      </c>
      <c r="G979" s="19">
        <v>1</v>
      </c>
    </row>
    <row r="980" spans="1:7" ht="30" hidden="1" outlineLevel="3" collapsed="1">
      <c r="A980" s="19" t="s">
        <v>12</v>
      </c>
      <c r="B980" s="19" t="s">
        <v>152</v>
      </c>
      <c r="C980" s="19" t="s">
        <v>17</v>
      </c>
      <c r="D980" s="19"/>
      <c r="E980" s="19" t="s">
        <v>743</v>
      </c>
      <c r="F980" s="19" t="s">
        <v>15</v>
      </c>
      <c r="G980" s="19">
        <v>1</v>
      </c>
    </row>
    <row r="981" spans="1:7" hidden="1" outlineLevel="3" collapsed="1">
      <c r="A981" s="19" t="s">
        <v>12</v>
      </c>
      <c r="B981" s="19" t="s">
        <v>13</v>
      </c>
      <c r="C981" s="19" t="s">
        <v>17</v>
      </c>
      <c r="D981" s="19"/>
      <c r="E981" s="19" t="s">
        <v>744</v>
      </c>
      <c r="F981" s="19" t="s">
        <v>15</v>
      </c>
      <c r="G981" s="19" t="s">
        <v>111</v>
      </c>
    </row>
    <row r="982" spans="1:7" ht="30" hidden="1" outlineLevel="3" collapsed="1">
      <c r="A982" s="19" t="s">
        <v>12</v>
      </c>
      <c r="B982" s="19" t="s">
        <v>152</v>
      </c>
      <c r="C982" s="19" t="s">
        <v>17</v>
      </c>
      <c r="D982" s="19"/>
      <c r="E982" s="19" t="s">
        <v>745</v>
      </c>
      <c r="F982" s="19" t="s">
        <v>15</v>
      </c>
      <c r="G982" s="19">
        <v>1</v>
      </c>
    </row>
    <row r="983" spans="1:7" ht="30" hidden="1" outlineLevel="3" collapsed="1">
      <c r="A983" s="19" t="s">
        <v>12</v>
      </c>
      <c r="B983" s="19" t="s">
        <v>152</v>
      </c>
      <c r="C983" s="19" t="s">
        <v>17</v>
      </c>
      <c r="D983" s="19"/>
      <c r="E983" s="19" t="s">
        <v>746</v>
      </c>
      <c r="F983" s="19" t="s">
        <v>15</v>
      </c>
      <c r="G983" s="19">
        <v>1</v>
      </c>
    </row>
    <row r="984" spans="1:7" hidden="1" outlineLevel="3" collapsed="1">
      <c r="A984" s="19" t="s">
        <v>12</v>
      </c>
      <c r="B984" s="19" t="s">
        <v>13</v>
      </c>
      <c r="C984" s="19" t="s">
        <v>17</v>
      </c>
      <c r="D984" s="19"/>
      <c r="E984" s="19" t="s">
        <v>747</v>
      </c>
      <c r="F984" s="19" t="s">
        <v>15</v>
      </c>
      <c r="G984" s="19" t="s">
        <v>111</v>
      </c>
    </row>
    <row r="985" spans="1:7" ht="30" hidden="1" outlineLevel="3" collapsed="1">
      <c r="A985" s="19" t="s">
        <v>12</v>
      </c>
      <c r="B985" s="19" t="s">
        <v>152</v>
      </c>
      <c r="C985" s="19" t="s">
        <v>17</v>
      </c>
      <c r="D985" s="19"/>
      <c r="E985" s="19" t="s">
        <v>748</v>
      </c>
      <c r="F985" s="19" t="s">
        <v>15</v>
      </c>
      <c r="G985" s="19">
        <v>1</v>
      </c>
    </row>
    <row r="986" spans="1:7" ht="30" hidden="1" outlineLevel="3" collapsed="1">
      <c r="A986" s="19" t="s">
        <v>12</v>
      </c>
      <c r="B986" s="19" t="s">
        <v>152</v>
      </c>
      <c r="C986" s="19" t="s">
        <v>17</v>
      </c>
      <c r="D986" s="19"/>
      <c r="E986" s="19" t="s">
        <v>749</v>
      </c>
      <c r="F986" s="19" t="s">
        <v>15</v>
      </c>
      <c r="G986" s="19">
        <v>1</v>
      </c>
    </row>
    <row r="987" spans="1:7" hidden="1" outlineLevel="3" collapsed="1">
      <c r="A987" s="19" t="s">
        <v>12</v>
      </c>
      <c r="B987" s="19" t="s">
        <v>13</v>
      </c>
      <c r="C987" s="19" t="s">
        <v>17</v>
      </c>
      <c r="D987" s="19"/>
      <c r="E987" s="19" t="s">
        <v>750</v>
      </c>
      <c r="F987" s="19" t="s">
        <v>15</v>
      </c>
      <c r="G987" s="19" t="s">
        <v>111</v>
      </c>
    </row>
    <row r="988" spans="1:7" hidden="1" outlineLevel="1">
      <c r="A988" s="3" t="s">
        <v>15</v>
      </c>
      <c r="B988" s="3" t="s">
        <v>152</v>
      </c>
      <c r="C988" s="3" t="s">
        <v>17</v>
      </c>
      <c r="D988" s="3" t="s">
        <v>15</v>
      </c>
      <c r="E988" s="3" t="s">
        <v>804</v>
      </c>
      <c r="F988" s="3" t="s">
        <v>15</v>
      </c>
      <c r="G988" s="3">
        <v>1</v>
      </c>
    </row>
    <row r="989" spans="1:7" ht="30" hidden="1" outlineLevel="1">
      <c r="A989" s="3" t="s">
        <v>15</v>
      </c>
      <c r="B989" s="3" t="s">
        <v>152</v>
      </c>
      <c r="C989" s="3" t="s">
        <v>17</v>
      </c>
      <c r="D989" s="3" t="s">
        <v>15</v>
      </c>
      <c r="E989" s="3" t="s">
        <v>805</v>
      </c>
      <c r="F989" s="3" t="s">
        <v>15</v>
      </c>
      <c r="G989" s="3">
        <v>1</v>
      </c>
    </row>
    <row r="990" spans="1:7" hidden="1" outlineLevel="1">
      <c r="A990" s="3" t="s">
        <v>15</v>
      </c>
      <c r="B990" s="3" t="s">
        <v>152</v>
      </c>
      <c r="C990" s="3" t="s">
        <v>17</v>
      </c>
      <c r="D990" s="3" t="s">
        <v>15</v>
      </c>
      <c r="E990" s="3" t="s">
        <v>806</v>
      </c>
      <c r="F990" s="3" t="s">
        <v>15</v>
      </c>
      <c r="G990" s="3">
        <v>1</v>
      </c>
    </row>
    <row r="991" spans="1:7" ht="30" hidden="1" outlineLevel="1">
      <c r="A991" s="3" t="s">
        <v>15</v>
      </c>
      <c r="B991" s="3" t="s">
        <v>152</v>
      </c>
      <c r="C991" s="3" t="s">
        <v>17</v>
      </c>
      <c r="D991" s="3" t="s">
        <v>15</v>
      </c>
      <c r="E991" s="3" t="s">
        <v>807</v>
      </c>
      <c r="F991" s="3" t="s">
        <v>15</v>
      </c>
      <c r="G991" s="3">
        <v>1</v>
      </c>
    </row>
    <row r="992" spans="1:7" hidden="1" outlineLevel="1">
      <c r="A992" s="3" t="s">
        <v>15</v>
      </c>
      <c r="B992" s="3" t="s">
        <v>152</v>
      </c>
      <c r="C992" s="3" t="s">
        <v>17</v>
      </c>
      <c r="D992" s="3" t="s">
        <v>15</v>
      </c>
      <c r="E992" s="3" t="s">
        <v>808</v>
      </c>
      <c r="F992" s="3" t="s">
        <v>15</v>
      </c>
      <c r="G992" s="3">
        <v>1</v>
      </c>
    </row>
    <row r="993" spans="1:7" ht="30" hidden="1" outlineLevel="1">
      <c r="A993" s="3" t="s">
        <v>15</v>
      </c>
      <c r="B993" s="3" t="s">
        <v>152</v>
      </c>
      <c r="C993" s="3" t="s">
        <v>17</v>
      </c>
      <c r="D993" s="3" t="s">
        <v>15</v>
      </c>
      <c r="E993" s="3" t="s">
        <v>809</v>
      </c>
      <c r="F993" s="3" t="s">
        <v>15</v>
      </c>
      <c r="G993" s="3">
        <v>1</v>
      </c>
    </row>
  </sheetData>
  <mergeCells count="3">
    <mergeCell ref="A1:G1"/>
    <mergeCell ref="B2:G2"/>
    <mergeCell ref="B3:G3"/>
  </mergeCells>
  <dataValidations count="3">
    <dataValidation type="list" allowBlank="1" showInputMessage="1" showErrorMessage="1" sqref="G501 G7" xr:uid="{FC305FAB-83A3-4CF4-9A78-6FFA11B68150}">
      <formula1>"Case 1,Case 2"</formula1>
    </dataValidation>
    <dataValidation type="list" allowBlank="1" showInputMessage="1" showErrorMessage="1" sqref="B3:G3" xr:uid="{9B3CDEB2-2F83-429F-928B-3700535DABF1}">
      <formula1>"Verifiable Credentials,Encrypted Verifiable Credential,Sub-Schema"</formula1>
    </dataValidation>
    <dataValidation type="list" allowBlank="1" showInputMessage="1" showErrorMessage="1" sqref="F5:F7 A5:A7 F500:F501 A500:A501 G500 G6" xr:uid="{A7496AFC-82EF-4489-BFC1-18ACB56153F0}">
      <formula1>"Yes,No"</formula1>
    </dataValidation>
  </dataValidations>
  <hyperlinks>
    <hyperlink ref="C8" location="#'If emissions are calcul (enum)'!A3" display="If emissions are calcul (enum)" xr:uid="{757ABBE0-94FF-419F-BB4A-F3F55F2CC2C5}"/>
    <hyperlink ref="B9" location="#'Tool 05 Scenario C'!A1" display="Tool 05 Scenario C" xr:uid="{3942BF9A-1270-4F5D-BEDA-797B56DB7055}"/>
    <hyperlink ref="C10" location="#'Please select the appro (enum)'!A3" display="Please select the appro (enum)" xr:uid="{218D2DBC-3660-4A1D-A837-07F10256FF50}"/>
    <hyperlink ref="B11" location="#'Tool 05 Scenario A'!A1" display="Tool 05 Scenario A" xr:uid="{34DCBB2E-19E2-455B-8EF4-05AB43A5281E}"/>
    <hyperlink ref="C12" location="#'Scenario A has 2 option (enum)'!A3" display="Scenario A has 2 option (enum)" xr:uid="{5278AC03-2407-4296-B61E-70048AEB81D2}"/>
    <hyperlink ref="B13" location="#'Tool 07'!A1" display="Tool 07" xr:uid="{7DC0AE3C-8C46-4BCC-B828-794149BB7510}"/>
    <hyperlink ref="C15" location="#'Does you have hourly or (enum)'!A3" display="Does you have hourly or (enum)" xr:uid="{6E3F3000-5B2B-4FC3-99C7-CCC6054D4F11}"/>
    <hyperlink ref="B16" location="#'Is LCMR share less than 50% in'!A1" display="Is LCMR share less than 50% in" xr:uid="{CB19D731-4A66-4472-AC62-5D542AFFDE8D}"/>
    <hyperlink ref="C17" location="#'Is LCMR share less than (enum)'!A3" display="Is LCMR share less than (enum)" xr:uid="{D5B40FF6-37AB-40D4-A3FC-2EB71BE239E9}"/>
    <hyperlink ref="B18" location="#'Is the average load by LCMR le'!A1" display="Is the average load by LCMR le" xr:uid="{2B2C3E89-32E3-432F-917F-5A300DA6D270}"/>
    <hyperlink ref="C19" location="#'Is the average load by  (enum)'!A3" display="Is the average load by  (enum)" xr:uid="{ED384E13-5346-4E57-883E-D0DE6318972D}"/>
    <hyperlink ref="B20" location="#'Are hourly loads of the grid i'!A1" display="Are hourly loads of the grid i" xr:uid="{8878035A-1814-4C68-A0C3-19EF53455418}"/>
    <hyperlink ref="C21" location="#'Are hourly loads of the (enum)'!A3" display="Are hourly loads of the (enum)" xr:uid="{B1617203-CA6A-4A55-B4F2-A67EB3A45ADB}"/>
    <hyperlink ref="B22" location="#'Is the LASL more than one thir'!A1" display="Is the LASL more than one thir" xr:uid="{9C8D10B4-EC66-4733-9DC7-A727CD0BB1A9}"/>
    <hyperlink ref="C23" location="#'Is the LASL more than o (enum)'!A3" display="Is the LASL more than o (enum)" xr:uid="{686864E0-C39A-4E9C-A3EE-1DE273FAB81D}"/>
    <hyperlink ref="B24" location="#'Do you have annual aggregated '!A1" display="Do you have annual aggregated " xr:uid="{4D140E4C-DB9A-449E-B18C-E9114931266F}"/>
    <hyperlink ref="B25" location="#'Simple Adj OM'!A1" display="Simple Adj OM" xr:uid="{97B52DF6-5C27-4C69-A102-2050782F8908}"/>
    <hyperlink ref="B26" location="#'Simple Adj OM'!A1" display="Simple Adj OM" xr:uid="{1AEC566E-E3BA-419B-A437-EEFB8162D01F}"/>
    <hyperlink ref="C27" location="#'Select the approach you (enum)'!A3" display="Select the approach you (enum)" xr:uid="{86237224-A258-4943-AEAC-C69C773A866F}"/>
    <hyperlink ref="B28" location="#'Lambda Approach 2'!A1" display="Lambda Approach 2" xr:uid="{4413A75A-8584-45D1-B69B-8071AC9F09C4}"/>
    <hyperlink ref="B29" location="#'Lambda Approach 1'!A1" display="Lambda Approach 1" xr:uid="{C2A47ED6-B8BE-41DF-9633-BA18E93D4732}"/>
    <hyperlink ref="B31" location="#'(Average OM Simple Adj OM) Pow'!A1" display="(Average OM Simple Adj OM) Pow" xr:uid="{E8C3C2D4-2022-45A7-9F1C-6089BC2BDA10}"/>
    <hyperlink ref="B32" location="#'Average OM Simple OM'!A1" display="Average OM Simple OM" xr:uid="{B008D324-B622-4D93-8B74-37C9BE83E62D}"/>
    <hyperlink ref="C33" location="#'Select one of the two o (enum)'!A3" display="Select one of the two o (enum)" xr:uid="{312E8FA3-D64F-40A6-8749-651FCF82C18F}"/>
    <hyperlink ref="B34" location="#'Calculation based on total fue'!A1" display="Calculation based on total fue" xr:uid="{B8844FEF-7840-45C9-A3CA-A8B5C24A637B}"/>
    <hyperlink ref="B37" location="#'Fuel Type'!A1" display="Fuel Type" xr:uid="{564DA4CE-A2B9-4B0C-B4FC-8C3979EF3164}"/>
    <hyperlink ref="B38" location="#'Calculation based on average e'!A1" display="Calculation based on average e" xr:uid="{0AEC9A27-187F-4001-B3C3-154FBE584171}"/>
    <hyperlink ref="B40" location="#'(Average OM Simple Adj OM) Pow'!A1" display="(Average OM Simple Adj OM) Pow" xr:uid="{E8A2E0EF-BF52-40A0-B637-977666F1FEBB}"/>
    <hyperlink ref="B42" location="#'Average OM Simple OM'!A1" display="Average OM Simple OM" xr:uid="{01C344B3-EE17-4893-AF78-3D122E3740BB}"/>
    <hyperlink ref="C43" location="#'Select one of the two o (enum)'!A3" display="Select one of the two o (enum)" xr:uid="{7F10BEEB-1D48-4F97-8157-0D5AE1304A9E}"/>
    <hyperlink ref="B44" location="#'Calculation based on total fue'!A1" display="Calculation based on total fue" xr:uid="{CB55C892-BB7A-4C15-B512-647B71E98F33}"/>
    <hyperlink ref="B47" location="#'Fuel Type'!A1" display="Fuel Type" xr:uid="{EC0E99C3-B416-439C-B6FF-DA20C8CD57DF}"/>
    <hyperlink ref="B52" location="#'Calculation based on average e'!A1" display="Calculation based on average e" xr:uid="{6EEC01E7-396E-4D6F-9DE2-DDDB19875B84}"/>
    <hyperlink ref="B54" location="#'(Average OM Simple Adj OM) Pow'!A1" display="(Average OM Simple Adj OM) Pow" xr:uid="{1A5BDE85-BAA2-4CB0-9976-31B18D0B6DD0}"/>
    <hyperlink ref="C55" location="#'Select the option that  (enum)'!A3" display="Select the option that  (enum)" xr:uid="{DFB5C6B6-25D3-41CF-A56E-DD34B0567515}"/>
    <hyperlink ref="B56" location="#'Average OM (Option A3)'!A1" display="Average OM (Option A3)" xr:uid="{7D3E7653-2DE4-4F90-9CF6-47DA98725754}"/>
    <hyperlink ref="B57" location="#'Average OM (Option A2)'!A1" display="Average OM (Option A2)" xr:uid="{D61CB747-72D0-4A4A-9548-AAF6AD78CC55}"/>
    <hyperlink ref="B58" location="#'Average OM (Option A1)'!A1" display="Average OM (Option A1)" xr:uid="{A6DCB0D9-0082-49D5-B9DA-B2CBB69781A4}"/>
    <hyperlink ref="B60" location="#'Dispatch Data OM'!A1" display="Dispatch Data OM" xr:uid="{1AF7913D-9B2C-4C83-8476-9CD0E7D9495D}"/>
    <hyperlink ref="C61" location="#'Select the option th 1 (enum)'!A3" display="Select the option th 1 (enum)" xr:uid="{D1ADD4E4-FB9C-4FB8-AF66-F3BA7BA34265}"/>
    <hyperlink ref="B63" location="#'Build Margin'!A1" display="Build Margin" xr:uid="{5FB35FD2-8B7C-4F4F-BCCF-17233691F715}"/>
    <hyperlink ref="B68" location="#'Power Unit'!A1" display="Power Unit" xr:uid="{8F622A9F-72A4-4DAB-845D-D9F567D28A12}"/>
    <hyperlink ref="B73" location="#'Combined Margin'!A1" display="Combined Margin" xr:uid="{D13426F1-E8A7-439F-8AAA-7C366E8FBC87}"/>
    <hyperlink ref="C74" location="#'Is data to determine Bu (enum)'!A3" display="Is data to determine Bu (enum)" xr:uid="{FAD4BD35-1603-442E-96C6-EFC56659C2F8}"/>
    <hyperlink ref="B75" location="#'Combined Margin. Is grid locat'!A1" display="Combined Margin. Is grid locat" xr:uid="{9B5949CF-383E-4D21-ABC8-D87DCD7BC53B}"/>
    <hyperlink ref="C76" location="#'Is grid located in LDCS (enum)'!A3" display="Is grid located in LDCS (enum)" xr:uid="{7C60F4E5-862F-4776-B8CE-C8242099F67A}"/>
    <hyperlink ref="B77" location="#'Simplified CM'!A1" display="Simplified CM" xr:uid="{60B9D996-B5FA-4436-896C-539FE4D399ED}"/>
    <hyperlink ref="C82" location="#'Is the project activity (enum)'!A3" display="Is the project activity (enum)" xr:uid="{B0EE1B67-DB0C-46DE-9540-A572829B8D39}"/>
    <hyperlink ref="C83" location="#'Is the share of renewab (enum)'!A3" display="Is the share of renewab (enum)" xr:uid="{10562E93-CB11-41AD-9B19-B1865D2266C9}"/>
    <hyperlink ref="C84" location="#'Has natural gas been us (enum)'!A3" display="Has natural gas been us (enum)" xr:uid="{FB8095DB-5D7D-4CE9-A8D0-27EE5753B5E9}"/>
    <hyperlink ref="B86" location="#'Simplified CM for Isolated Gri'!A1" display="Simplified CM for Isolated Gri" xr:uid="{D105FCB3-1B09-4F22-A214-6A2BDA20DE50}"/>
    <hyperlink ref="C92" location="#'Is there a single diese (enum)'!A3" display="Is there a single diese (enum)" xr:uid="{A2CAA7B2-C679-445B-AAAA-48649AE7E036}"/>
    <hyperlink ref="B93" location="#'For multiple power plants choo'!A1" display="For multiple power plants choo" xr:uid="{A1E7C72B-2230-4FDC-9F74-3782C9CBB60B}"/>
    <hyperlink ref="C94" location="#'For multiple power plan (enum)'!A3" display="For multiple power plan (enum)" xr:uid="{360397FD-811E-4C99-9283-52F0B2CED315}"/>
    <hyperlink ref="C95" location="#'Are there gaseous fuel- (enum)'!A3" display="Are there gaseous fuel- (enum)" xr:uid="{58AA2724-2165-47B2-AA96-99F925C97C47}"/>
    <hyperlink ref="C96" location="#'Are there gaseous fu 1 (enum)'!A3" display="Are there gaseous fu 1 (enum)" xr:uid="{3619357C-4725-4BE5-B643-052CEFADD145}"/>
    <hyperlink ref="B97" location="#'Simplified CM'!A1" display="Simplified CM" xr:uid="{74259C95-2673-4C46-A3B3-198D3CF6FA15}"/>
    <hyperlink ref="C102" location="#'Is the project activity (enum)'!A3" display="Is the project activity (enum)" xr:uid="{1CA58D0A-2723-4948-96FD-B73D1D444B72}"/>
    <hyperlink ref="C103" location="#'Is the share of renewab (enum)'!A3" display="Is the share of renewab (enum)" xr:uid="{2F6B49E5-5736-4CA1-956E-26687581C0C2}"/>
    <hyperlink ref="C104" location="#'Has natural gas been us (enum)'!A3" display="Has natural gas been us (enum)" xr:uid="{29C7964E-0C71-43CE-9AC8-992509AD802D}"/>
    <hyperlink ref="B106" location="#'Weighted average CM'!A1" display="Weighted average CM" xr:uid="{F9509111-3EB3-4519-92FF-6CA61CE55854}"/>
    <hyperlink ref="C111" location="#'Is this data for the fi (enum)'!A3" display="Is this data for the fi (enum)" xr:uid="{47D91890-D651-4F17-9E0F-6A198101FDF8}"/>
    <hyperlink ref="C112" location="#'Select the option th 2 (enum)'!A3" display="Select the option th 2 (enum)" xr:uid="{C40F464B-EBAB-4EB4-8183-6CB9629849F7}"/>
    <hyperlink ref="B114" location="#'Tool 05 Scenario A | Default V'!A1" display="Tool 05 Scenario A | Default V" xr:uid="{7CCA90A7-3F9D-42D1-B25F-7A45E8E68A1E}"/>
    <hyperlink ref="C115" location="#'Choose which option  1 (enum)'!A3" display="Choose which option  1 (enum)" xr:uid="{1B74D1F0-EC81-43DA-9277-777D59124C0F}"/>
    <hyperlink ref="C116" location="#'Does hydro power plants (enum)'!A3" display="Does hydro power plants (enum)" xr:uid="{577D13A1-5D13-4841-9906-9EDE0ED16A46}"/>
    <hyperlink ref="B117" location="#'Generic Approach'!A1" display="Generic Approach" xr:uid="{72B9ADEC-EF31-42A0-A8A2-917C748F004D}"/>
    <hyperlink ref="B127" location="#'Tool 05 Scenario B'!A1" display="Tool 05 Scenario B" xr:uid="{9DE13E6E-2F08-45E5-9C29-A83AC80EE094}"/>
    <hyperlink ref="C128" location="#'Tool 05 provides 2 appr (enum)'!A3" display="Tool 05 provides 2 appr (enum)" xr:uid="{6871C0BD-C774-410F-90D7-F1239A345705}"/>
    <hyperlink ref="B129" location="#'Tool 05 Scenario B | Generic A'!A1" display="Tool 05 Scenario B | Generic A" xr:uid="{E8AAC72E-571B-4193-90F2-5693C2CABDDF}"/>
    <hyperlink ref="C130" location="#'Please select which app (enum)'!A3" display="Please select which app (enum)" xr:uid="{6238AF7B-6C98-490C-A1FC-6DC2B8B7B9AA}"/>
    <hyperlink ref="C131" location="#'Choose which option app (enum)'!A3" display="Choose which option app (enum)" xr:uid="{880C778A-877A-4F81-A801-FF7F3C1CC3C8}"/>
    <hyperlink ref="C132" location="#'Select the option th 3 (enum)'!A3" display="Select the option th 3 (enum)" xr:uid="{7AA24EF2-70EA-4FE6-A75E-56073548A2AB}"/>
    <hyperlink ref="B133" location="#'Tool 05 Power Plants'!A1" display="Tool 05 Power Plants" xr:uid="{CEB0DEB2-3A06-4BD3-A6DC-7D3935D5F0F0}"/>
    <hyperlink ref="C135" location="#'Type of fossil fuel use (enum)'!A3" display="Type of fossil fuel use (enum)" xr:uid="{2DDA1375-D6D7-443B-8F4E-69AC91BF4EAB}"/>
    <hyperlink ref="B145" location="#'Generic Approach'!A1" display="Generic Approach" xr:uid="{0EDB98EC-9760-46CB-9883-1C7C6CC9B2D3}"/>
    <hyperlink ref="B159" location="#'Tool 05 Scenario B'!A1" display="Tool 05 Scenario B" xr:uid="{D367A297-16F2-48AF-8E97-22C695C44122}"/>
    <hyperlink ref="C160" location="#'Tool 05 provides 2 appr (enum)'!A3" display="Tool 05 provides 2 appr (enum)" xr:uid="{3E1F0CB6-0E77-4A6B-908F-7AEAA79BC605}"/>
    <hyperlink ref="B161" location="#'Tool 05 Scenario B | Generic A'!A1" display="Tool 05 Scenario B | Generic A" xr:uid="{5123832E-DFBD-437F-A1F7-F7EAC1579EF9}"/>
    <hyperlink ref="C162" location="#'Please select which app (enum)'!A3" display="Please select which app (enum)" xr:uid="{F7ECA338-4839-4AFA-97E1-8F2E09FC56A2}"/>
    <hyperlink ref="C163" location="#'Choose which option app (enum)'!A3" display="Choose which option app (enum)" xr:uid="{2CAC9634-48E9-4662-B1BE-3AF563E0EB59}"/>
    <hyperlink ref="C164" location="#'Select the option th 3 (enum)'!A3" display="Select the option th 3 (enum)" xr:uid="{A409E776-15F6-40F8-A0AF-EBB5011104EC}"/>
    <hyperlink ref="B165" location="#'Tool 05 Power Plants'!A1" display="Tool 05 Power Plants" xr:uid="{39330B61-46EB-4A1A-8BD4-177E81F61D83}"/>
    <hyperlink ref="C167" location="#'Type of fossil fuel use (enum)'!A3" display="Type of fossil fuel use (enum)" xr:uid="{BBC9AF2D-63FF-4FD4-9754-D3AF4ECC6EEC}"/>
    <hyperlink ref="B177" location="#'Generic Approach'!A1" display="Generic Approach" xr:uid="{D05A7731-E85D-4BBD-9FA9-7523539A17ED}"/>
    <hyperlink ref="B191" location="#'Tool 05 Scenario A'!A1" display="Tool 05 Scenario A" xr:uid="{ADB72D0C-26DB-4946-968F-AD295F4B67A4}"/>
    <hyperlink ref="C192" location="#'Scenario A has 2 option (enum)'!A3" display="Scenario A has 2 option (enum)" xr:uid="{5741495F-46BE-4A88-97B6-7B3354ACF336}"/>
    <hyperlink ref="B193" location="#'Tool 07'!A1" display="Tool 07" xr:uid="{DDF0781C-AFEC-4ED1-858E-5C8CE80B8C34}"/>
    <hyperlink ref="C195" location="#'Does you have hourly or (enum)'!A3" display="Does you have hourly or (enum)" xr:uid="{C8FB0473-3D2E-4B68-ABC8-0D7A34B977D5}"/>
    <hyperlink ref="B196" location="#'Is LCMR share less than 50% in'!A1" display="Is LCMR share less than 50% in" xr:uid="{640D75EE-5AEA-4F24-B06F-256419A709F4}"/>
    <hyperlink ref="C197" location="#'Is LCMR share less than (enum)'!A3" display="Is LCMR share less than (enum)" xr:uid="{EB28A081-7702-4835-BF70-67E933AE880D}"/>
    <hyperlink ref="B198" location="#'Is the average load by LCMR le'!A1" display="Is the average load by LCMR le" xr:uid="{09290086-DC52-4294-9955-95526CFC7254}"/>
    <hyperlink ref="C199" location="#'Is the average load by  (enum)'!A3" display="Is the average load by  (enum)" xr:uid="{5BCB28C3-16AA-45E3-82B5-5BE267A97730}"/>
    <hyperlink ref="B200" location="#'Are hourly loads of the grid i'!A1" display="Are hourly loads of the grid i" xr:uid="{BFA42648-79C0-4F6C-BCD9-B518B65C63CD}"/>
    <hyperlink ref="C201" location="#'Are hourly loads of the (enum)'!A3" display="Are hourly loads of the (enum)" xr:uid="{1608E724-37EE-4E38-B88F-EEC9C2693885}"/>
    <hyperlink ref="B202" location="#'Is the LASL more than one thir'!A1" display="Is the LASL more than one thir" xr:uid="{76ED59D9-6B9C-4A92-BE91-919FC5094984}"/>
    <hyperlink ref="C203" location="#'Is the LASL more than o (enum)'!A3" display="Is the LASL more than o (enum)" xr:uid="{AE2C862F-21BE-47E2-BC03-5472EF69F3B4}"/>
    <hyperlink ref="B204" location="#'Do you have annual aggregated '!A1" display="Do you have annual aggregated " xr:uid="{3C99E198-80CA-47B4-BF42-7D52493CDAD5}"/>
    <hyperlink ref="B205" location="#'Simple Adj OM'!A1" display="Simple Adj OM" xr:uid="{263B5136-149F-431B-8C35-0BD984B364B8}"/>
    <hyperlink ref="B206" location="#'Simple Adj OM'!A1" display="Simple Adj OM" xr:uid="{3F238CA1-74D0-4D0C-8DAD-977940CB6586}"/>
    <hyperlink ref="C207" location="#'Select the approach you (enum)'!A3" display="Select the approach you (enum)" xr:uid="{E12A86E6-E553-428D-8177-7B0BB2CC6C20}"/>
    <hyperlink ref="B208" location="#'Lambda Approach 2'!A1" display="Lambda Approach 2" xr:uid="{820CE7DB-B099-4C20-9B1C-A4F888DC255D}"/>
    <hyperlink ref="B209" location="#'Lambda Approach 1'!A1" display="Lambda Approach 1" xr:uid="{8B472BF7-B57E-471C-BEA3-3DCAD08FFE12}"/>
    <hyperlink ref="B211" location="#'(Average OM Simple Adj OM) Pow'!A1" display="(Average OM Simple Adj OM) Pow" xr:uid="{05BD2AC1-A389-4B63-9FBC-27DE68AD9519}"/>
    <hyperlink ref="B212" location="#'Average OM Simple OM'!A1" display="Average OM Simple OM" xr:uid="{8F3307B3-F90B-4678-A87C-CFFDAB0D2A47}"/>
    <hyperlink ref="C213" location="#'Select one of the two o (enum)'!A3" display="Select one of the two o (enum)" xr:uid="{22669FA7-FD0F-45E1-A908-C227FD512305}"/>
    <hyperlink ref="B214" location="#'Calculation based on total fue'!A1" display="Calculation based on total fue" xr:uid="{B8DAA6FE-3908-4429-95EA-B16A19D9401C}"/>
    <hyperlink ref="B217" location="#'Fuel Type'!A1" display="Fuel Type" xr:uid="{346D1F93-C19A-47A6-8AD5-195AA86DC9A6}"/>
    <hyperlink ref="B218" location="#'Calculation based on average e'!A1" display="Calculation based on average e" xr:uid="{6264EBDE-1C72-47A8-BB1F-2D014BD02898}"/>
    <hyperlink ref="B220" location="#'(Average OM Simple Adj OM) Pow'!A1" display="(Average OM Simple Adj OM) Pow" xr:uid="{D2724071-B3DC-49C7-9801-3F32508B42CC}"/>
    <hyperlink ref="B222" location="#'Average OM Simple OM'!A1" display="Average OM Simple OM" xr:uid="{2332FCFF-37A1-45DD-ACB4-A2F2B636D944}"/>
    <hyperlink ref="C223" location="#'Select one of the two o (enum)'!A3" display="Select one of the two o (enum)" xr:uid="{2B4295B9-1497-49BC-913B-82EB8C240E7A}"/>
    <hyperlink ref="B224" location="#'Calculation based on total fue'!A1" display="Calculation based on total fue" xr:uid="{9C93AA7B-F78F-4A5A-94E4-4612E8114813}"/>
    <hyperlink ref="B227" location="#'Fuel Type'!A1" display="Fuel Type" xr:uid="{56EA96AA-BEAC-4C5F-ABF9-C6C714E0E3D8}"/>
    <hyperlink ref="B232" location="#'Calculation based on average e'!A1" display="Calculation based on average e" xr:uid="{D2385A70-43F6-4C80-A80B-C7894A1C280E}"/>
    <hyperlink ref="B234" location="#'(Average OM Simple Adj OM) Pow'!A1" display="(Average OM Simple Adj OM) Pow" xr:uid="{258FE8F5-649C-4F0E-A7C7-297728C859E7}"/>
    <hyperlink ref="C235" location="#'Select the option that  (enum)'!A3" display="Select the option that  (enum)" xr:uid="{674C579C-29E3-422A-8DF1-412BFC2F0389}"/>
    <hyperlink ref="B236" location="#'Average OM (Option A3)'!A1" display="Average OM (Option A3)" xr:uid="{5A260B4C-248C-4754-8A59-35ED2B4CA896}"/>
    <hyperlink ref="B237" location="#'Average OM (Option A2)'!A1" display="Average OM (Option A2)" xr:uid="{FC749398-AE78-4EE7-8501-B007C54DC830}"/>
    <hyperlink ref="B238" location="#'Average OM (Option A1)'!A1" display="Average OM (Option A1)" xr:uid="{D3B2000F-B844-4906-8270-4671F3879E8A}"/>
    <hyperlink ref="B240" location="#'Dispatch Data OM'!A1" display="Dispatch Data OM" xr:uid="{5D8E3AEB-893B-4B3D-9D9B-02701EDE21C0}"/>
    <hyperlink ref="C241" location="#'Select the option th 1 (enum)'!A3" display="Select the option th 1 (enum)" xr:uid="{0048DDBD-4A34-48E8-BD37-851DFC47E2E4}"/>
    <hyperlink ref="B243" location="#'Build Margin'!A1" display="Build Margin" xr:uid="{26731C50-A9EB-437E-AD47-0E98C83F7428}"/>
    <hyperlink ref="B248" location="#'Power Unit'!A1" display="Power Unit" xr:uid="{ABFDD6F5-E655-412E-87D4-3063B0BBCF87}"/>
    <hyperlink ref="B253" location="#'Combined Margin'!A1" display="Combined Margin" xr:uid="{4345D3E8-C1BA-4BFE-B3AA-C09718065AD3}"/>
    <hyperlink ref="C254" location="#'Is data to determine Bu (enum)'!A3" display="Is data to determine Bu (enum)" xr:uid="{79A78A9E-D3AF-48F3-9A3E-32762F5A64E1}"/>
    <hyperlink ref="B255" location="#'Combined Margin. Is grid locat'!A1" display="Combined Margin. Is grid locat" xr:uid="{B6EA3E06-D220-4EBF-86F5-6AECE6FB3E04}"/>
    <hyperlink ref="C256" location="#'Is grid located in LDCS (enum)'!A3" display="Is grid located in LDCS (enum)" xr:uid="{D2347008-AE96-4B49-B405-7ACC81A522BD}"/>
    <hyperlink ref="B257" location="#'Simplified CM'!A1" display="Simplified CM" xr:uid="{492FAEF9-2A62-44EF-8135-40E4C9E05EE8}"/>
    <hyperlink ref="C262" location="#'Is the project activity (enum)'!A3" display="Is the project activity (enum)" xr:uid="{1E03E711-BA1E-42D0-A790-9EBA0AE93D2A}"/>
    <hyperlink ref="C263" location="#'Is the share of renewab (enum)'!A3" display="Is the share of renewab (enum)" xr:uid="{D227A943-671C-484A-BD69-655A18AEFAF4}"/>
    <hyperlink ref="C264" location="#'Has natural gas been us (enum)'!A3" display="Has natural gas been us (enum)" xr:uid="{BA3B02B9-C245-45FF-BE98-A4E5980CF5F4}"/>
    <hyperlink ref="B266" location="#'Simplified CM for Isolated Gri'!A1" display="Simplified CM for Isolated Gri" xr:uid="{47A63807-AF96-45E7-B3A8-D47DE881B3D5}"/>
    <hyperlink ref="C272" location="#'Is there a single diese (enum)'!A3" display="Is there a single diese (enum)" xr:uid="{5FC06A43-839B-487C-B4C6-36801872F229}"/>
    <hyperlink ref="B273" location="#'For multiple power plants choo'!A1" display="For multiple power plants choo" xr:uid="{13F3CAD4-F0FA-467D-9C14-4F7C1EEDE6D5}"/>
    <hyperlink ref="C274" location="#'For multiple power plan (enum)'!A3" display="For multiple power plan (enum)" xr:uid="{1EDA6AA6-91AD-4823-B4B5-C0AF2758A006}"/>
    <hyperlink ref="C275" location="#'Are there gaseous fuel- (enum)'!A3" display="Are there gaseous fuel- (enum)" xr:uid="{3AAC01F4-958B-4F99-9457-C76D5C93EE0D}"/>
    <hyperlink ref="C276" location="#'Are there gaseous fu 1 (enum)'!A3" display="Are there gaseous fu 1 (enum)" xr:uid="{1053445A-6558-4C4A-B5F1-B9BD90AE4B7B}"/>
    <hyperlink ref="B277" location="#'Simplified CM'!A1" display="Simplified CM" xr:uid="{546EC010-BBC6-4F2B-A86F-2638AA61BF9E}"/>
    <hyperlink ref="C282" location="#'Is the project activity (enum)'!A3" display="Is the project activity (enum)" xr:uid="{CD894643-B768-4CE2-A1FF-E8D56F9C1142}"/>
    <hyperlink ref="C283" location="#'Is the share of renewab (enum)'!A3" display="Is the share of renewab (enum)" xr:uid="{6CD81C5C-22A0-4B65-A03D-8A2A78AE0FB6}"/>
    <hyperlink ref="C284" location="#'Has natural gas been us (enum)'!A3" display="Has natural gas been us (enum)" xr:uid="{30795C2C-425B-4DBC-8DEB-9FF9A6DC07DB}"/>
    <hyperlink ref="B286" location="#'Weighted average CM'!A1" display="Weighted average CM" xr:uid="{70AAA8FA-DAA3-43B6-BCC1-12F17D6448A3}"/>
    <hyperlink ref="C291" location="#'Is this data for the fi (enum)'!A3" display="Is this data for the fi (enum)" xr:uid="{64A485CC-27D7-40CE-A127-53E844789A09}"/>
    <hyperlink ref="C292" location="#'Select the option th 2 (enum)'!A3" display="Select the option th 2 (enum)" xr:uid="{C044A0ED-5324-4C01-8D4E-212A7B7D3563}"/>
    <hyperlink ref="B294" location="#'Tool 05 Scenario A | Default V'!A1" display="Tool 05 Scenario A | Default V" xr:uid="{8633A3EA-35F0-4538-B53C-AF848AA05EEC}"/>
    <hyperlink ref="C295" location="#'Choose which option  1 (enum)'!A3" display="Choose which option  1 (enum)" xr:uid="{84BEB915-8C4A-4569-A382-717699044B34}"/>
    <hyperlink ref="C296" location="#'Does hydro power plants (enum)'!A3" display="Does hydro power plants (enum)" xr:uid="{A66329B8-99DF-404F-82B2-95C4761619FE}"/>
    <hyperlink ref="B297" location="#'Generic Approach'!A1" display="Generic Approach" xr:uid="{2CD367CC-9FD3-4083-B5DF-9C938FB4242E}"/>
    <hyperlink ref="B307" location="#'Tool 05 Scenario B'!A1" display="Tool 05 Scenario B" xr:uid="{20FFF796-E429-4DB2-9C96-23E212813F4E}"/>
    <hyperlink ref="C308" location="#'Tool 05 provides 2 appr (enum)'!A3" display="Tool 05 provides 2 appr (enum)" xr:uid="{AAAC5CAA-4CD8-4141-A884-7724FCC8006F}"/>
    <hyperlink ref="B309" location="#'Tool 05 Scenario B | Generic A'!A1" display="Tool 05 Scenario B | Generic A" xr:uid="{445BFA8E-4CB7-40A4-BF3D-D39DDE74FD1C}"/>
    <hyperlink ref="C310" location="#'Please select which app (enum)'!A3" display="Please select which app (enum)" xr:uid="{674B8EFB-FEED-46EB-A49A-838D27DBA337}"/>
    <hyperlink ref="C311" location="#'Choose which option app (enum)'!A3" display="Choose which option app (enum)" xr:uid="{F0934129-6653-4251-885A-71C3B5BAC2A3}"/>
    <hyperlink ref="C312" location="#'Select the option th 3 (enum)'!A3" display="Select the option th 3 (enum)" xr:uid="{20680E41-0A92-4176-B85F-839B56F22187}"/>
    <hyperlink ref="B313" location="#'Tool 05 Power Plants'!A1" display="Tool 05 Power Plants" xr:uid="{69424FE6-6D84-435B-AA9A-0907F612FF39}"/>
    <hyperlink ref="C315" location="#'Type of fossil fuel use (enum)'!A3" display="Type of fossil fuel use (enum)" xr:uid="{3EC37D91-D240-4917-A4B8-62ABD52564D0}"/>
    <hyperlink ref="B325" location="#'Generic Approach'!A1" display="Generic Approach" xr:uid="{017DB90E-0EDC-454F-93EA-7962833D8BB3}"/>
    <hyperlink ref="B339" location="#'Tool 05 Scenario A'!A1" display="Tool 05 Scenario A" xr:uid="{0D72DF4A-08C4-4D0E-939C-CA601F7CCFF3}"/>
    <hyperlink ref="C340" location="#'Scenario A has 2 option (enum)'!A3" display="Scenario A has 2 option (enum)" xr:uid="{4A172D73-D3DD-4C08-8580-51BD15946DEE}"/>
    <hyperlink ref="B341" location="#'Tool 07'!A1" display="Tool 07" xr:uid="{1401C507-E18D-407E-AA14-17319F5D873F}"/>
    <hyperlink ref="C343" location="#'Does you have hourly or (enum)'!A3" display="Does you have hourly or (enum)" xr:uid="{7163DED9-B7B5-4259-822C-0F3BE04F274D}"/>
    <hyperlink ref="B344" location="#'Is LCMR share less than 50% in'!A1" display="Is LCMR share less than 50% in" xr:uid="{20F16E30-6A48-4CD6-A14C-884D164F830D}"/>
    <hyperlink ref="C345" location="#'Is LCMR share less than (enum)'!A3" display="Is LCMR share less than (enum)" xr:uid="{ED3219B7-D760-4A22-9865-F422A814CCA1}"/>
    <hyperlink ref="B346" location="#'Is the average load by LCMR le'!A1" display="Is the average load by LCMR le" xr:uid="{7C026C4F-372E-4D6B-997C-C844CA41856F}"/>
    <hyperlink ref="C347" location="#'Is the average load by  (enum)'!A3" display="Is the average load by  (enum)" xr:uid="{7BDA6FC9-08BE-439C-B29E-365EFB920CA5}"/>
    <hyperlink ref="B348" location="#'Are hourly loads of the grid i'!A1" display="Are hourly loads of the grid i" xr:uid="{7A27ABA2-8767-4DA2-A30C-A0913ADA5D1B}"/>
    <hyperlink ref="C349" location="#'Are hourly loads of the (enum)'!A3" display="Are hourly loads of the (enum)" xr:uid="{4C656BCB-E375-4133-BB16-CCB1A815220A}"/>
    <hyperlink ref="B350" location="#'Is the LASL more than one thir'!A1" display="Is the LASL more than one thir" xr:uid="{04503FCD-4E15-43A9-AA63-A4D3BA03573A}"/>
    <hyperlink ref="C351" location="#'Is the LASL more than o (enum)'!A3" display="Is the LASL more than o (enum)" xr:uid="{68EDAF2B-DB05-47B6-96CE-2650F9748049}"/>
    <hyperlink ref="B352" location="#'Do you have annual aggregated '!A1" display="Do you have annual aggregated " xr:uid="{1571D2B3-8F46-41F5-AC7A-659EE9A3080C}"/>
    <hyperlink ref="C353" location="#'Do you have annual aggr (enum)'!A3" display="Do you have annual aggr (enum)" xr:uid="{EF69E46A-9F5E-41CF-8545-F474DA913B9C}"/>
    <hyperlink ref="B355" location="#'Average OM Simple OM'!A1" display="Average OM Simple OM" xr:uid="{4091C72B-E4F5-4F4B-B430-62B14676123F}"/>
    <hyperlink ref="B356" location="#'Simple Adj OM'!A1" display="Simple Adj OM" xr:uid="{6508A3AC-B6EB-4650-A17B-8B4EE9CD28BB}"/>
    <hyperlink ref="C357" location="#'Select the approach you (enum)'!A3" display="Select the approach you (enum)" xr:uid="{A5FC156D-2546-4EC7-AB55-6871E4B1853F}"/>
    <hyperlink ref="B358" location="#'Lambda Approach 2'!A1" display="Lambda Approach 2" xr:uid="{51BC815C-DF91-4AB6-98E0-B56C5E3AC09B}"/>
    <hyperlink ref="B359" location="#'Lambda Approach 1'!A1" display="Lambda Approach 1" xr:uid="{88959741-B9C1-4C83-9E45-23895FA9B7C0}"/>
    <hyperlink ref="B361" location="#'(Average OM Simple Adj OM) Pow'!A1" display="(Average OM Simple Adj OM) Pow" xr:uid="{30426A8A-51DA-463C-970D-36FBE8AA017D}"/>
    <hyperlink ref="B362" location="#'Simple Adj OM'!A1" display="Simple Adj OM" xr:uid="{EF238B63-9DDB-40FF-A1D2-C31208085222}"/>
    <hyperlink ref="C363" location="#'Select the approach you (enum)'!A3" display="Select the approach you (enum)" xr:uid="{B47F7FD9-7A0D-4A93-A42D-85C340EECE8C}"/>
    <hyperlink ref="B364" location="#'Lambda Approach 2'!A1" display="Lambda Approach 2" xr:uid="{DE192BB1-F4B3-4B44-8F9D-C94FFF5A56B3}"/>
    <hyperlink ref="B368" location="#'Lambda Approach 1'!A1" display="Lambda Approach 1" xr:uid="{0822D3A7-3EF6-48B8-9889-A02A1F4349A3}"/>
    <hyperlink ref="B375" location="#'(Average OM Simple Adj OM) Pow'!A1" display="(Average OM Simple Adj OM) Pow" xr:uid="{B8787DE1-A844-4DF6-A9B5-8D6CD8F47A36}"/>
    <hyperlink ref="C376" location="#'Select the option that  (enum)'!A3" display="Select the option that  (enum)" xr:uid="{76577ECE-F7A2-406A-9B11-FFD57A37E25E}"/>
    <hyperlink ref="B377" location="#'Average OM (Option A3)'!A1" display="Average OM (Option A3)" xr:uid="{25EE8A01-D5E6-4C22-B3DC-7020CD97A969}"/>
    <hyperlink ref="B378" location="#'Average OM (Option A2)'!A1" display="Average OM (Option A2)" xr:uid="{FA9053BB-AF57-4E8A-A65F-DA664629953B}"/>
    <hyperlink ref="B379" location="#'Average OM (Option A1)'!A1" display="Average OM (Option A1)" xr:uid="{DE12E82D-BA9B-42D5-94A7-847128B5B963}"/>
    <hyperlink ref="B380" location="#'Average OM Simple OM'!A1" display="Average OM Simple OM" xr:uid="{6810CAF8-0600-46E4-90AA-203C8A1EEE5F}"/>
    <hyperlink ref="C381" location="#'Select one of the two o (enum)'!A3" display="Select one of the two o (enum)" xr:uid="{6268AD63-DCE2-4BE1-94EE-B2F425EA86B3}"/>
    <hyperlink ref="B382" location="#'Calculation based on total fue'!A1" display="Calculation based on total fue" xr:uid="{0749DE07-9832-4DFB-BA4B-6ACA2B6EDC00}"/>
    <hyperlink ref="B385" location="#'Fuel Type'!A1" display="Fuel Type" xr:uid="{1F7DA620-4D73-4136-808C-2250404A84FE}"/>
    <hyperlink ref="B390" location="#'Calculation based on average e'!A1" display="Calculation based on average e" xr:uid="{838FE143-024B-4152-94F7-70D4AA4CAE9F}"/>
    <hyperlink ref="B392" location="#'(Average OM Simple Adj OM) Pow'!A1" display="(Average OM Simple Adj OM) Pow" xr:uid="{3A4E668D-F5FF-41B5-A6A2-8F69DF7EB01E}"/>
    <hyperlink ref="C393" location="#'Select the option that  (enum)'!A3" display="Select the option that  (enum)" xr:uid="{0A8FD479-1E47-4E99-918A-383FD5CE4684}"/>
    <hyperlink ref="B394" location="#'Average OM (Option A3)'!A1" display="Average OM (Option A3)" xr:uid="{8BB4F5D6-8E64-42B3-AAE5-CEB839ED6AE1}"/>
    <hyperlink ref="B395" location="#'Average OM (Option A2)'!A1" display="Average OM (Option A2)" xr:uid="{04649407-6EAC-443D-9F5C-E67A2F1BD391}"/>
    <hyperlink ref="B396" location="#'Average OM (Option A1)'!A1" display="Average OM (Option A1)" xr:uid="{B9531690-F69A-4D85-B238-462B3E03E076}"/>
    <hyperlink ref="B398" location="#'Average OM Simple OM'!A1" display="Average OM Simple OM" xr:uid="{3898701F-3B06-4830-82D9-21CD326FD11C}"/>
    <hyperlink ref="C399" location="#'Select one of the two o (enum)'!A3" display="Select one of the two o (enum)" xr:uid="{5041E539-B4A7-4D2F-B9FE-221EF0FB3D3D}"/>
    <hyperlink ref="B400" location="#'Calculation based on total fue'!A1" display="Calculation based on total fue" xr:uid="{DEF7A313-873D-4319-8303-C998DF2F32FE}"/>
    <hyperlink ref="B403" location="#'Fuel Type'!A1" display="Fuel Type" xr:uid="{E59BC4C8-3528-4C39-9FEE-B748E4D3D59D}"/>
    <hyperlink ref="B408" location="#'Calculation based on average e'!A1" display="Calculation based on average e" xr:uid="{2C1ED0F6-8E74-40BA-ACF1-9BA6DD08C5C5}"/>
    <hyperlink ref="B410" location="#'(Average OM Simple Adj OM) Pow'!A1" display="(Average OM Simple Adj OM) Pow" xr:uid="{38E602B5-3C1D-48C1-A9EB-15BF6CEB850F}"/>
    <hyperlink ref="C411" location="#'Select the option that  (enum)'!A3" display="Select the option that  (enum)" xr:uid="{2C21DBCB-D400-4A66-A550-C54DA2A9EABD}"/>
    <hyperlink ref="B412" location="#'Average OM (Option A3)'!A1" display="Average OM (Option A3)" xr:uid="{4ABF210F-A7AA-4467-B862-E24424069B97}"/>
    <hyperlink ref="B415" location="#'Average OM (Option A2)'!A1" display="Average OM (Option A2)" xr:uid="{BD256742-8199-4EBD-868D-3876981933CF}"/>
    <hyperlink ref="B420" location="#'Average OM (Option A1)'!A1" display="Average OM (Option A1)" xr:uid="{882351A6-B37F-491F-909A-6798293893F8}"/>
    <hyperlink ref="B425" location="#'Fuel Type'!A1" display="Fuel Type" xr:uid="{D8F0973B-C9CA-47FE-A2DB-E1EA81BA5F85}"/>
    <hyperlink ref="B427" location="#'Dispatch Data OM'!A1" display="Dispatch Data OM" xr:uid="{CB448E88-B749-492B-9A16-F2E762507BAA}"/>
    <hyperlink ref="C428" location="#'Select the option th 1 (enum)'!A3" display="Select the option th 1 (enum)" xr:uid="{20F4405C-8102-4261-8A73-11FE7FC4355B}"/>
    <hyperlink ref="B430" location="#'Build Margin'!A1" display="Build Margin" xr:uid="{80B7598A-C54C-4466-94FF-262389B65DBE}"/>
    <hyperlink ref="B435" location="#'Power Unit'!A1" display="Power Unit" xr:uid="{A8648A25-4BB3-486A-917A-AC4D35B99E77}"/>
    <hyperlink ref="B440" location="#'Combined Margin'!A1" display="Combined Margin" xr:uid="{F7912032-4BCA-49EC-901B-A993656D90A6}"/>
    <hyperlink ref="C441" location="#'Is data to determine Bu (enum)'!A3" display="Is data to determine Bu (enum)" xr:uid="{CBC64D68-85EF-40B9-8CED-602A34847021}"/>
    <hyperlink ref="B442" location="#'Combined Margin. Is grid locat'!A1" display="Combined Margin. Is grid locat" xr:uid="{AFC19ABD-ECB2-47EA-BD76-1C47BD04666E}"/>
    <hyperlink ref="C443" location="#'Is grid located in LDCS (enum)'!A3" display="Is grid located in LDCS (enum)" xr:uid="{CC123B3C-4141-45A0-9B01-56A91043407B}"/>
    <hyperlink ref="B444" location="#'Simplified CM'!A1" display="Simplified CM" xr:uid="{38E0BEAF-E5DF-4B2F-8F0C-9E24C65EF558}"/>
    <hyperlink ref="C449" location="#'Is the project activity (enum)'!A3" display="Is the project activity (enum)" xr:uid="{E0569C48-6377-4882-8694-227CBC4C49BA}"/>
    <hyperlink ref="C450" location="#'Is the share of renewab (enum)'!A3" display="Is the share of renewab (enum)" xr:uid="{257A72CD-7DF5-4A22-9F6F-CD70DD6BDB8C}"/>
    <hyperlink ref="C451" location="#'Has natural gas been us (enum)'!A3" display="Has natural gas been us (enum)" xr:uid="{66DC0BE5-920F-4629-9598-FA67053DEC5B}"/>
    <hyperlink ref="B453" location="#'Simplified CM for Isolated Gri'!A1" display="Simplified CM for Isolated Gri" xr:uid="{815C17F3-EFCB-4CA9-B8B2-92F657F39EFC}"/>
    <hyperlink ref="C459" location="#'Is there a single diese (enum)'!A3" display="Is there a single diese (enum)" xr:uid="{4DBB1104-C16D-4C55-8FC4-4834E6148F98}"/>
    <hyperlink ref="B460" location="#'For multiple power plants choo'!A1" display="For multiple power plants choo" xr:uid="{0BDA2743-E738-4AED-9A5A-AC216F5E9966}"/>
    <hyperlink ref="C461" location="#'For multiple power plan (enum)'!A3" display="For multiple power plan (enum)" xr:uid="{68F3795A-4E9D-4A43-99FF-82FD5B6608C4}"/>
    <hyperlink ref="C462" location="#'Are there gaseous fuel- (enum)'!A3" display="Are there gaseous fuel- (enum)" xr:uid="{E769C2D6-401B-4465-B640-240C5F123DD4}"/>
    <hyperlink ref="C463" location="#'Are there gaseous fu 1 (enum)'!A3" display="Are there gaseous fu 1 (enum)" xr:uid="{1195034E-0AE6-4029-8E19-3A35A0BDC630}"/>
    <hyperlink ref="B464" location="#'Simplified CM'!A1" display="Simplified CM" xr:uid="{22E32181-02BD-4EB4-A2F7-C1169367E2FA}"/>
    <hyperlink ref="C469" location="#'Is the project activity (enum)'!A3" display="Is the project activity (enum)" xr:uid="{A6DB5889-6E40-423D-825B-33C413EC3130}"/>
    <hyperlink ref="C470" location="#'Is the share of renewab (enum)'!A3" display="Is the share of renewab (enum)" xr:uid="{75F6258D-CF63-4667-A817-BF62606F2C3B}"/>
    <hyperlink ref="C471" location="#'Has natural gas been us (enum)'!A3" display="Has natural gas been us (enum)" xr:uid="{56456B0D-1062-401D-80FB-D0F9A5FD86F3}"/>
    <hyperlink ref="B473" location="#'Weighted average CM'!A1" display="Weighted average CM" xr:uid="{3105E534-29FD-4ECF-9430-1B7AD7A11569}"/>
    <hyperlink ref="C478" location="#'Is this data for the fi (enum)'!A3" display="Is this data for the fi (enum)" xr:uid="{F861BB8B-05F9-440B-AEA3-AFC588A96FD5}"/>
    <hyperlink ref="C479" location="#'Select the option th 2 (enum)'!A3" display="Select the option th 2 (enum)" xr:uid="{E11EE499-CF47-4F64-A7A3-6A48EE0A904C}"/>
    <hyperlink ref="B481" location="#'Tool 05 Scenario A | Default V'!A1" display="Tool 05 Scenario A | Default V" xr:uid="{51BB8D5D-2113-4370-822B-0A4C097A2CDA}"/>
    <hyperlink ref="C482" location="#'Choose which option  1 (enum)'!A3" display="Choose which option  1 (enum)" xr:uid="{85688BE0-7B0B-498A-9EF8-E8C758A6060E}"/>
    <hyperlink ref="C483" location="#'Does hydro power plants (enum)'!A3" display="Does hydro power plants (enum)" xr:uid="{DE2DFC55-4AF4-4F63-BA0B-C449DFAFAB77}"/>
    <hyperlink ref="B484" location="#'Generic Approach'!A1" display="Generic Approach" xr:uid="{A18EA89A-EA40-40F4-A75A-460404218146}"/>
    <hyperlink ref="B7" location="'Tool 05'!A1" display="'Tool 05" xr:uid="{41FF070A-7482-4301-A913-79C0ABEE012A}"/>
    <hyperlink ref="C502" location="#'If emissions are calcul (enum)'!A3" display="If emissions are calcul (enum)" xr:uid="{0A2465D4-AA59-48B7-995C-B5765BA353DD}"/>
    <hyperlink ref="B503" location="#'Tool 05 Scenario C'!A1" display="Tool 05 Scenario C" xr:uid="{E57F9EA5-563D-48B0-88A3-2A9A75812DCB}"/>
    <hyperlink ref="C504" location="#'Please select the appro (enum)'!A3" display="Please select the appro (enum)" xr:uid="{C336C18D-CB97-4089-80AE-A3EA94A25AA5}"/>
    <hyperlink ref="B505" location="#'Tool 05 Scenario A'!A1" display="Tool 05 Scenario A" xr:uid="{3CA24678-5D01-4B89-9151-7DE93CD2562D}"/>
    <hyperlink ref="C506" location="#'Scenario A has 2 option (enum)'!A3" display="Scenario A has 2 option (enum)" xr:uid="{B7C04976-9510-466F-8A2F-99FB94D82105}"/>
    <hyperlink ref="B507" location="#'Tool 07'!A1" display="Tool 07" xr:uid="{A9FC9AD0-E3C6-490D-A5CA-60D13546C77A}"/>
    <hyperlink ref="C509" location="#'Does you have hourly or (enum)'!A3" display="Does you have hourly or (enum)" xr:uid="{B234A35C-1B34-4DA1-8058-93DF8AF10905}"/>
    <hyperlink ref="B510" location="#'Is LCMR share less than 50% in'!A1" display="Is LCMR share less than 50% in" xr:uid="{D5A242BD-49E1-4C1D-B735-D6C6C58321AE}"/>
    <hyperlink ref="C511" location="#'Is LCMR share less than (enum)'!A3" display="Is LCMR share less than (enum)" xr:uid="{CC770971-6868-4261-9781-AA8E3F7C1906}"/>
    <hyperlink ref="B512" location="#'Is the average load by LCMR le'!A1" display="Is the average load by LCMR le" xr:uid="{E478A6F2-903D-4893-9846-563FF8D8130B}"/>
    <hyperlink ref="C513" location="#'Is the average load by  (enum)'!A3" display="Is the average load by  (enum)" xr:uid="{C0BD68D0-1110-486A-A54D-C687537F2649}"/>
    <hyperlink ref="B514" location="#'Are hourly loads of the grid i'!A1" display="Are hourly loads of the grid i" xr:uid="{71DEB9C3-6D47-49CA-B803-38FAFDFC6285}"/>
    <hyperlink ref="C515" location="#'Are hourly loads of the (enum)'!A3" display="Are hourly loads of the (enum)" xr:uid="{A1E0E0A7-20E6-4F24-A928-A16C1A1F3155}"/>
    <hyperlink ref="B516" location="#'Is the LASL more than one thir'!A1" display="Is the LASL more than one thir" xr:uid="{343C82AE-D17A-4BC6-AE7D-7EF0DEE8A23A}"/>
    <hyperlink ref="C517" location="#'Is the LASL more than o (enum)'!A3" display="Is the LASL more than o (enum)" xr:uid="{0658E9FA-2FBE-4097-9AF0-B103AB7B4E86}"/>
    <hyperlink ref="B518" location="#'Do you have annual aggregated '!A1" display="Do you have annual aggregated " xr:uid="{AE4424D0-D682-4FC4-97D8-31BB6FB5D9AD}"/>
    <hyperlink ref="B519" location="#'Simple Adj OM'!A1" display="Simple Adj OM" xr:uid="{CAF1EE2C-2807-434D-8ED8-3D7C25C33C90}"/>
    <hyperlink ref="B520" location="#'Simple Adj OM'!A1" display="Simple Adj OM" xr:uid="{F606B05F-9A3D-4340-9C0F-C355589F0742}"/>
    <hyperlink ref="C521" location="#'Select the approach you (enum)'!A3" display="Select the approach you (enum)" xr:uid="{B73CB87A-03E6-4BD0-BCB6-F44E4F60F183}"/>
    <hyperlink ref="B522" location="#'Lambda Approach 2'!A1" display="Lambda Approach 2" xr:uid="{BFC5A6F7-EECE-466F-9559-37C83AFDAE80}"/>
    <hyperlink ref="B523" location="#'Lambda Approach 1'!A1" display="Lambda Approach 1" xr:uid="{FC4ECF0D-F5D1-48C2-B7FE-C8609F391805}"/>
    <hyperlink ref="B525" location="#'(Average OM Simple Adj OM) Pow'!A1" display="(Average OM Simple Adj OM) Pow" xr:uid="{E8524EE3-BEED-4ED0-A8BA-AA920138380A}"/>
    <hyperlink ref="B526" location="#'Average OM Simple OM'!A1" display="Average OM Simple OM" xr:uid="{17C86FB4-A24E-402C-8AE0-8309916A3999}"/>
    <hyperlink ref="C527" location="#'Select one of the two o (enum)'!A3" display="Select one of the two o (enum)" xr:uid="{1DFF58F8-162B-40B6-AF4B-7D9E802E74FC}"/>
    <hyperlink ref="B528" location="#'Calculation based on total fue'!A1" display="Calculation based on total fue" xr:uid="{FD53AF85-2F39-4F40-812E-74BD00506E93}"/>
    <hyperlink ref="B531" location="#'Fuel Type'!A1" display="Fuel Type" xr:uid="{D90CD921-DE61-4A90-B683-30EAA737990B}"/>
    <hyperlink ref="B532" location="#'Calculation based on average e'!A1" display="Calculation based on average e" xr:uid="{6A68806B-8B39-42FB-B896-15F98CBDF0F3}"/>
    <hyperlink ref="B534" location="#'(Average OM Simple Adj OM) Pow'!A1" display="(Average OM Simple Adj OM) Pow" xr:uid="{48B35D2C-9529-413E-953B-51889B1BEF1D}"/>
    <hyperlink ref="B536" location="#'Average OM Simple OM'!A1" display="Average OM Simple OM" xr:uid="{7E7E90EA-3E8E-4B16-ACF7-CC6FC4F86943}"/>
    <hyperlink ref="C537" location="#'Select one of the two o (enum)'!A3" display="Select one of the two o (enum)" xr:uid="{39BB5EA8-B40C-489D-9243-9CBC48191E42}"/>
    <hyperlink ref="B538" location="#'Calculation based on total fue'!A1" display="Calculation based on total fue" xr:uid="{442B9AA4-8682-4A4A-B950-42D6CFDA8E86}"/>
    <hyperlink ref="B541" location="#'Fuel Type'!A1" display="Fuel Type" xr:uid="{B26879BB-AD46-461E-A34B-2937F73A0E08}"/>
    <hyperlink ref="B546" location="#'Calculation based on average e'!A1" display="Calculation based on average e" xr:uid="{49086C15-CA7D-44D9-AD25-545DC033757D}"/>
    <hyperlink ref="B548" location="#'(Average OM Simple Adj OM) Pow'!A1" display="(Average OM Simple Adj OM) Pow" xr:uid="{8F9C21B5-10F7-41DC-B6BA-C005062382AE}"/>
    <hyperlink ref="C549" location="#'Select the option that  (enum)'!A3" display="Select the option that  (enum)" xr:uid="{B5DBD54A-5DC5-40D1-9998-13B3A52C224A}"/>
    <hyperlink ref="B550" location="#'Average OM (Option A3)'!A1" display="Average OM (Option A3)" xr:uid="{ECBAF299-0022-4B88-A0DB-269DF774A73B}"/>
    <hyperlink ref="B551" location="#'Average OM (Option A2)'!A1" display="Average OM (Option A2)" xr:uid="{3B97B799-2702-42A5-844C-DC25BCF1C9A9}"/>
    <hyperlink ref="B552" location="#'Average OM (Option A1)'!A1" display="Average OM (Option A1)" xr:uid="{2E8596C5-B7BD-4957-9EE7-5DF95CF2AD45}"/>
    <hyperlink ref="B554" location="#'Dispatch Data OM'!A1" display="Dispatch Data OM" xr:uid="{325257AE-15F0-4BC6-B59F-BFC5AFAFDB3E}"/>
    <hyperlink ref="C555" location="#'Select the option th 1 (enum)'!A3" display="Select the option th 1 (enum)" xr:uid="{A19DD10A-374E-4A05-A066-4A41E0943FE7}"/>
    <hyperlink ref="B557" location="#'Build Margin'!A1" display="Build Margin" xr:uid="{9D896994-FA61-4DDB-ADBC-566DA2810C72}"/>
    <hyperlink ref="B562" location="#'Power Unit'!A1" display="Power Unit" xr:uid="{87EB79D5-F91A-46D3-A401-B1AC9E3BA37A}"/>
    <hyperlink ref="B567" location="#'Combined Margin'!A1" display="Combined Margin" xr:uid="{2179AC6F-4BDB-4E9B-A39C-37701EC969C3}"/>
    <hyperlink ref="C568" location="#'Is data to determine Bu (enum)'!A3" display="Is data to determine Bu (enum)" xr:uid="{56E6C5A0-4DB8-4F8B-B32A-C722FD81DEDA}"/>
    <hyperlink ref="B569" location="#'Combined Margin. Is grid locat'!A1" display="Combined Margin. Is grid locat" xr:uid="{21436E85-E5B8-4FF2-989F-5E67FDD2D00B}"/>
    <hyperlink ref="C570" location="#'Is grid located in LDCS (enum)'!A3" display="Is grid located in LDCS (enum)" xr:uid="{45A11917-59BE-496D-9C10-7FE10E6013EC}"/>
    <hyperlink ref="B571" location="#'Simplified CM'!A1" display="Simplified CM" xr:uid="{A4117CE3-5752-4DA8-BA0D-A3F1DEC98ED8}"/>
    <hyperlink ref="C576" location="#'Is the project activity (enum)'!A3" display="Is the project activity (enum)" xr:uid="{E4CE304D-FB4C-46BA-A789-9ABD489142AC}"/>
    <hyperlink ref="C577" location="#'Is the share of renewab (enum)'!A3" display="Is the share of renewab (enum)" xr:uid="{4C719C42-62E0-42FC-BCEB-302DB5CD9D96}"/>
    <hyperlink ref="C578" location="#'Has natural gas been us (enum)'!A3" display="Has natural gas been us (enum)" xr:uid="{19F97233-7A96-4B18-9F7D-334EA6DDFC80}"/>
    <hyperlink ref="B580" location="#'Simplified CM for Isolated Gri'!A1" display="Simplified CM for Isolated Gri" xr:uid="{481D623F-D527-48E3-A383-A513FE2C349E}"/>
    <hyperlink ref="C586" location="#'Is there a single diese (enum)'!A3" display="Is there a single diese (enum)" xr:uid="{1E509F42-69D4-4C9D-8BBD-D3EEF465C1A0}"/>
    <hyperlink ref="B587" location="#'For multiple power plants choo'!A1" display="For multiple power plants choo" xr:uid="{DB5D669C-BCB1-4B28-AFC3-A8F5DCAB4FAD}"/>
    <hyperlink ref="C588" location="#'For multiple power plan (enum)'!A3" display="For multiple power plan (enum)" xr:uid="{642AE141-98C0-41E4-B5C6-14F3A1A972ED}"/>
    <hyperlink ref="C589" location="#'Are there gaseous fuel- (enum)'!A3" display="Are there gaseous fuel- (enum)" xr:uid="{835D2408-443D-4973-9BD8-A1E965C28B91}"/>
    <hyperlink ref="C590" location="#'Are there gaseous fu 1 (enum)'!A3" display="Are there gaseous fu 1 (enum)" xr:uid="{56F2686A-8B33-4EF8-91C0-F45A44FDC3E4}"/>
    <hyperlink ref="B591" location="#'Simplified CM'!A1" display="Simplified CM" xr:uid="{96FE505E-124F-46BB-92FF-DD27D5D17DCF}"/>
    <hyperlink ref="C596" location="#'Is the project activity (enum)'!A3" display="Is the project activity (enum)" xr:uid="{3514B4B5-F439-4743-BF92-34F7C47C2AC9}"/>
    <hyperlink ref="C597" location="#'Is the share of renewab (enum)'!A3" display="Is the share of renewab (enum)" xr:uid="{B28BAF3B-EBB2-4A0C-80A0-5D25730DC8DA}"/>
    <hyperlink ref="C598" location="#'Has natural gas been us (enum)'!A3" display="Has natural gas been us (enum)" xr:uid="{366A2B14-F327-4C62-9531-8DCD01CA3A3D}"/>
    <hyperlink ref="B600" location="#'Weighted average CM'!A1" display="Weighted average CM" xr:uid="{86A0022F-FC99-467B-A391-655E720710C4}"/>
    <hyperlink ref="C605" location="#'Is this data for the fi (enum)'!A3" display="Is this data for the fi (enum)" xr:uid="{4AA45FA3-F4D0-40BC-8D79-69C5F921AB3F}"/>
    <hyperlink ref="C606" location="#'Select the option th 2 (enum)'!A3" display="Select the option th 2 (enum)" xr:uid="{B68DE192-3FFE-4ABB-B5BA-DCD7449F6BB7}"/>
    <hyperlink ref="B608" location="#'Tool 05 Scenario A | Default V'!A1" display="Tool 05 Scenario A | Default V" xr:uid="{B0CF5B51-27E1-4EF2-BD97-C6A4DB53CC0A}"/>
    <hyperlink ref="C609" location="#'Choose which option  1 (enum)'!A3" display="Choose which option  1 (enum)" xr:uid="{DB2CE50A-7582-4CA0-AF3B-F7E4DEC3E626}"/>
    <hyperlink ref="C610" location="#'Does hydro power plants (enum)'!A3" display="Does hydro power plants (enum)" xr:uid="{5DDD175E-F58C-45AA-83A6-46222C008168}"/>
    <hyperlink ref="B611" location="#'Generic Approach'!A1" display="Generic Approach" xr:uid="{65EDC9FC-3861-4C8C-9CA0-8388140F2FB4}"/>
    <hyperlink ref="B621" location="#'Tool 05 Scenario B'!A1" display="Tool 05 Scenario B" xr:uid="{7DAFDC88-1E5A-4D4F-AAA8-6FA50BE1FA02}"/>
    <hyperlink ref="C622" location="#'Tool 05 provides 2 appr (enum)'!A3" display="Tool 05 provides 2 appr (enum)" xr:uid="{8B4C2330-7A10-4470-A45A-19BC617CDCF8}"/>
    <hyperlink ref="B623" location="#'Tool 05 Scenario B | Generic A'!A1" display="Tool 05 Scenario B | Generic A" xr:uid="{C93FE674-A194-4D62-ABF3-2C1117B6AA72}"/>
    <hyperlink ref="C624" location="#'Please select which app (enum)'!A3" display="Please select which app (enum)" xr:uid="{41530D6F-4BBA-4797-B332-CAFF6DF0C788}"/>
    <hyperlink ref="C625" location="#'Choose which option app (enum)'!A3" display="Choose which option app (enum)" xr:uid="{07ED8B5D-4E1B-4034-8214-1E7BB32B6544}"/>
    <hyperlink ref="C626" location="#'Select the option th 3 (enum)'!A3" display="Select the option th 3 (enum)" xr:uid="{41A5B612-29DD-4F38-94DA-B04F508E91F9}"/>
    <hyperlink ref="B627" location="#'Tool 05 Power Plants'!A1" display="Tool 05 Power Plants" xr:uid="{8CB7568B-4214-42F3-8699-E6E88B95827C}"/>
    <hyperlink ref="C629" location="#'Type of fossil fuel use (enum)'!A3" display="Type of fossil fuel use (enum)" xr:uid="{037A39B4-48F0-4BF5-B6CA-036E7741531B}"/>
    <hyperlink ref="B639" location="#'Generic Approach'!A1" display="Generic Approach" xr:uid="{B2FCCE88-C9DB-4636-BE68-F176CC290ED2}"/>
    <hyperlink ref="B653" location="#'Tool 05 Scenario B'!A1" display="Tool 05 Scenario B" xr:uid="{83A288D2-2898-4C8E-8A50-A23FE808DB29}"/>
    <hyperlink ref="C654" location="#'Tool 05 provides 2 appr (enum)'!A3" display="Tool 05 provides 2 appr (enum)" xr:uid="{BBEC56D5-12AB-4794-9D19-CEE5C297D9E8}"/>
    <hyperlink ref="B655" location="#'Tool 05 Scenario B | Generic A'!A1" display="Tool 05 Scenario B | Generic A" xr:uid="{1D988FEF-EDC5-4DC5-BE60-27EF5B9215AB}"/>
    <hyperlink ref="C656" location="#'Please select which app (enum)'!A3" display="Please select which app (enum)" xr:uid="{A40FDCF2-B213-4307-B329-6229C4822F08}"/>
    <hyperlink ref="C657" location="#'Choose which option app (enum)'!A3" display="Choose which option app (enum)" xr:uid="{C47CE0F3-6C33-4ABE-A7DB-2E745222EAA0}"/>
    <hyperlink ref="C658" location="#'Select the option th 3 (enum)'!A3" display="Select the option th 3 (enum)" xr:uid="{77347560-E0CA-4607-947F-16A82D035FF0}"/>
    <hyperlink ref="B659" location="#'Tool 05 Power Plants'!A1" display="Tool 05 Power Plants" xr:uid="{74625CC2-80F2-42B0-B60D-28932FED25AB}"/>
    <hyperlink ref="C661" location="#'Type of fossil fuel use (enum)'!A3" display="Type of fossil fuel use (enum)" xr:uid="{9F04AFEA-99AD-48FA-8C1C-10A038861E72}"/>
    <hyperlink ref="B671" location="#'Generic Approach'!A1" display="Generic Approach" xr:uid="{613E8518-7FDD-46F5-A025-8DBE55FD2D48}"/>
    <hyperlink ref="B685" location="#'Tool 05 Scenario A'!A1" display="Tool 05 Scenario A" xr:uid="{C1901FB9-2B87-4A17-BD85-9FE1ECF34E40}"/>
    <hyperlink ref="C686" location="#'Scenario A has 2 option (enum)'!A3" display="Scenario A has 2 option (enum)" xr:uid="{F7CF902B-BC1E-49DD-9066-0FEECC55DCA5}"/>
    <hyperlink ref="B687" location="#'Tool 07'!A1" display="Tool 07" xr:uid="{F7368E32-A8F1-48FA-9176-FF316479770F}"/>
    <hyperlink ref="C689" location="#'Does you have hourly or (enum)'!A3" display="Does you have hourly or (enum)" xr:uid="{4E6C73CC-DCF0-41AA-AE4C-0BC09AC02B2B}"/>
    <hyperlink ref="B690" location="#'Is LCMR share less than 50% in'!A1" display="Is LCMR share less than 50% in" xr:uid="{BE85F8A5-1D63-42AA-912D-8E09BA1E6FC1}"/>
    <hyperlink ref="C691" location="#'Is LCMR share less than (enum)'!A3" display="Is LCMR share less than (enum)" xr:uid="{E1721F98-DE77-4523-B6B5-2B603B5F0088}"/>
    <hyperlink ref="B692" location="#'Is the average load by LCMR le'!A1" display="Is the average load by LCMR le" xr:uid="{0841525E-DAD7-4CEA-9F59-F83F3852389A}"/>
    <hyperlink ref="C693" location="#'Is the average load by  (enum)'!A3" display="Is the average load by  (enum)" xr:uid="{751E9D65-B8D8-4845-ADA7-57E763719C1C}"/>
    <hyperlink ref="B694" location="#'Are hourly loads of the grid i'!A1" display="Are hourly loads of the grid i" xr:uid="{C2163969-A984-4FF0-9994-A09BDCB45116}"/>
    <hyperlink ref="C695" location="#'Are hourly loads of the (enum)'!A3" display="Are hourly loads of the (enum)" xr:uid="{FEFDF0A8-8961-418D-8596-6D8E2B180D5A}"/>
    <hyperlink ref="B696" location="#'Is the LASL more than one thir'!A1" display="Is the LASL more than one thir" xr:uid="{0AFB0CFE-3785-429C-AF2A-19D9CCE3C0AF}"/>
    <hyperlink ref="C697" location="#'Is the LASL more than o (enum)'!A3" display="Is the LASL more than o (enum)" xr:uid="{493361BF-CB1A-4E78-B965-9371CEFD1040}"/>
    <hyperlink ref="B698" location="#'Do you have annual aggregated '!A1" display="Do you have annual aggregated " xr:uid="{E9AF85FA-779C-4FFF-AF4A-1DCCC5368EC0}"/>
    <hyperlink ref="B699" location="#'Simple Adj OM'!A1" display="Simple Adj OM" xr:uid="{CED36AC1-72A4-4611-95E6-6DF81AFD602B}"/>
    <hyperlink ref="B700" location="#'Simple Adj OM'!A1" display="Simple Adj OM" xr:uid="{60193843-A2C8-4232-B793-6A5013D8C2F7}"/>
    <hyperlink ref="C701" location="#'Select the approach you (enum)'!A3" display="Select the approach you (enum)" xr:uid="{5F1AD123-9103-452C-89F5-A28B83A36944}"/>
    <hyperlink ref="B702" location="#'Lambda Approach 2'!A1" display="Lambda Approach 2" xr:uid="{A2E371ED-0EFE-450F-8786-AD25E35EFD97}"/>
    <hyperlink ref="B703" location="#'Lambda Approach 1'!A1" display="Lambda Approach 1" xr:uid="{19AA7BB4-E6D5-456F-A7F4-ED14D6B830BE}"/>
    <hyperlink ref="B705" location="#'(Average OM Simple Adj OM) Pow'!A1" display="(Average OM Simple Adj OM) Pow" xr:uid="{455B3CDF-F002-44E9-8142-18549700296D}"/>
    <hyperlink ref="B706" location="#'Average OM Simple OM'!A1" display="Average OM Simple OM" xr:uid="{1E0DCBC0-9910-44BD-8431-9FB22572DE42}"/>
    <hyperlink ref="C707" location="#'Select one of the two o (enum)'!A3" display="Select one of the two o (enum)" xr:uid="{D7EE4DF1-0781-4431-AE1F-5F79199DDBA0}"/>
    <hyperlink ref="B708" location="#'Calculation based on total fue'!A1" display="Calculation based on total fue" xr:uid="{29584715-8E76-4D89-B6D5-D2C7D95CEF8A}"/>
    <hyperlink ref="B711" location="#'Fuel Type'!A1" display="Fuel Type" xr:uid="{C7DC891B-A4D0-4CCA-945F-1E368075FB84}"/>
    <hyperlink ref="B712" location="#'Calculation based on average e'!A1" display="Calculation based on average e" xr:uid="{07808DA7-FA02-4C41-9433-A0114D0DB6AC}"/>
    <hyperlink ref="B714" location="#'(Average OM Simple Adj OM) Pow'!A1" display="(Average OM Simple Adj OM) Pow" xr:uid="{51543EF7-B9E2-4E0E-A0F7-5E4A54CA2394}"/>
    <hyperlink ref="B716" location="#'Average OM Simple OM'!A1" display="Average OM Simple OM" xr:uid="{856C3074-BB59-4C42-B787-CC8B224FCA0E}"/>
    <hyperlink ref="C717" location="#'Select one of the two o (enum)'!A3" display="Select one of the two o (enum)" xr:uid="{AC05801E-295F-4E6F-9EC7-5E5DB34A12E2}"/>
    <hyperlink ref="B718" location="#'Calculation based on total fue'!A1" display="Calculation based on total fue" xr:uid="{E88191EA-32AE-41CF-A9C8-33977356D1D9}"/>
    <hyperlink ref="B721" location="#'Fuel Type'!A1" display="Fuel Type" xr:uid="{9ABED0F1-6A8B-4155-B853-D2C0A14BAB2A}"/>
    <hyperlink ref="B726" location="#'Calculation based on average e'!A1" display="Calculation based on average e" xr:uid="{23A1CA41-A878-46ED-A7AE-D3B73507B5F4}"/>
    <hyperlink ref="B728" location="#'(Average OM Simple Adj OM) Pow'!A1" display="(Average OM Simple Adj OM) Pow" xr:uid="{44A7A753-6D42-4649-BA57-E3EA83ACDFCE}"/>
    <hyperlink ref="C729" location="#'Select the option that  (enum)'!A3" display="Select the option that  (enum)" xr:uid="{498B6A03-E14C-41E0-9BF7-8389A7E2B9E4}"/>
    <hyperlink ref="B730" location="#'Average OM (Option A3)'!A1" display="Average OM (Option A3)" xr:uid="{646B31D6-8871-4E67-AF1A-8F648CA1155A}"/>
    <hyperlink ref="B731" location="#'Average OM (Option A2)'!A1" display="Average OM (Option A2)" xr:uid="{439AB7D4-C790-47BE-9386-B7908788DA91}"/>
    <hyperlink ref="B732" location="#'Average OM (Option A1)'!A1" display="Average OM (Option A1)" xr:uid="{80AEB1C3-E348-4DD1-88BB-43A49F58E9EB}"/>
    <hyperlink ref="B734" location="#'Dispatch Data OM'!A1" display="Dispatch Data OM" xr:uid="{9848329F-C68D-4AF8-BF9A-58FA27AE61C5}"/>
    <hyperlink ref="C735" location="#'Select the option th 1 (enum)'!A3" display="Select the option th 1 (enum)" xr:uid="{730FA245-4AF0-463E-B925-4376030BA2B3}"/>
    <hyperlink ref="B737" location="#'Build Margin'!A1" display="Build Margin" xr:uid="{C80CB2DE-F738-4713-A606-17BA0E22D596}"/>
    <hyperlink ref="B742" location="#'Power Unit'!A1" display="Power Unit" xr:uid="{7F042565-8B6C-48C8-B0EE-0B510EA0068C}"/>
    <hyperlink ref="B747" location="#'Combined Margin'!A1" display="Combined Margin" xr:uid="{76BFF252-9062-4F2E-8574-636FF9D3CCE3}"/>
    <hyperlink ref="C748" location="#'Is data to determine Bu (enum)'!A3" display="Is data to determine Bu (enum)" xr:uid="{10B60AB9-3462-4CE8-872C-25702CEEBD97}"/>
    <hyperlink ref="B749" location="#'Combined Margin. Is grid locat'!A1" display="Combined Margin. Is grid locat" xr:uid="{14C2816B-CC2B-4940-9D4E-B0DF0868718E}"/>
    <hyperlink ref="C750" location="#'Is grid located in LDCS (enum)'!A3" display="Is grid located in LDCS (enum)" xr:uid="{D866C96E-AB36-4516-AF0B-0E207B0DD54C}"/>
    <hyperlink ref="B751" location="#'Simplified CM'!A1" display="Simplified CM" xr:uid="{20B72A86-7EAF-4881-B94C-178171E8149D}"/>
    <hyperlink ref="C756" location="#'Is the project activity (enum)'!A3" display="Is the project activity (enum)" xr:uid="{C14AF34A-4BD7-492A-9003-4B44B881F27B}"/>
    <hyperlink ref="C757" location="#'Is the share of renewab (enum)'!A3" display="Is the share of renewab (enum)" xr:uid="{D7E83C1C-765A-4759-8F45-9B64FEC33A3D}"/>
    <hyperlink ref="C758" location="#'Has natural gas been us (enum)'!A3" display="Has natural gas been us (enum)" xr:uid="{A6E674B8-BDC9-43FE-A987-FD17F56E0D4B}"/>
    <hyperlink ref="B760" location="#'Simplified CM for Isolated Gri'!A1" display="Simplified CM for Isolated Gri" xr:uid="{A1BA1A88-D23F-400A-8F32-207EE61CEB23}"/>
    <hyperlink ref="C766" location="#'Is there a single diese (enum)'!A3" display="Is there a single diese (enum)" xr:uid="{A61027EB-8AD4-4FD1-9D1E-33ECA923EA79}"/>
    <hyperlink ref="B767" location="#'For multiple power plants choo'!A1" display="For multiple power plants choo" xr:uid="{EBEB94D0-1CF2-47B4-8FE8-4C4EE0128C13}"/>
    <hyperlink ref="C768" location="#'For multiple power plan (enum)'!A3" display="For multiple power plan (enum)" xr:uid="{4557FA17-6599-4DD3-8FAB-751E20CCD0F3}"/>
    <hyperlink ref="C769" location="#'Are there gaseous fuel- (enum)'!A3" display="Are there gaseous fuel- (enum)" xr:uid="{2D93FC1F-C152-4F48-A8CD-55018B15B914}"/>
    <hyperlink ref="C770" location="#'Are there gaseous fu 1 (enum)'!A3" display="Are there gaseous fu 1 (enum)" xr:uid="{C19CF8EA-9919-4835-813E-FCB64AF673D8}"/>
    <hyperlink ref="B771" location="#'Simplified CM'!A1" display="Simplified CM" xr:uid="{EB2ED3AD-7354-4A89-9ABE-E7618E6603F7}"/>
    <hyperlink ref="C776" location="#'Is the project activity (enum)'!A3" display="Is the project activity (enum)" xr:uid="{146F4436-6CAF-40B5-A173-2D172BCEEB40}"/>
    <hyperlink ref="C777" location="#'Is the share of renewab (enum)'!A3" display="Is the share of renewab (enum)" xr:uid="{7FE60C8F-3836-4C62-8486-AABF65F7CB75}"/>
    <hyperlink ref="C778" location="#'Has natural gas been us (enum)'!A3" display="Has natural gas been us (enum)" xr:uid="{481BDCBE-B94C-4581-B593-66317DEBAC53}"/>
    <hyperlink ref="B780" location="#'Weighted average CM'!A1" display="Weighted average CM" xr:uid="{6C28EDC1-22DF-4579-9EB2-BEEC784BDCA6}"/>
    <hyperlink ref="C785" location="#'Is this data for the fi (enum)'!A3" display="Is this data for the fi (enum)" xr:uid="{71B87D06-0F61-4793-B31C-475A704AC131}"/>
    <hyperlink ref="C786" location="#'Select the option th 2 (enum)'!A3" display="Select the option th 2 (enum)" xr:uid="{F67AE979-6BF4-49B6-AA59-CC06549CD182}"/>
    <hyperlink ref="B788" location="#'Tool 05 Scenario A | Default V'!A1" display="Tool 05 Scenario A | Default V" xr:uid="{37766689-15E7-45AD-81ED-A8AA500F5062}"/>
    <hyperlink ref="C789" location="#'Choose which option  1 (enum)'!A3" display="Choose which option  1 (enum)" xr:uid="{E1855504-C84B-49C5-B880-A9560E81DB47}"/>
    <hyperlink ref="C790" location="#'Does hydro power plants (enum)'!A3" display="Does hydro power plants (enum)" xr:uid="{21EE91B8-5006-4E8D-981F-086344970A2F}"/>
    <hyperlink ref="B791" location="#'Generic Approach'!A1" display="Generic Approach" xr:uid="{B64DE11F-0215-4997-8915-A2958F5DF416}"/>
    <hyperlink ref="B801" location="#'Tool 05 Scenario B'!A1" display="Tool 05 Scenario B" xr:uid="{78050084-B39D-47DB-A446-582CD4F4A1B2}"/>
    <hyperlink ref="C802" location="#'Tool 05 provides 2 appr (enum)'!A3" display="Tool 05 provides 2 appr (enum)" xr:uid="{77FC0C09-787A-4B42-9039-5DE28F9BEF94}"/>
    <hyperlink ref="B803" location="#'Tool 05 Scenario B | Generic A'!A1" display="Tool 05 Scenario B | Generic A" xr:uid="{510E6059-5B55-43EB-B489-2729527013CA}"/>
    <hyperlink ref="C804" location="#'Please select which app (enum)'!A3" display="Please select which app (enum)" xr:uid="{0629D627-1EB6-4E31-9FA6-E73CCC999BB8}"/>
    <hyperlink ref="C805" location="#'Choose which option app (enum)'!A3" display="Choose which option app (enum)" xr:uid="{218380CE-DBE7-46A1-9F61-9E7861EB88A4}"/>
    <hyperlink ref="C806" location="#'Select the option th 3 (enum)'!A3" display="Select the option th 3 (enum)" xr:uid="{1BC8F6BD-8749-477A-829B-AD321C91E2A8}"/>
    <hyperlink ref="B807" location="#'Tool 05 Power Plants'!A1" display="Tool 05 Power Plants" xr:uid="{2EAFF3C1-88F1-4494-937B-C1CC453B31E8}"/>
    <hyperlink ref="C809" location="#'Type of fossil fuel use (enum)'!A3" display="Type of fossil fuel use (enum)" xr:uid="{5D886AD2-1EF0-409A-92AE-3BEE9BD24D3B}"/>
    <hyperlink ref="B819" location="#'Generic Approach'!A1" display="Generic Approach" xr:uid="{97DD2307-5695-4722-BE83-341C7D2C6301}"/>
    <hyperlink ref="B833" location="#'Tool 05 Scenario A'!A1" display="Tool 05 Scenario A" xr:uid="{85EFF827-7542-40AA-A27B-351F009A2033}"/>
    <hyperlink ref="C834" location="#'Scenario A has 2 option (enum)'!A3" display="Scenario A has 2 option (enum)" xr:uid="{5138C6FC-9EA4-4B92-8515-DD2D22679495}"/>
    <hyperlink ref="B835" location="#'Tool 07'!A1" display="Tool 07" xr:uid="{628F7060-706F-449A-B36F-7BAB4CD99D24}"/>
    <hyperlink ref="C837" location="#'Does you have hourly or (enum)'!A3" display="Does you have hourly or (enum)" xr:uid="{414BBAD1-F58B-4479-88D0-88DF30454E5D}"/>
    <hyperlink ref="B838" location="#'Is LCMR share less than 50% in'!A1" display="Is LCMR share less than 50% in" xr:uid="{1C85509B-3191-4C03-842D-5381E38013A7}"/>
    <hyperlink ref="C839" location="#'Is LCMR share less than (enum)'!A3" display="Is LCMR share less than (enum)" xr:uid="{6810DD85-0307-49B3-9105-F537E22AD73A}"/>
    <hyperlink ref="B840" location="#'Is the average load by LCMR le'!A1" display="Is the average load by LCMR le" xr:uid="{01005BB8-CEDD-453D-8CCC-8CCB8CC39578}"/>
    <hyperlink ref="C841" location="#'Is the average load by  (enum)'!A3" display="Is the average load by  (enum)" xr:uid="{97327385-5828-4CA9-9EF7-07008AAFF07A}"/>
    <hyperlink ref="B842" location="#'Are hourly loads of the grid i'!A1" display="Are hourly loads of the grid i" xr:uid="{20A643E5-1F8C-4A4F-A962-919683F69452}"/>
    <hyperlink ref="C843" location="#'Are hourly loads of the (enum)'!A3" display="Are hourly loads of the (enum)" xr:uid="{7EA69BF0-7C82-46CD-B713-FBA48FC810FE}"/>
    <hyperlink ref="B844" location="#'Is the LASL more than one thir'!A1" display="Is the LASL more than one thir" xr:uid="{38D97F49-92E1-4A65-BDBC-285B01074A85}"/>
    <hyperlink ref="C845" location="#'Is the LASL more than o (enum)'!A3" display="Is the LASL more than o (enum)" xr:uid="{A613BF6B-4DE8-4C02-BAD2-703B90978204}"/>
    <hyperlink ref="B846" location="#'Do you have annual aggregated '!A1" display="Do you have annual aggregated " xr:uid="{BFFF1355-F9F7-491B-B89B-DAD07993BA31}"/>
    <hyperlink ref="C847" location="#'Do you have annual aggr (enum)'!A3" display="Do you have annual aggr (enum)" xr:uid="{8287E3C1-C8AA-4588-89C8-9D912B6263DA}"/>
    <hyperlink ref="B849" location="#'Average OM Simple OM'!A1" display="Average OM Simple OM" xr:uid="{C185343A-03B0-4227-9C43-F1F3996556E4}"/>
    <hyperlink ref="B850" location="#'Simple Adj OM'!A1" display="Simple Adj OM" xr:uid="{8040C683-8498-4D10-B368-4BB5F145F406}"/>
    <hyperlink ref="C851" location="#'Select the approach you (enum)'!A3" display="Select the approach you (enum)" xr:uid="{98679E3C-E15F-48A3-879E-DBAC96227723}"/>
    <hyperlink ref="B852" location="#'Lambda Approach 2'!A1" display="Lambda Approach 2" xr:uid="{1250D6B2-86FB-457A-9F54-16BBC672FD5B}"/>
    <hyperlink ref="B853" location="#'Lambda Approach 1'!A1" display="Lambda Approach 1" xr:uid="{BF8EFA71-04E1-494F-B9E8-109E113D95A9}"/>
    <hyperlink ref="B855" location="#'(Average OM Simple Adj OM) Pow'!A1" display="(Average OM Simple Adj OM) Pow" xr:uid="{1EFEA22C-74B9-47FA-8E6A-821D071049FC}"/>
    <hyperlink ref="B856" location="#'Simple Adj OM'!A1" display="Simple Adj OM" xr:uid="{A4F220AA-4ACE-4241-97B9-165BB2D65641}"/>
    <hyperlink ref="C857" location="#'Select the approach you (enum)'!A3" display="Select the approach you (enum)" xr:uid="{ADFAE9D2-FA1A-4BB5-A76A-71013CD68BC2}"/>
    <hyperlink ref="B858" location="#'Lambda Approach 2'!A1" display="Lambda Approach 2" xr:uid="{FF4879AA-8D4E-4CD4-A7D0-7F8736D7A05B}"/>
    <hyperlink ref="B862" location="#'Lambda Approach 1'!A1" display="Lambda Approach 1" xr:uid="{9E8EC70E-1020-4041-B506-CD180F550913}"/>
    <hyperlink ref="B869" location="#'(Average OM Simple Adj OM) Pow'!A1" display="(Average OM Simple Adj OM) Pow" xr:uid="{EEA2B71D-4DEB-4E77-BE20-BB3B6913CA9B}"/>
    <hyperlink ref="C870" location="#'Select the option that  (enum)'!A3" display="Select the option that  (enum)" xr:uid="{21042029-354F-430E-B92A-DAF233A5C95B}"/>
    <hyperlink ref="B871" location="#'Average OM (Option A3)'!A1" display="Average OM (Option A3)" xr:uid="{8EB63FD7-E8DC-45CC-8417-75A6603E5E9F}"/>
    <hyperlink ref="B872" location="#'Average OM (Option A2)'!A1" display="Average OM (Option A2)" xr:uid="{FDED4303-2C95-4DE8-931A-2AB7422B3ADA}"/>
    <hyperlink ref="B873" location="#'Average OM (Option A1)'!A1" display="Average OM (Option A1)" xr:uid="{5DBCBA0C-39E1-4CDF-AF25-2EAEE6FF685E}"/>
    <hyperlink ref="B874" location="#'Average OM Simple OM'!A1" display="Average OM Simple OM" xr:uid="{957017A7-33D5-4343-91AD-5FE197C75504}"/>
    <hyperlink ref="C875" location="#'Select one of the two o (enum)'!A3" display="Select one of the two o (enum)" xr:uid="{36828E40-BE74-4F74-82C1-B480ABB9BD48}"/>
    <hyperlink ref="B876" location="#'Calculation based on total fue'!A1" display="Calculation based on total fue" xr:uid="{CE14ACAB-33AE-4409-92D0-91D513356439}"/>
    <hyperlink ref="B879" location="#'Fuel Type'!A1" display="Fuel Type" xr:uid="{1DE8FAD0-C046-487D-94F7-8D8BC27DAE12}"/>
    <hyperlink ref="B884" location="#'Calculation based on average e'!A1" display="Calculation based on average e" xr:uid="{DCCEC41D-AA99-4FB3-BA98-FEA1BDE5A08B}"/>
    <hyperlink ref="B886" location="#'(Average OM Simple Adj OM) Pow'!A1" display="(Average OM Simple Adj OM) Pow" xr:uid="{576A6A7A-05DB-4EF5-BA1B-CCA65FF0871A}"/>
    <hyperlink ref="C887" location="#'Select the option that  (enum)'!A3" display="Select the option that  (enum)" xr:uid="{B9975E6E-E7A6-4354-917C-E8E589C68E16}"/>
    <hyperlink ref="B888" location="#'Average OM (Option A3)'!A1" display="Average OM (Option A3)" xr:uid="{AB15F63B-1DFF-4AFA-A5B4-CCD434E0AFD0}"/>
    <hyperlink ref="B889" location="#'Average OM (Option A2)'!A1" display="Average OM (Option A2)" xr:uid="{465ADA6A-C0C4-40DE-8383-D16BD6D93091}"/>
    <hyperlink ref="B890" location="#'Average OM (Option A1)'!A1" display="Average OM (Option A1)" xr:uid="{4BF4882A-15D2-42D5-909D-008E3162E016}"/>
    <hyperlink ref="B892" location="#'Average OM Simple OM'!A1" display="Average OM Simple OM" xr:uid="{E59B7966-A783-4583-90C1-C000B3DD94BD}"/>
    <hyperlink ref="C893" location="#'Select one of the two o (enum)'!A3" display="Select one of the two o (enum)" xr:uid="{1F905B28-0273-493C-9C87-89E0B3ED93EE}"/>
    <hyperlink ref="B894" location="#'Calculation based on total fue'!A1" display="Calculation based on total fue" xr:uid="{89D1C2D0-AD52-42DB-9C3C-E7E7A3BB702E}"/>
    <hyperlink ref="B897" location="#'Fuel Type'!A1" display="Fuel Type" xr:uid="{0C8923F5-6989-4B29-9BFC-D4D48BBC5077}"/>
    <hyperlink ref="B902" location="#'Calculation based on average e'!A1" display="Calculation based on average e" xr:uid="{EEF23DD1-7E64-481F-8019-A46C9C3C7723}"/>
    <hyperlink ref="B904" location="#'(Average OM Simple Adj OM) Pow'!A1" display="(Average OM Simple Adj OM) Pow" xr:uid="{B3AB7EA5-F689-4908-A976-F4BF53DFF514}"/>
    <hyperlink ref="C905" location="#'Select the option that  (enum)'!A3" display="Select the option that  (enum)" xr:uid="{A5FEF6C9-9D07-4AB2-8826-D062752233A8}"/>
    <hyperlink ref="B906" location="#'Average OM (Option A3)'!A1" display="Average OM (Option A3)" xr:uid="{C0BE08D5-CF19-46E6-85F2-3E95D91E0FD8}"/>
    <hyperlink ref="B909" location="#'Average OM (Option A2)'!A1" display="Average OM (Option A2)" xr:uid="{A71F4857-C6B2-42B7-B4A6-48F95B6A67B6}"/>
    <hyperlink ref="B914" location="#'Average OM (Option A1)'!A1" display="Average OM (Option A1)" xr:uid="{52EA1EF8-2D38-48B1-9049-B9C74FF5FDAD}"/>
    <hyperlink ref="B919" location="#'Fuel Type'!A1" display="Fuel Type" xr:uid="{41CD2058-7CE6-4C62-8B2F-F828CD76D6CD}"/>
    <hyperlink ref="B921" location="#'Dispatch Data OM'!A1" display="Dispatch Data OM" xr:uid="{B63165C5-2C0D-4D40-9E2E-71B4ACACCCC2}"/>
    <hyperlink ref="C922" location="#'Select the option th 1 (enum)'!A3" display="Select the option th 1 (enum)" xr:uid="{BC6F7B00-62A1-4216-BA4A-D24437BA4041}"/>
    <hyperlink ref="B924" location="#'Build Margin'!A1" display="Build Margin" xr:uid="{DC56A090-2EEA-47CC-8AE4-1190D79FDD57}"/>
    <hyperlink ref="B929" location="#'Power Unit'!A1" display="Power Unit" xr:uid="{130A9A85-A9C5-4516-BD91-CDF25D912315}"/>
    <hyperlink ref="B934" location="#'Combined Margin'!A1" display="Combined Margin" xr:uid="{80C8DEEE-8D55-4929-8EB4-D6AB5A741AF6}"/>
    <hyperlink ref="C935" location="#'Is data to determine Bu (enum)'!A3" display="Is data to determine Bu (enum)" xr:uid="{5408A3FF-1C6A-433C-8A70-F7A076734E32}"/>
    <hyperlink ref="B936" location="#'Combined Margin. Is grid locat'!A1" display="Combined Margin. Is grid locat" xr:uid="{BDCF82E0-90DC-474E-B20D-58E6568AA194}"/>
    <hyperlink ref="C937" location="#'Is grid located in LDCS (enum)'!A3" display="Is grid located in LDCS (enum)" xr:uid="{04F64A4A-D793-4328-96D6-6F6A6D4B1E7C}"/>
    <hyperlink ref="B938" location="#'Simplified CM'!A1" display="Simplified CM" xr:uid="{10499EA0-598F-4CBA-906A-84FB0DB8AEC1}"/>
    <hyperlink ref="C943" location="#'Is the project activity (enum)'!A3" display="Is the project activity (enum)" xr:uid="{4E3D2CDF-7513-476A-86B9-4B90EDC316B2}"/>
    <hyperlink ref="C944" location="#'Is the share of renewab (enum)'!A3" display="Is the share of renewab (enum)" xr:uid="{E5FCBDCC-3B9F-4081-9CEA-D4D29F5FAEDF}"/>
    <hyperlink ref="C945" location="#'Has natural gas been us (enum)'!A3" display="Has natural gas been us (enum)" xr:uid="{D88FD42A-8281-420A-9B58-D303ABB6007A}"/>
    <hyperlink ref="B947" location="#'Simplified CM for Isolated Gri'!A1" display="Simplified CM for Isolated Gri" xr:uid="{16557D3D-9AD2-44CC-A0D2-676894830127}"/>
    <hyperlink ref="C953" location="#'Is there a single diese (enum)'!A3" display="Is there a single diese (enum)" xr:uid="{B8331A12-031B-414E-B70A-A6135A5C3DF7}"/>
    <hyperlink ref="B954" location="#'For multiple power plants choo'!A1" display="For multiple power plants choo" xr:uid="{332DB717-71BD-4654-A0D3-E6529BB0661D}"/>
    <hyperlink ref="C955" location="#'For multiple power plan (enum)'!A3" display="For multiple power plan (enum)" xr:uid="{4EAA4C79-A96E-4A12-B4C5-69433F489626}"/>
    <hyperlink ref="C956" location="#'Are there gaseous fuel- (enum)'!A3" display="Are there gaseous fuel- (enum)" xr:uid="{F9B444DE-1CCB-4D83-8B79-78362B397CAF}"/>
    <hyperlink ref="C957" location="#'Are there gaseous fu 1 (enum)'!A3" display="Are there gaseous fu 1 (enum)" xr:uid="{02462CA3-5CB3-4E1E-ADDA-5FEB39D8974E}"/>
    <hyperlink ref="B958" location="#'Simplified CM'!A1" display="Simplified CM" xr:uid="{AABAE67C-FAB3-4B4A-B816-079C964B8EE0}"/>
    <hyperlink ref="C963" location="#'Is the project activity (enum)'!A3" display="Is the project activity (enum)" xr:uid="{E71ACAD6-A765-456B-93D7-C8254A4B9CD5}"/>
    <hyperlink ref="C964" location="#'Is the share of renewab (enum)'!A3" display="Is the share of renewab (enum)" xr:uid="{A6886E96-12FE-4CFE-981B-39532929691B}"/>
    <hyperlink ref="C965" location="#'Has natural gas been us (enum)'!A3" display="Has natural gas been us (enum)" xr:uid="{9592E32D-D281-4CC6-A1DC-7350C68A615D}"/>
    <hyperlink ref="B967" location="#'Weighted average CM'!A1" display="Weighted average CM" xr:uid="{0BC44517-D144-4E6F-8555-5832344DFF6C}"/>
    <hyperlink ref="C972" location="#'Is this data for the fi (enum)'!A3" display="Is this data for the fi (enum)" xr:uid="{B6D12063-B025-4AAE-8C47-A6F07383CF96}"/>
    <hyperlink ref="C973" location="#'Select the option th 2 (enum)'!A3" display="Select the option th 2 (enum)" xr:uid="{FF54AE97-8656-4491-9C55-9D3C99141E79}"/>
    <hyperlink ref="B975" location="#'Tool 05 Scenario A | Default V'!A1" display="Tool 05 Scenario A | Default V" xr:uid="{DB4EEBCB-BAF4-44E9-BB16-279A1175F17F}"/>
    <hyperlink ref="C976" location="#'Choose which option  1 (enum)'!A3" display="Choose which option  1 (enum)" xr:uid="{DE275DA3-8B0E-4DC7-8566-11AFE495BD01}"/>
    <hyperlink ref="C977" location="#'Does hydro power plants (enum)'!A3" display="Does hydro power plants (enum)" xr:uid="{0053C5B6-8933-40D9-9B48-A02D2B9AE103}"/>
    <hyperlink ref="B978" location="#'Generic Approach'!A1" display="Generic Approach" xr:uid="{116EC08A-38EF-4E2C-856A-CF2348300893}"/>
    <hyperlink ref="B501" location="'Tool 05'!A1" display="'Tool 05" xr:uid="{B8D4137D-C378-4E8D-A157-776EB08417B4}"/>
    <hyperlink ref="C500" location="'PE BESS (enum)'!A1" display="'PE BESS (enum)" xr:uid="{A3950E15-B77C-48D7-9EB1-BEBEA6A10AA3}"/>
    <hyperlink ref="C6" location="'Does your project involv (enum)'!A1" display="'Does your project involv (enum)" xr:uid="{B18FF38F-551C-4191-8DF5-9AB4A8A5BC18}"/>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204">
        <x14:dataValidation type="list" allowBlank="1" xr:uid="{4F3E74ED-DF6D-4EB0-9A96-316F066A58FF}">
          <x14:formula1>
            <xm:f>'Is the share of renewab (enum)'!A500:A501</xm:f>
          </x14:formula1>
          <xm:sqref>G597</xm:sqref>
        </x14:dataValidation>
        <x14:dataValidation type="list" allowBlank="1" xr:uid="{9A6CA103-AE42-4B24-84B5-3FE692FE4FCB}">
          <x14:formula1>
            <xm:f>'Has natural gas been us (enum)'!A500:A501</xm:f>
          </x14:formula1>
          <xm:sqref>G598</xm:sqref>
        </x14:dataValidation>
        <x14:dataValidation type="list" allowBlank="1" xr:uid="{DB658A6D-DF55-4C12-8ED4-5A2A763BC245}">
          <x14:formula1>
            <xm:f>'Is this data for the fi (enum)'!A500:A501</xm:f>
          </x14:formula1>
          <xm:sqref>G605</xm:sqref>
        </x14:dataValidation>
        <x14:dataValidation type="list" allowBlank="1" xr:uid="{F5CFCFA0-E9C5-4731-BB12-4137F213254E}">
          <x14:formula1>
            <xm:f>'Select the option th 2 (enum)'!A500:A501</xm:f>
          </x14:formula1>
          <xm:sqref>G606</xm:sqref>
        </x14:dataValidation>
        <x14:dataValidation type="list" allowBlank="1" xr:uid="{0A0B9E2E-7DDB-47AE-AA47-8B146606823E}">
          <x14:formula1>
            <xm:f>'Choose which option  1 (enum)'!A500:A501</xm:f>
          </x14:formula1>
          <xm:sqref>G609</xm:sqref>
        </x14:dataValidation>
        <x14:dataValidation type="list" allowBlank="1" xr:uid="{1F3D6772-64B6-468D-917C-18AA52E22330}">
          <x14:formula1>
            <xm:f>'Does hydro power plants (enum)'!A500:A501</xm:f>
          </x14:formula1>
          <xm:sqref>G610</xm:sqref>
        </x14:dataValidation>
        <x14:dataValidation type="list" allowBlank="1" xr:uid="{567DB53C-192C-445A-A76D-09CF9FB8A8FA}">
          <x14:formula1>
            <xm:f>'Does you have hourly or (enum)'!A500:A501</xm:f>
          </x14:formula1>
          <xm:sqref>G509</xm:sqref>
        </x14:dataValidation>
        <x14:dataValidation type="list" allowBlank="1" xr:uid="{0B5E135D-4369-429A-AA55-5354D1ED7F3C}">
          <x14:formula1>
            <xm:f>'Tool 05 provides 2 appr (enum)'!A500:A501</xm:f>
          </x14:formula1>
          <xm:sqref>G622</xm:sqref>
        </x14:dataValidation>
        <x14:dataValidation type="list" allowBlank="1" xr:uid="{DE52D2CE-8D20-47E4-B6B1-E08F60DB24D3}">
          <x14:formula1>
            <xm:f>'Please select which app (enum)'!A500:A501</xm:f>
          </x14:formula1>
          <xm:sqref>G624</xm:sqref>
        </x14:dataValidation>
        <x14:dataValidation type="list" allowBlank="1" xr:uid="{0B2B21C9-39CB-4CAF-9EA0-E3262A758E38}">
          <x14:formula1>
            <xm:f>'Choose which option app (enum)'!A500:A501</xm:f>
          </x14:formula1>
          <xm:sqref>G625</xm:sqref>
        </x14:dataValidation>
        <x14:dataValidation type="list" allowBlank="1" xr:uid="{626907BE-28D7-477B-9C7C-16BB69FB6087}">
          <x14:formula1>
            <xm:f>'Select the option th 3 (enum)'!A500:A501</xm:f>
          </x14:formula1>
          <xm:sqref>G626</xm:sqref>
        </x14:dataValidation>
        <x14:dataValidation type="list" allowBlank="1" xr:uid="{A8C39A4F-375D-4041-BE63-8A6778582270}">
          <x14:formula1>
            <xm:f>'Type of fossil fuel use (enum)'!A500:A552</xm:f>
          </x14:formula1>
          <xm:sqref>G629</xm:sqref>
        </x14:dataValidation>
        <x14:dataValidation type="list" allowBlank="1" xr:uid="{E402DCD2-F63B-4D4C-905D-50D5D0D8B370}">
          <x14:formula1>
            <xm:f>'Is LCMR share less than (enum)'!A500:A501</xm:f>
          </x14:formula1>
          <xm:sqref>G511</xm:sqref>
        </x14:dataValidation>
        <x14:dataValidation type="list" allowBlank="1" xr:uid="{3F01B134-1D74-4FA1-8689-4A5A8B359F51}">
          <x14:formula1>
            <xm:f>'Tool 05 provides 2 appr (enum)'!A500:A501</xm:f>
          </x14:formula1>
          <xm:sqref>G654</xm:sqref>
        </x14:dataValidation>
        <x14:dataValidation type="list" allowBlank="1" xr:uid="{FB44EBBF-D6DB-4C37-AE84-56BD22F10F46}">
          <x14:formula1>
            <xm:f>'Please select which app (enum)'!A500:A501</xm:f>
          </x14:formula1>
          <xm:sqref>G656</xm:sqref>
        </x14:dataValidation>
        <x14:dataValidation type="list" allowBlank="1" xr:uid="{A6EF73AC-F513-4F45-8737-94D697880DD6}">
          <x14:formula1>
            <xm:f>'Is the average load by  (enum)'!A500:A501</xm:f>
          </x14:formula1>
          <xm:sqref>G513</xm:sqref>
        </x14:dataValidation>
        <x14:dataValidation type="list" allowBlank="1" xr:uid="{3CB1417E-5920-4F32-809A-850575069871}">
          <x14:formula1>
            <xm:f>'Choose which option app (enum)'!A500:A501</xm:f>
          </x14:formula1>
          <xm:sqref>G657</xm:sqref>
        </x14:dataValidation>
        <x14:dataValidation type="list" allowBlank="1" xr:uid="{1DDFBBBA-4DC8-484B-905D-FD77286EF6DF}">
          <x14:formula1>
            <xm:f>'Select the option th 3 (enum)'!A500:A501</xm:f>
          </x14:formula1>
          <xm:sqref>G658</xm:sqref>
        </x14:dataValidation>
        <x14:dataValidation type="list" allowBlank="1" xr:uid="{F1C16766-638D-411F-9D8B-E80AEA55EB9F}">
          <x14:formula1>
            <xm:f>'Type of fossil fuel use (enum)'!A500:A552</xm:f>
          </x14:formula1>
          <xm:sqref>G661</xm:sqref>
        </x14:dataValidation>
        <x14:dataValidation type="list" allowBlank="1" xr:uid="{601F2EB2-0E4E-4908-BEFD-75B53FF4DD29}">
          <x14:formula1>
            <xm:f>'Are hourly loads of the (enum)'!A500:A501</xm:f>
          </x14:formula1>
          <xm:sqref>G515</xm:sqref>
        </x14:dataValidation>
        <x14:dataValidation type="list" allowBlank="1" xr:uid="{03ADEA63-A468-4547-8C94-AC44C23C74F5}">
          <x14:formula1>
            <xm:f>'Scenario A has 2 option (enum)'!A500:A501</xm:f>
          </x14:formula1>
          <xm:sqref>G686</xm:sqref>
        </x14:dataValidation>
        <x14:dataValidation type="list" allowBlank="1" xr:uid="{961566E2-2D21-4498-8A2A-E98B9E0A4D0A}">
          <x14:formula1>
            <xm:f>'Does you have hourly or (enum)'!A500:A501</xm:f>
          </x14:formula1>
          <xm:sqref>G689</xm:sqref>
        </x14:dataValidation>
        <x14:dataValidation type="list" allowBlank="1" xr:uid="{5D4EC9EA-51FC-48BD-B0D2-D7D5062D1A39}">
          <x14:formula1>
            <xm:f>'Is LCMR share less than (enum)'!A500:A501</xm:f>
          </x14:formula1>
          <xm:sqref>G691</xm:sqref>
        </x14:dataValidation>
        <x14:dataValidation type="list" allowBlank="1" xr:uid="{E96AD9FE-147B-4F52-85BA-48A0A8441CCF}">
          <x14:formula1>
            <xm:f>'Is the average load by  (enum)'!A500:A501</xm:f>
          </x14:formula1>
          <xm:sqref>G693</xm:sqref>
        </x14:dataValidation>
        <x14:dataValidation type="list" allowBlank="1" xr:uid="{F04DB3DF-F6C5-4BE6-A6DF-30ED198E745C}">
          <x14:formula1>
            <xm:f>'Are hourly loads of the (enum)'!A500:A501</xm:f>
          </x14:formula1>
          <xm:sqref>G695</xm:sqref>
        </x14:dataValidation>
        <x14:dataValidation type="list" allowBlank="1" xr:uid="{F4E8EED8-2B4D-4DB5-85C7-00289851481B}">
          <x14:formula1>
            <xm:f>'Is the LASL more than o (enum)'!A500:A501</xm:f>
          </x14:formula1>
          <xm:sqref>G517</xm:sqref>
        </x14:dataValidation>
        <x14:dataValidation type="list" allowBlank="1" xr:uid="{296B7909-16A7-4D0F-9957-AD47E3A3AAA4}">
          <x14:formula1>
            <xm:f>'Is the LASL more than o (enum)'!A500:A501</xm:f>
          </x14:formula1>
          <xm:sqref>G697</xm:sqref>
        </x14:dataValidation>
        <x14:dataValidation type="list" allowBlank="1" xr:uid="{3AD0C40E-0E8D-46BF-B250-8B2661F47C37}">
          <x14:formula1>
            <xm:f>'Select the approach you (enum)'!A500:A501</xm:f>
          </x14:formula1>
          <xm:sqref>G701</xm:sqref>
        </x14:dataValidation>
        <x14:dataValidation type="list" allowBlank="1" xr:uid="{9108B69D-64E3-4B34-855E-8DB3B32CB418}">
          <x14:formula1>
            <xm:f>'Select one of the two o (enum)'!A500:A501</xm:f>
          </x14:formula1>
          <xm:sqref>G707</xm:sqref>
        </x14:dataValidation>
        <x14:dataValidation type="list" allowBlank="1" xr:uid="{EF1DA8E9-FDB2-495C-9256-97BF21DE8F45}">
          <x14:formula1>
            <xm:f>'Select one of the two o (enum)'!A500:A501</xm:f>
          </x14:formula1>
          <xm:sqref>G717</xm:sqref>
        </x14:dataValidation>
        <x14:dataValidation type="list" allowBlank="1" xr:uid="{A0CEDD9A-B51A-4109-85DD-660B5D9D47D4}">
          <x14:formula1>
            <xm:f>'Select the option that  (enum)'!A500:A502</xm:f>
          </x14:formula1>
          <xm:sqref>G729</xm:sqref>
        </x14:dataValidation>
        <x14:dataValidation type="list" allowBlank="1" xr:uid="{59DDFDF0-4FD3-42E5-9059-A45225AD26C7}">
          <x14:formula1>
            <xm:f>'Select the option th 1 (enum)'!A500:A501</xm:f>
          </x14:formula1>
          <xm:sqref>G735</xm:sqref>
        </x14:dataValidation>
        <x14:dataValidation type="list" allowBlank="1" xr:uid="{F221FC3A-A176-44DD-A8BD-3013EC6DB0C9}">
          <x14:formula1>
            <xm:f>'Select the approach you (enum)'!A500:A501</xm:f>
          </x14:formula1>
          <xm:sqref>G521</xm:sqref>
        </x14:dataValidation>
        <x14:dataValidation type="list" allowBlank="1" xr:uid="{C7E49655-A194-42E7-9BB3-6AAD9D751F8F}">
          <x14:formula1>
            <xm:f>'Is data to determine Bu (enum)'!A500:A501</xm:f>
          </x14:formula1>
          <xm:sqref>G748</xm:sqref>
        </x14:dataValidation>
        <x14:dataValidation type="list" allowBlank="1" xr:uid="{A04D9BDC-F577-4AC2-B339-9B30020DD9A9}">
          <x14:formula1>
            <xm:f>'Is grid located in LDCS (enum)'!A500:A502</xm:f>
          </x14:formula1>
          <xm:sqref>G750</xm:sqref>
        </x14:dataValidation>
        <x14:dataValidation type="list" allowBlank="1" xr:uid="{C7D24C5A-9B24-4F03-A9B9-1BF27BF3A942}">
          <x14:formula1>
            <xm:f>'Is the project activity (enum)'!A500:A501</xm:f>
          </x14:formula1>
          <xm:sqref>G756</xm:sqref>
        </x14:dataValidation>
        <x14:dataValidation type="list" allowBlank="1" xr:uid="{AD402DC6-47A5-451F-AB21-CC8057806B81}">
          <x14:formula1>
            <xm:f>'Is the share of renewab (enum)'!A500:A501</xm:f>
          </x14:formula1>
          <xm:sqref>G757</xm:sqref>
        </x14:dataValidation>
        <x14:dataValidation type="list" allowBlank="1" xr:uid="{FE1BA378-55EF-41E5-8F19-A9756F8CA436}">
          <x14:formula1>
            <xm:f>'Has natural gas been us (enum)'!A500:A501</xm:f>
          </x14:formula1>
          <xm:sqref>G758</xm:sqref>
        </x14:dataValidation>
        <x14:dataValidation type="list" allowBlank="1" xr:uid="{217087CB-53F7-41B4-9F4B-20C3FCE13D04}">
          <x14:formula1>
            <xm:f>'Is there a single diese (enum)'!A500:A501</xm:f>
          </x14:formula1>
          <xm:sqref>G766</xm:sqref>
        </x14:dataValidation>
        <x14:dataValidation type="list" allowBlank="1" xr:uid="{82DACA96-175F-47B6-84E1-5F2B99778F13}">
          <x14:formula1>
            <xm:f>'For multiple power plan (enum)'!A500:A502</xm:f>
          </x14:formula1>
          <xm:sqref>G768</xm:sqref>
        </x14:dataValidation>
        <x14:dataValidation type="list" allowBlank="1" xr:uid="{065D72B3-C96F-4F99-B76E-3EA519DDEDD1}">
          <x14:formula1>
            <xm:f>'Are there gaseous fuel- (enum)'!A500:A501</xm:f>
          </x14:formula1>
          <xm:sqref>G769</xm:sqref>
        </x14:dataValidation>
        <x14:dataValidation type="list" allowBlank="1" xr:uid="{E878D8C9-4E5A-47F2-A07D-05EAF2B98328}">
          <x14:formula1>
            <xm:f>'Are there gaseous fu 1 (enum)'!A500:A501</xm:f>
          </x14:formula1>
          <xm:sqref>G770</xm:sqref>
        </x14:dataValidation>
        <x14:dataValidation type="list" allowBlank="1" xr:uid="{E89B9B46-E01C-4244-84AC-3BCB24898D0D}">
          <x14:formula1>
            <xm:f>'Is the project activity (enum)'!A500:A501</xm:f>
          </x14:formula1>
          <xm:sqref>G776</xm:sqref>
        </x14:dataValidation>
        <x14:dataValidation type="list" allowBlank="1" xr:uid="{F6AE091D-347F-4701-802D-34F626E724AA}">
          <x14:formula1>
            <xm:f>'Is the share of renewab (enum)'!A500:A501</xm:f>
          </x14:formula1>
          <xm:sqref>G777</xm:sqref>
        </x14:dataValidation>
        <x14:dataValidation type="list" allowBlank="1" xr:uid="{0797F07B-377F-4872-A37A-567F5C326F60}">
          <x14:formula1>
            <xm:f>'Has natural gas been us (enum)'!A500:A501</xm:f>
          </x14:formula1>
          <xm:sqref>G778</xm:sqref>
        </x14:dataValidation>
        <x14:dataValidation type="list" allowBlank="1" xr:uid="{ED90DD21-53BA-4718-8745-1CF80B407C26}">
          <x14:formula1>
            <xm:f>'Is this data for the fi (enum)'!A500:A501</xm:f>
          </x14:formula1>
          <xm:sqref>G785</xm:sqref>
        </x14:dataValidation>
        <x14:dataValidation type="list" allowBlank="1" xr:uid="{F98DDA3A-17DC-4FDD-BBF8-7C3A855FC5F0}">
          <x14:formula1>
            <xm:f>'Select the option th 2 (enum)'!A500:A501</xm:f>
          </x14:formula1>
          <xm:sqref>G786</xm:sqref>
        </x14:dataValidation>
        <x14:dataValidation type="list" allowBlank="1" xr:uid="{729A0CBC-7804-4C0E-9BB6-589C9DAA7BD7}">
          <x14:formula1>
            <xm:f>'Choose which option  1 (enum)'!A500:A501</xm:f>
          </x14:formula1>
          <xm:sqref>G789</xm:sqref>
        </x14:dataValidation>
        <x14:dataValidation type="list" allowBlank="1" xr:uid="{1D37C692-DAC4-4B30-BE24-A5E0CCC297BC}">
          <x14:formula1>
            <xm:f>'Does hydro power plants (enum)'!A500:A501</xm:f>
          </x14:formula1>
          <xm:sqref>G790</xm:sqref>
        </x14:dataValidation>
        <x14:dataValidation type="list" allowBlank="1" xr:uid="{A363EC23-60C8-4C76-8AF1-86C0F6D8B3A6}">
          <x14:formula1>
            <xm:f>'Select one of the two o (enum)'!A500:A501</xm:f>
          </x14:formula1>
          <xm:sqref>G527</xm:sqref>
        </x14:dataValidation>
        <x14:dataValidation type="list" allowBlank="1" xr:uid="{5011BA97-1EE4-4A38-A304-68EB4AD656F9}">
          <x14:formula1>
            <xm:f>'Tool 05 provides 2 appr (enum)'!A500:A501</xm:f>
          </x14:formula1>
          <xm:sqref>G802</xm:sqref>
        </x14:dataValidation>
        <x14:dataValidation type="list" allowBlank="1" xr:uid="{EAE46A4C-CCDB-4542-8A74-0FF8C7B6CCAE}">
          <x14:formula1>
            <xm:f>'Please select which app (enum)'!A500:A501</xm:f>
          </x14:formula1>
          <xm:sqref>G804</xm:sqref>
        </x14:dataValidation>
        <x14:dataValidation type="list" allowBlank="1" xr:uid="{C0074EE0-0AC5-49C7-BE83-702C2A6423B4}">
          <x14:formula1>
            <xm:f>'Choose which option app (enum)'!A500:A501</xm:f>
          </x14:formula1>
          <xm:sqref>G805</xm:sqref>
        </x14:dataValidation>
        <x14:dataValidation type="list" allowBlank="1" xr:uid="{F585283F-B4E7-4679-839C-7A34B01CFB98}">
          <x14:formula1>
            <xm:f>'Select the option th 3 (enum)'!A500:A501</xm:f>
          </x14:formula1>
          <xm:sqref>G806</xm:sqref>
        </x14:dataValidation>
        <x14:dataValidation type="list" allowBlank="1" xr:uid="{848197EC-4B05-4ACB-B39F-6E7C4F41DE88}">
          <x14:formula1>
            <xm:f>'Type of fossil fuel use (enum)'!A500:A552</xm:f>
          </x14:formula1>
          <xm:sqref>G809</xm:sqref>
        </x14:dataValidation>
        <x14:dataValidation type="list" allowBlank="1" xr:uid="{D3E55D06-AF50-4714-9EA6-9BD676D4D90D}">
          <x14:formula1>
            <xm:f>'Scenario A has 2 option (enum)'!A500:A501</xm:f>
          </x14:formula1>
          <xm:sqref>G834</xm:sqref>
        </x14:dataValidation>
        <x14:dataValidation type="list" allowBlank="1" xr:uid="{D9B2036D-3C56-44EC-8E5E-35D9C4B35EEE}">
          <x14:formula1>
            <xm:f>'Does you have hourly or (enum)'!A500:A501</xm:f>
          </x14:formula1>
          <xm:sqref>G837</xm:sqref>
        </x14:dataValidation>
        <x14:dataValidation type="list" allowBlank="1" xr:uid="{B527EF03-5CA4-4A2C-97F5-60B0B6D71EC2}">
          <x14:formula1>
            <xm:f>'Is LCMR share less than (enum)'!A500:A501</xm:f>
          </x14:formula1>
          <xm:sqref>G839</xm:sqref>
        </x14:dataValidation>
        <x14:dataValidation type="list" allowBlank="1" xr:uid="{295E8248-E3EF-4012-A12E-2165B5B0B12E}">
          <x14:formula1>
            <xm:f>'Is the average load by  (enum)'!A500:A501</xm:f>
          </x14:formula1>
          <xm:sqref>G841</xm:sqref>
        </x14:dataValidation>
        <x14:dataValidation type="list" allowBlank="1" xr:uid="{8045E98C-07C7-45E1-9889-CC46F6A21FCD}">
          <x14:formula1>
            <xm:f>'Are hourly loads of the (enum)'!A500:A501</xm:f>
          </x14:formula1>
          <xm:sqref>G843</xm:sqref>
        </x14:dataValidation>
        <x14:dataValidation type="list" allowBlank="1" xr:uid="{F97CC9CA-5856-4D65-90BE-EF3681D854A6}">
          <x14:formula1>
            <xm:f>'Is the LASL more than o (enum)'!A500:A501</xm:f>
          </x14:formula1>
          <xm:sqref>G845</xm:sqref>
        </x14:dataValidation>
        <x14:dataValidation type="list" allowBlank="1" xr:uid="{11D86424-E435-4077-A690-7C880239CBBC}">
          <x14:formula1>
            <xm:f>'Do you have annual aggr (enum)'!A500:A501</xm:f>
          </x14:formula1>
          <xm:sqref>G847</xm:sqref>
        </x14:dataValidation>
        <x14:dataValidation type="list" allowBlank="1" xr:uid="{CA5F0105-DCA6-4C67-8D72-ED6F5495AB2B}">
          <x14:formula1>
            <xm:f>'Select the approach you (enum)'!A500:A501</xm:f>
          </x14:formula1>
          <xm:sqref>G851</xm:sqref>
        </x14:dataValidation>
        <x14:dataValidation type="list" allowBlank="1" xr:uid="{388DB321-2BF3-4E13-9EFA-97CB8D5FB704}">
          <x14:formula1>
            <xm:f>'Select the approach you (enum)'!A500:A501</xm:f>
          </x14:formula1>
          <xm:sqref>G857</xm:sqref>
        </x14:dataValidation>
        <x14:dataValidation type="list" allowBlank="1" xr:uid="{8B3DA9E7-7352-49AA-AD3A-64C6AF91F178}">
          <x14:formula1>
            <xm:f>'Select the option that  (enum)'!A500:A502</xm:f>
          </x14:formula1>
          <xm:sqref>G870</xm:sqref>
        </x14:dataValidation>
        <x14:dataValidation type="list" allowBlank="1" xr:uid="{B859CF79-1742-49C1-98C9-D90638185633}">
          <x14:formula1>
            <xm:f>'Select one of the two o (enum)'!A500:A501</xm:f>
          </x14:formula1>
          <xm:sqref>G875</xm:sqref>
        </x14:dataValidation>
        <x14:dataValidation type="list" allowBlank="1" xr:uid="{634E7754-07F2-4C17-95E9-3F862A4ED2DC}">
          <x14:formula1>
            <xm:f>'Select the option that  (enum)'!A500:A502</xm:f>
          </x14:formula1>
          <xm:sqref>G887</xm:sqref>
        </x14:dataValidation>
        <x14:dataValidation type="list" allowBlank="1" xr:uid="{8323A1EC-C1C3-4A88-BA3C-39CED6566CA8}">
          <x14:formula1>
            <xm:f>'Select one of the two o (enum)'!A500:A501</xm:f>
          </x14:formula1>
          <xm:sqref>G893</xm:sqref>
        </x14:dataValidation>
        <x14:dataValidation type="list" allowBlank="1" xr:uid="{FFA5F7CC-F85A-49FF-8256-472714B7ADC2}">
          <x14:formula1>
            <xm:f>'Select one of the two o (enum)'!A500:A501</xm:f>
          </x14:formula1>
          <xm:sqref>G537</xm:sqref>
        </x14:dataValidation>
        <x14:dataValidation type="list" allowBlank="1" xr:uid="{BE828594-496A-4247-B0AC-41F4952DC86B}">
          <x14:formula1>
            <xm:f>'Select the option that  (enum)'!A500:A502</xm:f>
          </x14:formula1>
          <xm:sqref>G905</xm:sqref>
        </x14:dataValidation>
        <x14:dataValidation type="list" allowBlank="1" xr:uid="{C1EE6498-928E-4031-9952-2EB20966F55A}">
          <x14:formula1>
            <xm:f>'Select the option th 1 (enum)'!A500:A501</xm:f>
          </x14:formula1>
          <xm:sqref>G922</xm:sqref>
        </x14:dataValidation>
        <x14:dataValidation type="list" allowBlank="1" xr:uid="{97121A9D-C358-4D80-BB12-6D1C6D774474}">
          <x14:formula1>
            <xm:f>'Is data to determine Bu (enum)'!A500:A501</xm:f>
          </x14:formula1>
          <xm:sqref>G935</xm:sqref>
        </x14:dataValidation>
        <x14:dataValidation type="list" allowBlank="1" xr:uid="{E61F1705-7706-4657-91A6-86B48D64BA1B}">
          <x14:formula1>
            <xm:f>'Is grid located in LDCS (enum)'!A500:A502</xm:f>
          </x14:formula1>
          <xm:sqref>G937</xm:sqref>
        </x14:dataValidation>
        <x14:dataValidation type="list" allowBlank="1" xr:uid="{EFF007B8-B86D-4CE5-8773-2017D538A504}">
          <x14:formula1>
            <xm:f>'Is the project activity (enum)'!A500:A501</xm:f>
          </x14:formula1>
          <xm:sqref>G943</xm:sqref>
        </x14:dataValidation>
        <x14:dataValidation type="list" allowBlank="1" xr:uid="{5A59CD8A-12D2-4303-9E93-1E9AEB1A68BB}">
          <x14:formula1>
            <xm:f>'Is the share of renewab (enum)'!A500:A501</xm:f>
          </x14:formula1>
          <xm:sqref>G944</xm:sqref>
        </x14:dataValidation>
        <x14:dataValidation type="list" allowBlank="1" xr:uid="{AD0DB754-F3B4-45F0-B1B2-D32747E1C9F9}">
          <x14:formula1>
            <xm:f>'Has natural gas been us (enum)'!A500:A501</xm:f>
          </x14:formula1>
          <xm:sqref>G945</xm:sqref>
        </x14:dataValidation>
        <x14:dataValidation type="list" allowBlank="1" xr:uid="{651C7AEA-5F32-474F-9634-D65BE1A385CD}">
          <x14:formula1>
            <xm:f>'Is there a single diese (enum)'!A500:A501</xm:f>
          </x14:formula1>
          <xm:sqref>G953</xm:sqref>
        </x14:dataValidation>
        <x14:dataValidation type="list" allowBlank="1" xr:uid="{E05973BA-85AF-485E-95C7-8CACC4A88734}">
          <x14:formula1>
            <xm:f>'For multiple power plan (enum)'!A500:A502</xm:f>
          </x14:formula1>
          <xm:sqref>G955</xm:sqref>
        </x14:dataValidation>
        <x14:dataValidation type="list" allowBlank="1" xr:uid="{1F884DCF-7E9F-402D-B20E-3E3AAE6FA6C9}">
          <x14:formula1>
            <xm:f>'Are there gaseous fuel- (enum)'!A500:A501</xm:f>
          </x14:formula1>
          <xm:sqref>G956</xm:sqref>
        </x14:dataValidation>
        <x14:dataValidation type="list" allowBlank="1" xr:uid="{4E70EFF2-F6AB-443E-BD69-004C22865465}">
          <x14:formula1>
            <xm:f>'Are there gaseous fu 1 (enum)'!A500:A501</xm:f>
          </x14:formula1>
          <xm:sqref>G957</xm:sqref>
        </x14:dataValidation>
        <x14:dataValidation type="list" allowBlank="1" xr:uid="{131540C1-6F40-4424-A9FB-479EC1328974}">
          <x14:formula1>
            <xm:f>'Is the project activity (enum)'!A500:A501</xm:f>
          </x14:formula1>
          <xm:sqref>G963</xm:sqref>
        </x14:dataValidation>
        <x14:dataValidation type="list" allowBlank="1" xr:uid="{A118A092-1427-437A-AF0E-F360A54179B5}">
          <x14:formula1>
            <xm:f>'Is the share of renewab (enum)'!A500:A501</xm:f>
          </x14:formula1>
          <xm:sqref>G964</xm:sqref>
        </x14:dataValidation>
        <x14:dataValidation type="list" allowBlank="1" xr:uid="{77C76324-A4BD-46BD-8249-D5E2DD45F4D4}">
          <x14:formula1>
            <xm:f>'Has natural gas been us (enum)'!A500:A501</xm:f>
          </x14:formula1>
          <xm:sqref>G965</xm:sqref>
        </x14:dataValidation>
        <x14:dataValidation type="list" allowBlank="1" xr:uid="{A85FCEC8-287B-4AA4-9495-A00E57F8210F}">
          <x14:formula1>
            <xm:f>'Is this data for the fi (enum)'!A500:A501</xm:f>
          </x14:formula1>
          <xm:sqref>G972</xm:sqref>
        </x14:dataValidation>
        <x14:dataValidation type="list" allowBlank="1" xr:uid="{EF6AD86B-6C25-4C58-AAB2-A74545216A19}">
          <x14:formula1>
            <xm:f>'Select the option th 2 (enum)'!A500:A501</xm:f>
          </x14:formula1>
          <xm:sqref>G973</xm:sqref>
        </x14:dataValidation>
        <x14:dataValidation type="list" allowBlank="1" xr:uid="{3B0FB3E6-6A11-4ABB-AA08-AC6B342FAFE1}">
          <x14:formula1>
            <xm:f>'Choose which option  1 (enum)'!A500:A501</xm:f>
          </x14:formula1>
          <xm:sqref>G976</xm:sqref>
        </x14:dataValidation>
        <x14:dataValidation type="list" allowBlank="1" xr:uid="{72987C14-60DF-49E8-88DD-02B0F1F50913}">
          <x14:formula1>
            <xm:f>'Does hydro power plants (enum)'!A500:A501</xm:f>
          </x14:formula1>
          <xm:sqref>G977</xm:sqref>
        </x14:dataValidation>
        <x14:dataValidation type="list" allowBlank="1" xr:uid="{E7AFAD0D-DCD8-4C32-8077-FF62E852DE13}">
          <x14:formula1>
            <xm:f>'If emissions are calcul (enum)'!A500:A502</xm:f>
          </x14:formula1>
          <xm:sqref>G502</xm:sqref>
        </x14:dataValidation>
        <x14:dataValidation type="list" allowBlank="1" xr:uid="{47BA3363-D83D-4560-BC5C-A1223D57FC37}">
          <x14:formula1>
            <xm:f>'Select the option that  (enum)'!A500:A502</xm:f>
          </x14:formula1>
          <xm:sqref>G549</xm:sqref>
        </x14:dataValidation>
        <x14:dataValidation type="list" allowBlank="1" xr:uid="{6D4A306A-1BC1-40DE-8F46-CB593EE1590C}">
          <x14:formula1>
            <xm:f>'Select the option th 1 (enum)'!A500:A501</xm:f>
          </x14:formula1>
          <xm:sqref>G555</xm:sqref>
        </x14:dataValidation>
        <x14:dataValidation type="list" allowBlank="1" xr:uid="{C04E92C7-A6AF-423D-8922-84B2E642FB2E}">
          <x14:formula1>
            <xm:f>'Please select the appro (enum)'!A500:A502</xm:f>
          </x14:formula1>
          <xm:sqref>G504</xm:sqref>
        </x14:dataValidation>
        <x14:dataValidation type="list" allowBlank="1" xr:uid="{AB320BF1-06D5-4167-B052-0C5A33D48916}">
          <x14:formula1>
            <xm:f>'Is data to determine Bu (enum)'!A500:A501</xm:f>
          </x14:formula1>
          <xm:sqref>G568</xm:sqref>
        </x14:dataValidation>
        <x14:dataValidation type="list" allowBlank="1" xr:uid="{866E7DF5-433A-4093-8188-7FD6CD2B0CCA}">
          <x14:formula1>
            <xm:f>'Is grid located in LDCS (enum)'!A500:A502</xm:f>
          </x14:formula1>
          <xm:sqref>G570</xm:sqref>
        </x14:dataValidation>
        <x14:dataValidation type="list" allowBlank="1" xr:uid="{3658D5FA-D1A5-45D7-AC86-BA7F43C3F6F9}">
          <x14:formula1>
            <xm:f>'Is the project activity (enum)'!A500:A501</xm:f>
          </x14:formula1>
          <xm:sqref>G576</xm:sqref>
        </x14:dataValidation>
        <x14:dataValidation type="list" allowBlank="1" xr:uid="{FAB5C75C-00B8-4922-9CF6-245EA2DAE2F0}">
          <x14:formula1>
            <xm:f>'Is the share of renewab (enum)'!A500:A501</xm:f>
          </x14:formula1>
          <xm:sqref>G577</xm:sqref>
        </x14:dataValidation>
        <x14:dataValidation type="list" allowBlank="1" xr:uid="{B3510009-FAA1-438A-9584-E4E41A6E6DD5}">
          <x14:formula1>
            <xm:f>'Has natural gas been us (enum)'!A500:A501</xm:f>
          </x14:formula1>
          <xm:sqref>G578</xm:sqref>
        </x14:dataValidation>
        <x14:dataValidation type="list" allowBlank="1" xr:uid="{9860D72E-03F9-4F0C-8281-DC6317C3B9AE}">
          <x14:formula1>
            <xm:f>'Is there a single diese (enum)'!A500:A501</xm:f>
          </x14:formula1>
          <xm:sqref>G586</xm:sqref>
        </x14:dataValidation>
        <x14:dataValidation type="list" allowBlank="1" xr:uid="{228288B1-B56D-4702-B281-94866A7836CB}">
          <x14:formula1>
            <xm:f>'Scenario A has 2 option (enum)'!A500:A501</xm:f>
          </x14:formula1>
          <xm:sqref>G506</xm:sqref>
        </x14:dataValidation>
        <x14:dataValidation type="list" allowBlank="1" xr:uid="{CCA5691F-E58B-4E0A-AF5E-BBE0566D6D9A}">
          <x14:formula1>
            <xm:f>'For multiple power plan (enum)'!A500:A502</xm:f>
          </x14:formula1>
          <xm:sqref>G588</xm:sqref>
        </x14:dataValidation>
        <x14:dataValidation type="list" allowBlank="1" xr:uid="{D6FB8A47-73B7-4AE0-B196-D5E005A141DE}">
          <x14:formula1>
            <xm:f>'Are there gaseous fuel- (enum)'!A500:A501</xm:f>
          </x14:formula1>
          <xm:sqref>G589</xm:sqref>
        </x14:dataValidation>
        <x14:dataValidation type="list" allowBlank="1" xr:uid="{BE6C8D16-57CE-407B-AE14-FE26BEF7B3B5}">
          <x14:formula1>
            <xm:f>'Are there gaseous fu 1 (enum)'!A500:A501</xm:f>
          </x14:formula1>
          <xm:sqref>G590</xm:sqref>
        </x14:dataValidation>
        <x14:dataValidation type="list" allowBlank="1" xr:uid="{6ABF22BE-09D0-4224-8B51-E2845416BD19}">
          <x14:formula1>
            <xm:f>'Is the project activity (enum)'!A500:A501</xm:f>
          </x14:formula1>
          <xm:sqref>G596</xm:sqref>
        </x14:dataValidation>
        <x14:dataValidation type="list" allowBlank="1" xr:uid="{5C080E49-B496-46ED-87A4-B95FCEC3A559}">
          <x14:formula1>
            <xm:f>'Is the share of renewab (enum)'!A5:A6</xm:f>
          </x14:formula1>
          <xm:sqref>G103</xm:sqref>
        </x14:dataValidation>
        <x14:dataValidation type="list" allowBlank="1" xr:uid="{6D58408B-68F3-44CE-AAF9-EDEB2DC70BB6}">
          <x14:formula1>
            <xm:f>'Has natural gas been us (enum)'!A5:A6</xm:f>
          </x14:formula1>
          <xm:sqref>G104</xm:sqref>
        </x14:dataValidation>
        <x14:dataValidation type="list" allowBlank="1" xr:uid="{17BE43B5-E3BB-48F6-991B-7020730D1BAD}">
          <x14:formula1>
            <xm:f>'Is this data for the fi (enum)'!A5:A6</xm:f>
          </x14:formula1>
          <xm:sqref>G111</xm:sqref>
        </x14:dataValidation>
        <x14:dataValidation type="list" allowBlank="1" xr:uid="{D89F35EF-7A15-481C-B2FD-54A904177DB1}">
          <x14:formula1>
            <xm:f>'Select the option th 2 (enum)'!A5:A6</xm:f>
          </x14:formula1>
          <xm:sqref>G112</xm:sqref>
        </x14:dataValidation>
        <x14:dataValidation type="list" allowBlank="1" xr:uid="{D028A7B2-5298-422E-AE80-60B672883712}">
          <x14:formula1>
            <xm:f>'Choose which option  1 (enum)'!A5:A6</xm:f>
          </x14:formula1>
          <xm:sqref>G115</xm:sqref>
        </x14:dataValidation>
        <x14:dataValidation type="list" allowBlank="1" xr:uid="{1A171950-5A31-4BA1-8705-AA79A85D355C}">
          <x14:formula1>
            <xm:f>'Does hydro power plants (enum)'!A5:A6</xm:f>
          </x14:formula1>
          <xm:sqref>G116</xm:sqref>
        </x14:dataValidation>
        <x14:dataValidation type="list" allowBlank="1" xr:uid="{BD32D893-A549-40C6-AAD9-8F112BCF9F65}">
          <x14:formula1>
            <xm:f>'Does you have hourly or (enum)'!A5:A6</xm:f>
          </x14:formula1>
          <xm:sqref>G15</xm:sqref>
        </x14:dataValidation>
        <x14:dataValidation type="list" allowBlank="1" xr:uid="{2FA10B9D-B272-496E-8FE0-5D74D63C1E59}">
          <x14:formula1>
            <xm:f>'Tool 05 provides 2 appr (enum)'!A5:A6</xm:f>
          </x14:formula1>
          <xm:sqref>G128</xm:sqref>
        </x14:dataValidation>
        <x14:dataValidation type="list" allowBlank="1" xr:uid="{0D2F5FB2-967E-4657-B407-0E38FD6A20F4}">
          <x14:formula1>
            <xm:f>'Please select which app (enum)'!A5:A6</xm:f>
          </x14:formula1>
          <xm:sqref>G130</xm:sqref>
        </x14:dataValidation>
        <x14:dataValidation type="list" allowBlank="1" xr:uid="{9AAA7E22-DBBC-4E20-A3BB-2B44211FD33C}">
          <x14:formula1>
            <xm:f>'Choose which option app (enum)'!A5:A6</xm:f>
          </x14:formula1>
          <xm:sqref>G131</xm:sqref>
        </x14:dataValidation>
        <x14:dataValidation type="list" allowBlank="1" xr:uid="{90ED07CF-CACC-4853-BF14-196C1ECD773A}">
          <x14:formula1>
            <xm:f>'Select the option th 3 (enum)'!A5:A6</xm:f>
          </x14:formula1>
          <xm:sqref>G132</xm:sqref>
        </x14:dataValidation>
        <x14:dataValidation type="list" allowBlank="1" xr:uid="{2F0392C3-3D51-4C2F-A83A-D3F61D5E61C0}">
          <x14:formula1>
            <xm:f>'Type of fossil fuel use (enum)'!A5:A57</xm:f>
          </x14:formula1>
          <xm:sqref>G135</xm:sqref>
        </x14:dataValidation>
        <x14:dataValidation type="list" allowBlank="1" xr:uid="{25564AB2-0EAA-4392-BD6F-EF731FBC94E9}">
          <x14:formula1>
            <xm:f>'Is LCMR share less than (enum)'!A5:A6</xm:f>
          </x14:formula1>
          <xm:sqref>G17</xm:sqref>
        </x14:dataValidation>
        <x14:dataValidation type="list" allowBlank="1" xr:uid="{2DF85FA0-7615-48D0-BFD7-54824DB9CB1A}">
          <x14:formula1>
            <xm:f>'Tool 05 provides 2 appr (enum)'!A5:A6</xm:f>
          </x14:formula1>
          <xm:sqref>G160</xm:sqref>
        </x14:dataValidation>
        <x14:dataValidation type="list" allowBlank="1" xr:uid="{4F172995-38BC-496E-BE7F-B4A272F0FE57}">
          <x14:formula1>
            <xm:f>'Please select which app (enum)'!A5:A6</xm:f>
          </x14:formula1>
          <xm:sqref>G162</xm:sqref>
        </x14:dataValidation>
        <x14:dataValidation type="list" allowBlank="1" xr:uid="{6326F230-579C-4488-A502-BE3ED15B9120}">
          <x14:formula1>
            <xm:f>'Is the average load by  (enum)'!A5:A6</xm:f>
          </x14:formula1>
          <xm:sqref>G19</xm:sqref>
        </x14:dataValidation>
        <x14:dataValidation type="list" allowBlank="1" xr:uid="{9386E895-D48D-4B58-9081-D77708D13A67}">
          <x14:formula1>
            <xm:f>'Choose which option app (enum)'!A5:A6</xm:f>
          </x14:formula1>
          <xm:sqref>G163</xm:sqref>
        </x14:dataValidation>
        <x14:dataValidation type="list" allowBlank="1" xr:uid="{BC51D966-9CA7-468C-B52D-FA822AABCD0B}">
          <x14:formula1>
            <xm:f>'Select the option th 3 (enum)'!A5:A6</xm:f>
          </x14:formula1>
          <xm:sqref>G164</xm:sqref>
        </x14:dataValidation>
        <x14:dataValidation type="list" allowBlank="1" xr:uid="{848B834C-84D5-46C5-B99F-4720A97A2653}">
          <x14:formula1>
            <xm:f>'Type of fossil fuel use (enum)'!A5:A57</xm:f>
          </x14:formula1>
          <xm:sqref>G167</xm:sqref>
        </x14:dataValidation>
        <x14:dataValidation type="list" allowBlank="1" xr:uid="{CFE168FD-AA8B-44F0-BB54-0E0DE2D280BB}">
          <x14:formula1>
            <xm:f>'Are hourly loads of the (enum)'!A5:A6</xm:f>
          </x14:formula1>
          <xm:sqref>G21</xm:sqref>
        </x14:dataValidation>
        <x14:dataValidation type="list" allowBlank="1" xr:uid="{C054A4C4-E29B-416D-9916-2866F1E64E44}">
          <x14:formula1>
            <xm:f>'Scenario A has 2 option (enum)'!A5:A6</xm:f>
          </x14:formula1>
          <xm:sqref>G192</xm:sqref>
        </x14:dataValidation>
        <x14:dataValidation type="list" allowBlank="1" xr:uid="{6013D3FB-13ED-4B0A-AC83-789AC93AD682}">
          <x14:formula1>
            <xm:f>'Does you have hourly or (enum)'!A5:A6</xm:f>
          </x14:formula1>
          <xm:sqref>G195</xm:sqref>
        </x14:dataValidation>
        <x14:dataValidation type="list" allowBlank="1" xr:uid="{951C3DC7-2A16-4977-8977-9AAA697B2FE2}">
          <x14:formula1>
            <xm:f>'Is LCMR share less than (enum)'!A5:A6</xm:f>
          </x14:formula1>
          <xm:sqref>G197</xm:sqref>
        </x14:dataValidation>
        <x14:dataValidation type="list" allowBlank="1" xr:uid="{0954731D-3FE8-4DFB-B03D-9287198A1669}">
          <x14:formula1>
            <xm:f>'Is the average load by  (enum)'!A5:A6</xm:f>
          </x14:formula1>
          <xm:sqref>G199</xm:sqref>
        </x14:dataValidation>
        <x14:dataValidation type="list" allowBlank="1" xr:uid="{196354BA-9F3A-45A3-A574-7A0A5EAFC775}">
          <x14:formula1>
            <xm:f>'Are hourly loads of the (enum)'!A5:A6</xm:f>
          </x14:formula1>
          <xm:sqref>G201</xm:sqref>
        </x14:dataValidation>
        <x14:dataValidation type="list" allowBlank="1" xr:uid="{5A4BBCE2-29AB-47D7-9710-EC293DD463B8}">
          <x14:formula1>
            <xm:f>'Is the LASL more than o (enum)'!A5:A6</xm:f>
          </x14:formula1>
          <xm:sqref>G23</xm:sqref>
        </x14:dataValidation>
        <x14:dataValidation type="list" allowBlank="1" xr:uid="{3935916E-2D0D-499F-9BDF-F86FBE102DB1}">
          <x14:formula1>
            <xm:f>'Is the LASL more than o (enum)'!A5:A6</xm:f>
          </x14:formula1>
          <xm:sqref>G203</xm:sqref>
        </x14:dataValidation>
        <x14:dataValidation type="list" allowBlank="1" xr:uid="{36DF6D04-F1DE-4A19-A8B6-6F11EF83AD10}">
          <x14:formula1>
            <xm:f>'Select the approach you (enum)'!A5:A6</xm:f>
          </x14:formula1>
          <xm:sqref>G207</xm:sqref>
        </x14:dataValidation>
        <x14:dataValidation type="list" allowBlank="1" xr:uid="{391AF44F-988B-4F2C-9547-079480C16FFE}">
          <x14:formula1>
            <xm:f>'Select one of the two o (enum)'!A5:A6</xm:f>
          </x14:formula1>
          <xm:sqref>G213</xm:sqref>
        </x14:dataValidation>
        <x14:dataValidation type="list" allowBlank="1" xr:uid="{AFA1600F-4572-4536-A8C4-81AAF8C95C5E}">
          <x14:formula1>
            <xm:f>'Select one of the two o (enum)'!A5:A6</xm:f>
          </x14:formula1>
          <xm:sqref>G223</xm:sqref>
        </x14:dataValidation>
        <x14:dataValidation type="list" allowBlank="1" xr:uid="{115FF973-17B1-46CE-8C0C-379B13E280CA}">
          <x14:formula1>
            <xm:f>'Select the option that  (enum)'!A5:A7</xm:f>
          </x14:formula1>
          <xm:sqref>G235</xm:sqref>
        </x14:dataValidation>
        <x14:dataValidation type="list" allowBlank="1" xr:uid="{988A5E26-E7C0-4DEE-B00A-A919896F97EE}">
          <x14:formula1>
            <xm:f>'Select the option th 1 (enum)'!A5:A6</xm:f>
          </x14:formula1>
          <xm:sqref>G241</xm:sqref>
        </x14:dataValidation>
        <x14:dataValidation type="list" allowBlank="1" xr:uid="{159A27C3-A0D6-40B4-AA05-4CA6501F59A9}">
          <x14:formula1>
            <xm:f>'Select the approach you (enum)'!A5:A6</xm:f>
          </x14:formula1>
          <xm:sqref>G27</xm:sqref>
        </x14:dataValidation>
        <x14:dataValidation type="list" allowBlank="1" xr:uid="{702F3C41-A514-425F-914F-DD89456EBF8E}">
          <x14:formula1>
            <xm:f>'Is data to determine Bu (enum)'!A5:A6</xm:f>
          </x14:formula1>
          <xm:sqref>G254</xm:sqref>
        </x14:dataValidation>
        <x14:dataValidation type="list" allowBlank="1" xr:uid="{09AA7790-AE05-4816-AEF4-85AC09063ED0}">
          <x14:formula1>
            <xm:f>'Is grid located in LDCS (enum)'!A5:A7</xm:f>
          </x14:formula1>
          <xm:sqref>G256</xm:sqref>
        </x14:dataValidation>
        <x14:dataValidation type="list" allowBlank="1" xr:uid="{74C84607-9711-4EE2-A6D9-033084A1B3A2}">
          <x14:formula1>
            <xm:f>'Is the project activity (enum)'!A5:A6</xm:f>
          </x14:formula1>
          <xm:sqref>G262</xm:sqref>
        </x14:dataValidation>
        <x14:dataValidation type="list" allowBlank="1" xr:uid="{0A20775A-DAB5-44EB-ABE0-61BEF8FC3DD3}">
          <x14:formula1>
            <xm:f>'Is the share of renewab (enum)'!A5:A6</xm:f>
          </x14:formula1>
          <xm:sqref>G263</xm:sqref>
        </x14:dataValidation>
        <x14:dataValidation type="list" allowBlank="1" xr:uid="{A92282E6-241C-459E-AC03-8CA55CF3C285}">
          <x14:formula1>
            <xm:f>'Has natural gas been us (enum)'!A5:A6</xm:f>
          </x14:formula1>
          <xm:sqref>G264</xm:sqref>
        </x14:dataValidation>
        <x14:dataValidation type="list" allowBlank="1" xr:uid="{8344EF1E-FEF4-48F1-AF91-FFBB87B6C57D}">
          <x14:formula1>
            <xm:f>'Is there a single diese (enum)'!A5:A6</xm:f>
          </x14:formula1>
          <xm:sqref>G272</xm:sqref>
        </x14:dataValidation>
        <x14:dataValidation type="list" allowBlank="1" xr:uid="{BF226C9C-20DA-4834-9488-7DC834CDC87B}">
          <x14:formula1>
            <xm:f>'For multiple power plan (enum)'!A5:A7</xm:f>
          </x14:formula1>
          <xm:sqref>G274</xm:sqref>
        </x14:dataValidation>
        <x14:dataValidation type="list" allowBlank="1" xr:uid="{91A6312F-F26A-4E17-BF3D-453098B8A4EB}">
          <x14:formula1>
            <xm:f>'Are there gaseous fuel- (enum)'!A5:A6</xm:f>
          </x14:formula1>
          <xm:sqref>G275</xm:sqref>
        </x14:dataValidation>
        <x14:dataValidation type="list" allowBlank="1" xr:uid="{DA62089F-8020-483F-AD4E-AD31E024C1FD}">
          <x14:formula1>
            <xm:f>'Are there gaseous fu 1 (enum)'!A5:A6</xm:f>
          </x14:formula1>
          <xm:sqref>G276</xm:sqref>
        </x14:dataValidation>
        <x14:dataValidation type="list" allowBlank="1" xr:uid="{9DA19C2B-B88B-4A06-809F-102302F2032F}">
          <x14:formula1>
            <xm:f>'Is the project activity (enum)'!A5:A6</xm:f>
          </x14:formula1>
          <xm:sqref>G282</xm:sqref>
        </x14:dataValidation>
        <x14:dataValidation type="list" allowBlank="1" xr:uid="{8333F982-9D4D-49AD-A334-6712EF230CD4}">
          <x14:formula1>
            <xm:f>'Is the share of renewab (enum)'!A5:A6</xm:f>
          </x14:formula1>
          <xm:sqref>G283</xm:sqref>
        </x14:dataValidation>
        <x14:dataValidation type="list" allowBlank="1" xr:uid="{2F5464A6-2047-4E79-B359-B3492F79079A}">
          <x14:formula1>
            <xm:f>'Has natural gas been us (enum)'!A5:A6</xm:f>
          </x14:formula1>
          <xm:sqref>G284</xm:sqref>
        </x14:dataValidation>
        <x14:dataValidation type="list" allowBlank="1" xr:uid="{702DAEA5-0EBB-4CF0-9389-FAE20ED01827}">
          <x14:formula1>
            <xm:f>'Is this data for the fi (enum)'!A5:A6</xm:f>
          </x14:formula1>
          <xm:sqref>G291</xm:sqref>
        </x14:dataValidation>
        <x14:dataValidation type="list" allowBlank="1" xr:uid="{41D0729A-2F10-4B4A-9222-FB1CFFF60FCE}">
          <x14:formula1>
            <xm:f>'Select the option th 2 (enum)'!A5:A6</xm:f>
          </x14:formula1>
          <xm:sqref>G292</xm:sqref>
        </x14:dataValidation>
        <x14:dataValidation type="list" allowBlank="1" xr:uid="{19E4D808-BEEC-4097-BEFF-33361B9749BB}">
          <x14:formula1>
            <xm:f>'Choose which option  1 (enum)'!A5:A6</xm:f>
          </x14:formula1>
          <xm:sqref>G295</xm:sqref>
        </x14:dataValidation>
        <x14:dataValidation type="list" allowBlank="1" xr:uid="{2BC89BF7-3043-49B8-A024-BD222982EA6D}">
          <x14:formula1>
            <xm:f>'Does hydro power plants (enum)'!A5:A6</xm:f>
          </x14:formula1>
          <xm:sqref>G296</xm:sqref>
        </x14:dataValidation>
        <x14:dataValidation type="list" allowBlank="1" xr:uid="{30AD47E2-09EB-4ADA-B741-50EA5F6D5A31}">
          <x14:formula1>
            <xm:f>'Select one of the two o (enum)'!A5:A6</xm:f>
          </x14:formula1>
          <xm:sqref>G33</xm:sqref>
        </x14:dataValidation>
        <x14:dataValidation type="list" allowBlank="1" xr:uid="{1807F039-EA44-4297-B623-84E145DE7573}">
          <x14:formula1>
            <xm:f>'Tool 05 provides 2 appr (enum)'!A5:A6</xm:f>
          </x14:formula1>
          <xm:sqref>G308</xm:sqref>
        </x14:dataValidation>
        <x14:dataValidation type="list" allowBlank="1" xr:uid="{AC84225E-E9D4-45DF-8F15-E33FAAE380FC}">
          <x14:formula1>
            <xm:f>'Please select which app (enum)'!A5:A6</xm:f>
          </x14:formula1>
          <xm:sqref>G310</xm:sqref>
        </x14:dataValidation>
        <x14:dataValidation type="list" allowBlank="1" xr:uid="{97884A3A-F295-4174-9C59-E30ED3D7B4AC}">
          <x14:formula1>
            <xm:f>'Choose which option app (enum)'!A5:A6</xm:f>
          </x14:formula1>
          <xm:sqref>G311</xm:sqref>
        </x14:dataValidation>
        <x14:dataValidation type="list" allowBlank="1" xr:uid="{351B9EDE-2AE0-4D86-95C4-7B7EFD669A22}">
          <x14:formula1>
            <xm:f>'Select the option th 3 (enum)'!A5:A6</xm:f>
          </x14:formula1>
          <xm:sqref>G312</xm:sqref>
        </x14:dataValidation>
        <x14:dataValidation type="list" allowBlank="1" xr:uid="{D9AAD37F-3AB0-4452-944D-811AFFB87ED4}">
          <x14:formula1>
            <xm:f>'Type of fossil fuel use (enum)'!A5:A57</xm:f>
          </x14:formula1>
          <xm:sqref>G315</xm:sqref>
        </x14:dataValidation>
        <x14:dataValidation type="list" allowBlank="1" xr:uid="{04A91FBB-05C1-427D-84D0-06207B5BD4DE}">
          <x14:formula1>
            <xm:f>'Scenario A has 2 option (enum)'!A5:A6</xm:f>
          </x14:formula1>
          <xm:sqref>G340</xm:sqref>
        </x14:dataValidation>
        <x14:dataValidation type="list" allowBlank="1" xr:uid="{21352DD6-D2BC-4615-AFC3-6AA605164591}">
          <x14:formula1>
            <xm:f>'Does you have hourly or (enum)'!A5:A6</xm:f>
          </x14:formula1>
          <xm:sqref>G343</xm:sqref>
        </x14:dataValidation>
        <x14:dataValidation type="list" allowBlank="1" xr:uid="{1F0850B9-EDBD-48A8-A61F-753E247CAF80}">
          <x14:formula1>
            <xm:f>'Is LCMR share less than (enum)'!A5:A6</xm:f>
          </x14:formula1>
          <xm:sqref>G345</xm:sqref>
        </x14:dataValidation>
        <x14:dataValidation type="list" allowBlank="1" xr:uid="{61C960CF-536D-4AFD-814E-6485393F8598}">
          <x14:formula1>
            <xm:f>'Is the average load by  (enum)'!A5:A6</xm:f>
          </x14:formula1>
          <xm:sqref>G347</xm:sqref>
        </x14:dataValidation>
        <x14:dataValidation type="list" allowBlank="1" xr:uid="{EE14838F-088D-42DE-8BAB-55CDDD6A56B8}">
          <x14:formula1>
            <xm:f>'Are hourly loads of the (enum)'!A5:A6</xm:f>
          </x14:formula1>
          <xm:sqref>G349</xm:sqref>
        </x14:dataValidation>
        <x14:dataValidation type="list" allowBlank="1" xr:uid="{C2281E14-D723-4538-A1C9-1818EBDA9933}">
          <x14:formula1>
            <xm:f>'Is the LASL more than o (enum)'!A5:A6</xm:f>
          </x14:formula1>
          <xm:sqref>G351</xm:sqref>
        </x14:dataValidation>
        <x14:dataValidation type="list" allowBlank="1" xr:uid="{542A8E0D-60F1-472A-82CA-A3BA9CEC943C}">
          <x14:formula1>
            <xm:f>'Do you have annual aggr (enum)'!A5:A6</xm:f>
          </x14:formula1>
          <xm:sqref>G353</xm:sqref>
        </x14:dataValidation>
        <x14:dataValidation type="list" allowBlank="1" xr:uid="{B618D49E-6825-4404-A22B-02C14B4733CB}">
          <x14:formula1>
            <xm:f>'Select the approach you (enum)'!A5:A6</xm:f>
          </x14:formula1>
          <xm:sqref>G357</xm:sqref>
        </x14:dataValidation>
        <x14:dataValidation type="list" allowBlank="1" xr:uid="{D47A8780-5460-4B38-8D11-2E28FB42AD21}">
          <x14:formula1>
            <xm:f>'Select the approach you (enum)'!A5:A6</xm:f>
          </x14:formula1>
          <xm:sqref>G363</xm:sqref>
        </x14:dataValidation>
        <x14:dataValidation type="list" allowBlank="1" xr:uid="{44076EEF-A307-4CB3-A3C6-295BBF3A5659}">
          <x14:formula1>
            <xm:f>'Select the option that  (enum)'!A5:A7</xm:f>
          </x14:formula1>
          <xm:sqref>G376</xm:sqref>
        </x14:dataValidation>
        <x14:dataValidation type="list" allowBlank="1" xr:uid="{7AB5D5D0-6B30-4B6F-B147-8927DF6853E3}">
          <x14:formula1>
            <xm:f>'Select one of the two o (enum)'!A5:A6</xm:f>
          </x14:formula1>
          <xm:sqref>G381</xm:sqref>
        </x14:dataValidation>
        <x14:dataValidation type="list" allowBlank="1" xr:uid="{0F45D97E-E5DC-4AA6-A3AD-C05CF32723C3}">
          <x14:formula1>
            <xm:f>'Select the option that  (enum)'!A5:A7</xm:f>
          </x14:formula1>
          <xm:sqref>G393</xm:sqref>
        </x14:dataValidation>
        <x14:dataValidation type="list" allowBlank="1" xr:uid="{81EC059C-F536-4EA2-9018-26EFD5AD2579}">
          <x14:formula1>
            <xm:f>'Select one of the two o (enum)'!A5:A6</xm:f>
          </x14:formula1>
          <xm:sqref>G399</xm:sqref>
        </x14:dataValidation>
        <x14:dataValidation type="list" allowBlank="1" xr:uid="{B3DBAC44-2AED-423D-9493-DD776D64BFB6}">
          <x14:formula1>
            <xm:f>'Select one of the two o (enum)'!A5:A6</xm:f>
          </x14:formula1>
          <xm:sqref>G43</xm:sqref>
        </x14:dataValidation>
        <x14:dataValidation type="list" allowBlank="1" xr:uid="{038B77ED-DE41-4EE9-A3B3-94E974FAD1FE}">
          <x14:formula1>
            <xm:f>'Select the option that  (enum)'!A5:A7</xm:f>
          </x14:formula1>
          <xm:sqref>G411</xm:sqref>
        </x14:dataValidation>
        <x14:dataValidation type="list" allowBlank="1" xr:uid="{BD3A0B21-1604-4713-A691-E4F676ED218F}">
          <x14:formula1>
            <xm:f>'Select the option th 1 (enum)'!A5:A6</xm:f>
          </x14:formula1>
          <xm:sqref>G428</xm:sqref>
        </x14:dataValidation>
        <x14:dataValidation type="list" allowBlank="1" xr:uid="{45AC1975-6B18-4238-9844-8496D4B6E55B}">
          <x14:formula1>
            <xm:f>'Is data to determine Bu (enum)'!A5:A6</xm:f>
          </x14:formula1>
          <xm:sqref>G441</xm:sqref>
        </x14:dataValidation>
        <x14:dataValidation type="list" allowBlank="1" xr:uid="{5796E864-978E-46F4-8718-9EE2AB3398D5}">
          <x14:formula1>
            <xm:f>'Is grid located in LDCS (enum)'!A5:A7</xm:f>
          </x14:formula1>
          <xm:sqref>G443</xm:sqref>
        </x14:dataValidation>
        <x14:dataValidation type="list" allowBlank="1" xr:uid="{5782A862-FEDB-41E2-9472-415239EAB06D}">
          <x14:formula1>
            <xm:f>'Is the project activity (enum)'!A5:A6</xm:f>
          </x14:formula1>
          <xm:sqref>G449</xm:sqref>
        </x14:dataValidation>
        <x14:dataValidation type="list" allowBlank="1" xr:uid="{F12B2EF8-9DFE-4BB6-BD5B-7A543E79E85C}">
          <x14:formula1>
            <xm:f>'Is the share of renewab (enum)'!A5:A6</xm:f>
          </x14:formula1>
          <xm:sqref>G450</xm:sqref>
        </x14:dataValidation>
        <x14:dataValidation type="list" allowBlank="1" xr:uid="{54C0994D-1DAD-4DCB-8D42-9EB849E3A2E7}">
          <x14:formula1>
            <xm:f>'Has natural gas been us (enum)'!A5:A6</xm:f>
          </x14:formula1>
          <xm:sqref>G451</xm:sqref>
        </x14:dataValidation>
        <x14:dataValidation type="list" allowBlank="1" xr:uid="{984521C7-5D1E-4CA1-8CEF-08815A9E08E2}">
          <x14:formula1>
            <xm:f>'Is there a single diese (enum)'!A5:A6</xm:f>
          </x14:formula1>
          <xm:sqref>G459</xm:sqref>
        </x14:dataValidation>
        <x14:dataValidation type="list" allowBlank="1" xr:uid="{3E76FC77-1914-4258-B251-E9B413E1BF1D}">
          <x14:formula1>
            <xm:f>'For multiple power plan (enum)'!A5:A7</xm:f>
          </x14:formula1>
          <xm:sqref>G461</xm:sqref>
        </x14:dataValidation>
        <x14:dataValidation type="list" allowBlank="1" xr:uid="{E7B9EDAA-AEEE-4DA8-A3FD-57FE434901AA}">
          <x14:formula1>
            <xm:f>'Are there gaseous fuel- (enum)'!A5:A6</xm:f>
          </x14:formula1>
          <xm:sqref>G462</xm:sqref>
        </x14:dataValidation>
        <x14:dataValidation type="list" allowBlank="1" xr:uid="{3FC970AC-A135-4F6E-B4F4-A4ABD362425B}">
          <x14:formula1>
            <xm:f>'Are there gaseous fu 1 (enum)'!A5:A6</xm:f>
          </x14:formula1>
          <xm:sqref>G463</xm:sqref>
        </x14:dataValidation>
        <x14:dataValidation type="list" allowBlank="1" xr:uid="{9CD56366-D81B-4D04-A0F4-771384C586F7}">
          <x14:formula1>
            <xm:f>'Is the project activity (enum)'!A5:A6</xm:f>
          </x14:formula1>
          <xm:sqref>G469</xm:sqref>
        </x14:dataValidation>
        <x14:dataValidation type="list" allowBlank="1" xr:uid="{A412B403-5EE4-47F7-ADA1-5C1337C81E0D}">
          <x14:formula1>
            <xm:f>'Is the share of renewab (enum)'!A5:A6</xm:f>
          </x14:formula1>
          <xm:sqref>G470</xm:sqref>
        </x14:dataValidation>
        <x14:dataValidation type="list" allowBlank="1" xr:uid="{E0D71892-1181-4C13-8292-C837D4A525DA}">
          <x14:formula1>
            <xm:f>'Has natural gas been us (enum)'!A5:A6</xm:f>
          </x14:formula1>
          <xm:sqref>G471</xm:sqref>
        </x14:dataValidation>
        <x14:dataValidation type="list" allowBlank="1" xr:uid="{3D9CFC6F-76CB-4359-B795-26F47DFFDC5A}">
          <x14:formula1>
            <xm:f>'Is this data for the fi (enum)'!A5:A6</xm:f>
          </x14:formula1>
          <xm:sqref>G478</xm:sqref>
        </x14:dataValidation>
        <x14:dataValidation type="list" allowBlank="1" xr:uid="{CF03BA60-0386-4D82-BEA7-C80DBED2431C}">
          <x14:formula1>
            <xm:f>'Select the option th 2 (enum)'!A5:A6</xm:f>
          </x14:formula1>
          <xm:sqref>G479</xm:sqref>
        </x14:dataValidation>
        <x14:dataValidation type="list" allowBlank="1" xr:uid="{CD2987E2-6A3B-44F8-8C8B-70C864D7F05F}">
          <x14:formula1>
            <xm:f>'Choose which option  1 (enum)'!A5:A6</xm:f>
          </x14:formula1>
          <xm:sqref>G482</xm:sqref>
        </x14:dataValidation>
        <x14:dataValidation type="list" allowBlank="1" xr:uid="{0C21B6FF-B72B-438F-982B-3E3C2E2FEFAD}">
          <x14:formula1>
            <xm:f>'Does hydro power plants (enum)'!A5:A6</xm:f>
          </x14:formula1>
          <xm:sqref>G483</xm:sqref>
        </x14:dataValidation>
        <x14:dataValidation type="list" allowBlank="1" xr:uid="{F9DFAA2B-C94F-4111-BD26-13F19A6D6970}">
          <x14:formula1>
            <xm:f>'If emissions are calcul (enum)'!A5:A7</xm:f>
          </x14:formula1>
          <xm:sqref>G8</xm:sqref>
        </x14:dataValidation>
        <x14:dataValidation type="list" allowBlank="1" xr:uid="{1F7B748A-CBAC-4F77-AD1F-0EAB44EE6C66}">
          <x14:formula1>
            <xm:f>'Select the option that  (enum)'!A5:A7</xm:f>
          </x14:formula1>
          <xm:sqref>G55</xm:sqref>
        </x14:dataValidation>
        <x14:dataValidation type="list" allowBlank="1" xr:uid="{A0213BFC-82BB-4731-8D83-194E29C3D1F3}">
          <x14:formula1>
            <xm:f>'Select the option th 1 (enum)'!A5:A6</xm:f>
          </x14:formula1>
          <xm:sqref>G61</xm:sqref>
        </x14:dataValidation>
        <x14:dataValidation type="list" allowBlank="1" xr:uid="{20EEAC5D-D059-4A9B-BB33-3E1A39D0ED83}">
          <x14:formula1>
            <xm:f>'Please select the appro (enum)'!A5:A7</xm:f>
          </x14:formula1>
          <xm:sqref>G10</xm:sqref>
        </x14:dataValidation>
        <x14:dataValidation type="list" allowBlank="1" xr:uid="{196F6EDF-8E7C-49E6-BB38-936FD670A132}">
          <x14:formula1>
            <xm:f>'Is data to determine Bu (enum)'!A5:A6</xm:f>
          </x14:formula1>
          <xm:sqref>G74</xm:sqref>
        </x14:dataValidation>
        <x14:dataValidation type="list" allowBlank="1" xr:uid="{26315B0E-3F31-424C-A17E-6E8D1DD95465}">
          <x14:formula1>
            <xm:f>'Is grid located in LDCS (enum)'!A5:A7</xm:f>
          </x14:formula1>
          <xm:sqref>G76</xm:sqref>
        </x14:dataValidation>
        <x14:dataValidation type="list" allowBlank="1" xr:uid="{1DD1DC8D-F850-4716-8545-B1DD74748957}">
          <x14:formula1>
            <xm:f>'Is the project activity (enum)'!A5:A6</xm:f>
          </x14:formula1>
          <xm:sqref>G82</xm:sqref>
        </x14:dataValidation>
        <x14:dataValidation type="list" allowBlank="1" xr:uid="{00434320-5056-49D2-91D9-7C1B185827A9}">
          <x14:formula1>
            <xm:f>'Is the share of renewab (enum)'!A5:A6</xm:f>
          </x14:formula1>
          <xm:sqref>G83</xm:sqref>
        </x14:dataValidation>
        <x14:dataValidation type="list" allowBlank="1" xr:uid="{CB93A540-B467-4D96-981A-ACFFAEFDB567}">
          <x14:formula1>
            <xm:f>'Has natural gas been us (enum)'!A5:A6</xm:f>
          </x14:formula1>
          <xm:sqref>G84</xm:sqref>
        </x14:dataValidation>
        <x14:dataValidation type="list" allowBlank="1" xr:uid="{E127FA1F-DAD7-4CC8-B7C8-FE8588B4C8C7}">
          <x14:formula1>
            <xm:f>'Is there a single diese (enum)'!A5:A6</xm:f>
          </x14:formula1>
          <xm:sqref>G92</xm:sqref>
        </x14:dataValidation>
        <x14:dataValidation type="list" allowBlank="1" xr:uid="{B20E5364-8D34-4833-8C0C-D7D64C9FF4EE}">
          <x14:formula1>
            <xm:f>'Scenario A has 2 option (enum)'!A5:A6</xm:f>
          </x14:formula1>
          <xm:sqref>G12</xm:sqref>
        </x14:dataValidation>
        <x14:dataValidation type="list" allowBlank="1" xr:uid="{2CACFAD4-2638-4E90-ABBC-91257D7CE40E}">
          <x14:formula1>
            <xm:f>'For multiple power plan (enum)'!A5:A7</xm:f>
          </x14:formula1>
          <xm:sqref>G94</xm:sqref>
        </x14:dataValidation>
        <x14:dataValidation type="list" allowBlank="1" xr:uid="{B4AF819C-50E3-47E2-86E6-2D547B766E74}">
          <x14:formula1>
            <xm:f>'Are there gaseous fuel- (enum)'!A5:A6</xm:f>
          </x14:formula1>
          <xm:sqref>G95</xm:sqref>
        </x14:dataValidation>
        <x14:dataValidation type="list" allowBlank="1" xr:uid="{BAB69697-6CA5-4B10-87A9-F298AFCC1712}">
          <x14:formula1>
            <xm:f>'Are there gaseous fu 1 (enum)'!A5:A6</xm:f>
          </x14:formula1>
          <xm:sqref>G96</xm:sqref>
        </x14:dataValidation>
        <x14:dataValidation type="list" allowBlank="1" xr:uid="{003B4B32-9B9B-4BB1-9445-CEE421A2D120}">
          <x14:formula1>
            <xm:f>'Is the project activity (enum)'!A5:A6</xm:f>
          </x14:formula1>
          <xm:sqref>G102</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BFDD-00E6-4237-9438-C63CA02BE34D}">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983</v>
      </c>
    </row>
    <row r="2" spans="1:2" ht="75.75">
      <c r="A2" s="4" t="s">
        <v>873</v>
      </c>
      <c r="B2" s="5" t="s">
        <v>88</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F6C8-B370-41F3-8C3C-2E7DCEEE81B1}">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91</v>
      </c>
    </row>
    <row r="2" spans="1:2" ht="18.75">
      <c r="A2" s="4" t="s">
        <v>873</v>
      </c>
      <c r="B2" s="5" t="s">
        <v>93</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8C53C-F3FF-47B8-BCE8-BF4C8694B89E}">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984</v>
      </c>
    </row>
    <row r="2" spans="1:2" ht="45.75">
      <c r="A2" s="4" t="s">
        <v>873</v>
      </c>
      <c r="B2" s="5" t="s">
        <v>97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E4DE5-61EF-41E4-A858-3D9D4384C6DE}">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99</v>
      </c>
    </row>
    <row r="2" spans="1:2" ht="45.75">
      <c r="A2" s="4" t="s">
        <v>873</v>
      </c>
      <c r="B2" s="5" t="s">
        <v>101</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EE34-2D32-46D4-A637-6BBC8C9AC839}">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107</v>
      </c>
    </row>
    <row r="2" spans="1:2" ht="60.75">
      <c r="A2" s="4" t="s">
        <v>873</v>
      </c>
      <c r="B2" s="5" t="s">
        <v>109</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7F75-EBF7-471D-B2B2-D057D0FE6866}">
  <sheetPr>
    <outlinePr summaryBelow="0" summaryRight="0"/>
  </sheetPr>
  <dimension ref="A1:G26"/>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116</v>
      </c>
      <c r="B1" s="37"/>
      <c r="C1" s="37"/>
      <c r="D1" s="37"/>
      <c r="E1" s="37"/>
      <c r="F1" s="37"/>
      <c r="G1" s="37"/>
    </row>
    <row r="2" spans="1:7" ht="18.75">
      <c r="A2" s="1" t="s">
        <v>1</v>
      </c>
      <c r="B2" s="39" t="s">
        <v>17</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117</v>
      </c>
      <c r="D5" s="3"/>
      <c r="E5" s="3" t="s">
        <v>118</v>
      </c>
      <c r="F5" s="3" t="s">
        <v>15</v>
      </c>
      <c r="G5" s="3" t="s">
        <v>119</v>
      </c>
    </row>
    <row r="6" spans="1:7" ht="45">
      <c r="A6" s="3" t="s">
        <v>15</v>
      </c>
      <c r="B6" s="18" t="s">
        <v>120</v>
      </c>
      <c r="C6" s="3" t="s">
        <v>17</v>
      </c>
      <c r="D6" s="3" t="b">
        <f>EXACT(G5,"Type III: Other project activities not included in Type I or Type II that aim to achieve GHG emissions reductions at a scale of no more than 20 ktCO2e per year.")</f>
        <v>0</v>
      </c>
      <c r="E6" s="3" t="s">
        <v>121</v>
      </c>
      <c r="F6" s="3" t="s">
        <v>15</v>
      </c>
      <c r="G6" s="3" t="s">
        <v>17</v>
      </c>
    </row>
    <row r="7" spans="1:7" ht="30" outlineLevel="1" collapsed="1">
      <c r="A7" s="19" t="s">
        <v>12</v>
      </c>
      <c r="B7" s="19" t="s">
        <v>20</v>
      </c>
      <c r="C7" s="20" t="s">
        <v>122</v>
      </c>
      <c r="D7" s="19"/>
      <c r="E7" s="19" t="s">
        <v>123</v>
      </c>
      <c r="F7" s="19" t="s">
        <v>15</v>
      </c>
      <c r="G7" s="19" t="s">
        <v>12</v>
      </c>
    </row>
    <row r="8" spans="1:7" ht="60" outlineLevel="1" collapsed="1">
      <c r="A8" s="19" t="s">
        <v>12</v>
      </c>
      <c r="B8" s="19" t="s">
        <v>20</v>
      </c>
      <c r="C8" s="20" t="s">
        <v>124</v>
      </c>
      <c r="D8" s="19"/>
      <c r="E8" s="19" t="s">
        <v>125</v>
      </c>
      <c r="F8" s="19" t="s">
        <v>15</v>
      </c>
      <c r="G8" s="19" t="s">
        <v>12</v>
      </c>
    </row>
    <row r="9" spans="1:7" ht="30">
      <c r="A9" s="3" t="s">
        <v>15</v>
      </c>
      <c r="B9" s="18" t="s">
        <v>126</v>
      </c>
      <c r="C9" s="3" t="s">
        <v>17</v>
      </c>
      <c r="D9" s="3" t="b">
        <f>EXACT(G5,"Type II: Energy efficiency project activities that aim to achieve energy savings at a scale of no more than 20 GWh per year.")</f>
        <v>0</v>
      </c>
      <c r="E9" s="3" t="s">
        <v>127</v>
      </c>
      <c r="F9" s="3" t="s">
        <v>15</v>
      </c>
      <c r="G9" s="3" t="s">
        <v>17</v>
      </c>
    </row>
    <row r="10" spans="1:7" ht="30" outlineLevel="1" collapsed="1">
      <c r="A10" s="19" t="s">
        <v>12</v>
      </c>
      <c r="B10" s="19" t="s">
        <v>20</v>
      </c>
      <c r="C10" s="20" t="s">
        <v>128</v>
      </c>
      <c r="D10" s="19"/>
      <c r="E10" s="19" t="s">
        <v>123</v>
      </c>
      <c r="F10" s="19" t="s">
        <v>15</v>
      </c>
      <c r="G10" s="19" t="s">
        <v>12</v>
      </c>
    </row>
    <row r="11" spans="1:7" ht="75" outlineLevel="1" collapsed="1">
      <c r="A11" s="19" t="s">
        <v>12</v>
      </c>
      <c r="B11" s="19" t="s">
        <v>20</v>
      </c>
      <c r="C11" s="20" t="s">
        <v>129</v>
      </c>
      <c r="D11" s="19"/>
      <c r="E11" s="19" t="s">
        <v>130</v>
      </c>
      <c r="F11" s="19" t="s">
        <v>15</v>
      </c>
      <c r="G11" s="19" t="s">
        <v>12</v>
      </c>
    </row>
    <row r="12" spans="1:7" ht="30">
      <c r="A12" s="3" t="s">
        <v>15</v>
      </c>
      <c r="B12" s="18" t="s">
        <v>131</v>
      </c>
      <c r="C12" s="3" t="s">
        <v>17</v>
      </c>
      <c r="D12" s="3" t="b">
        <f>EXACT(G5,"Type I: Project activities up to 5 MW that employ renewable energy as their primary technology.")</f>
        <v>1</v>
      </c>
      <c r="E12" s="3" t="s">
        <v>119</v>
      </c>
      <c r="F12" s="3" t="s">
        <v>15</v>
      </c>
      <c r="G12" s="3" t="s">
        <v>17</v>
      </c>
    </row>
    <row r="13" spans="1:7" ht="45" outlineLevel="1" collapsed="1">
      <c r="A13" s="19" t="s">
        <v>12</v>
      </c>
      <c r="B13" s="19" t="s">
        <v>20</v>
      </c>
      <c r="C13" s="20" t="s">
        <v>132</v>
      </c>
      <c r="D13" s="19"/>
      <c r="E13" s="19" t="s">
        <v>133</v>
      </c>
      <c r="F13" s="19" t="s">
        <v>15</v>
      </c>
      <c r="G13" s="19" t="s">
        <v>12</v>
      </c>
    </row>
    <row r="14" spans="1:7" ht="45" outlineLevel="1" collapsed="1">
      <c r="A14" s="19" t="s">
        <v>12</v>
      </c>
      <c r="B14" s="19" t="s">
        <v>20</v>
      </c>
      <c r="C14" s="20" t="s">
        <v>134</v>
      </c>
      <c r="D14" s="19"/>
      <c r="E14" s="19" t="s">
        <v>135</v>
      </c>
      <c r="F14" s="19" t="s">
        <v>15</v>
      </c>
      <c r="G14" s="19" t="s">
        <v>12</v>
      </c>
    </row>
    <row r="15" spans="1:7" ht="60" outlineLevel="1" collapsed="1">
      <c r="A15" s="19" t="s">
        <v>12</v>
      </c>
      <c r="B15" s="19" t="s">
        <v>20</v>
      </c>
      <c r="C15" s="20" t="s">
        <v>136</v>
      </c>
      <c r="D15" s="19"/>
      <c r="E15" s="19" t="s">
        <v>137</v>
      </c>
      <c r="F15" s="19" t="s">
        <v>15</v>
      </c>
      <c r="G15" s="19" t="s">
        <v>12</v>
      </c>
    </row>
    <row r="16" spans="1:7" ht="75" outlineLevel="1" collapsed="1">
      <c r="A16" s="19" t="s">
        <v>12</v>
      </c>
      <c r="B16" s="19" t="s">
        <v>20</v>
      </c>
      <c r="C16" s="20" t="s">
        <v>138</v>
      </c>
      <c r="D16" s="19"/>
      <c r="E16" s="19" t="s">
        <v>139</v>
      </c>
      <c r="F16" s="19" t="s">
        <v>15</v>
      </c>
      <c r="G16" s="19" t="s">
        <v>12</v>
      </c>
    </row>
    <row r="17" spans="1:7" ht="30">
      <c r="A17" s="3" t="s">
        <v>12</v>
      </c>
      <c r="B17" s="3" t="s">
        <v>20</v>
      </c>
      <c r="C17" s="18" t="s">
        <v>140</v>
      </c>
      <c r="D17" s="3"/>
      <c r="E17" s="3" t="s">
        <v>141</v>
      </c>
      <c r="F17" s="3" t="s">
        <v>15</v>
      </c>
      <c r="G17" s="3" t="s">
        <v>12</v>
      </c>
    </row>
    <row r="18" spans="1:7" ht="45">
      <c r="A18" s="3" t="s">
        <v>12</v>
      </c>
      <c r="B18" s="3" t="s">
        <v>20</v>
      </c>
      <c r="C18" s="18" t="s">
        <v>142</v>
      </c>
      <c r="D18" s="3"/>
      <c r="E18" s="3" t="s">
        <v>143</v>
      </c>
      <c r="F18" s="3" t="s">
        <v>15</v>
      </c>
      <c r="G18" s="3" t="s">
        <v>12</v>
      </c>
    </row>
    <row r="19" spans="1:7" ht="30">
      <c r="A19" s="3" t="s">
        <v>12</v>
      </c>
      <c r="B19" s="3" t="s">
        <v>20</v>
      </c>
      <c r="C19" s="18" t="s">
        <v>144</v>
      </c>
      <c r="D19" s="3"/>
      <c r="E19" s="3" t="s">
        <v>145</v>
      </c>
      <c r="F19" s="3" t="s">
        <v>15</v>
      </c>
      <c r="G19" s="3" t="s">
        <v>12</v>
      </c>
    </row>
    <row r="20" spans="1:7" ht="90">
      <c r="A20" s="3" t="s">
        <v>12</v>
      </c>
      <c r="B20" s="3" t="s">
        <v>20</v>
      </c>
      <c r="C20" s="18" t="s">
        <v>146</v>
      </c>
      <c r="D20" s="3"/>
      <c r="E20" s="3" t="s">
        <v>147</v>
      </c>
      <c r="F20" s="3" t="s">
        <v>15</v>
      </c>
      <c r="G20" s="3" t="s">
        <v>12</v>
      </c>
    </row>
    <row r="21" spans="1:7" ht="60">
      <c r="A21" s="3" t="s">
        <v>12</v>
      </c>
      <c r="B21" s="3" t="s">
        <v>20</v>
      </c>
      <c r="C21" s="18" t="s">
        <v>148</v>
      </c>
      <c r="D21" s="3"/>
      <c r="E21" s="3" t="s">
        <v>149</v>
      </c>
      <c r="F21" s="3" t="s">
        <v>15</v>
      </c>
      <c r="G21" s="3" t="s">
        <v>12</v>
      </c>
    </row>
    <row r="22" spans="1:7">
      <c r="A22" s="3" t="s">
        <v>12</v>
      </c>
      <c r="B22" s="18" t="s">
        <v>150</v>
      </c>
      <c r="C22" s="3" t="s">
        <v>17</v>
      </c>
      <c r="D22" s="3"/>
      <c r="E22" s="3" t="s">
        <v>151</v>
      </c>
      <c r="F22" s="3" t="s">
        <v>15</v>
      </c>
      <c r="G22" s="3" t="s">
        <v>17</v>
      </c>
    </row>
    <row r="23" spans="1:7" ht="30" outlineLevel="1" collapsed="1">
      <c r="A23" s="19" t="s">
        <v>12</v>
      </c>
      <c r="B23" s="19" t="s">
        <v>152</v>
      </c>
      <c r="C23" s="19" t="s">
        <v>17</v>
      </c>
      <c r="D23" s="19"/>
      <c r="E23" s="19" t="s">
        <v>153</v>
      </c>
      <c r="F23" s="19" t="s">
        <v>15</v>
      </c>
      <c r="G23" s="19">
        <v>1</v>
      </c>
    </row>
    <row r="24" spans="1:7" ht="30" outlineLevel="1" collapsed="1">
      <c r="A24" s="19" t="s">
        <v>12</v>
      </c>
      <c r="B24" s="19" t="s">
        <v>152</v>
      </c>
      <c r="C24" s="19" t="s">
        <v>17</v>
      </c>
      <c r="D24" s="19"/>
      <c r="E24" s="19" t="s">
        <v>154</v>
      </c>
      <c r="F24" s="19" t="s">
        <v>15</v>
      </c>
      <c r="G24" s="19">
        <v>1</v>
      </c>
    </row>
    <row r="25" spans="1:7">
      <c r="A25" s="3" t="s">
        <v>15</v>
      </c>
      <c r="B25" s="3" t="s">
        <v>20</v>
      </c>
      <c r="C25" s="18" t="s">
        <v>155</v>
      </c>
      <c r="D25" s="3" t="s">
        <v>15</v>
      </c>
      <c r="E25" s="3" t="s">
        <v>156</v>
      </c>
      <c r="F25" s="3" t="s">
        <v>15</v>
      </c>
      <c r="G25" s="3" t="s">
        <v>157</v>
      </c>
    </row>
    <row r="26" spans="1:7">
      <c r="A26" s="3" t="s">
        <v>15</v>
      </c>
      <c r="B26" s="3" t="s">
        <v>20</v>
      </c>
      <c r="C26" s="18" t="s">
        <v>158</v>
      </c>
      <c r="D26" s="3" t="s">
        <v>15</v>
      </c>
      <c r="E26" s="3" t="s">
        <v>159</v>
      </c>
      <c r="F26" s="3" t="s">
        <v>15</v>
      </c>
      <c r="G26" s="3" t="s">
        <v>160</v>
      </c>
    </row>
  </sheetData>
  <mergeCells count="3">
    <mergeCell ref="A1:G1"/>
    <mergeCell ref="B2:G2"/>
    <mergeCell ref="B3:G3"/>
  </mergeCells>
  <hyperlinks>
    <hyperlink ref="C5" location="#'Select the applicable p (enum)'!A3" display="Select the applicable p (enum)" xr:uid="{286BDA85-01A9-400B-9091-56A0B7BA787F}"/>
    <hyperlink ref="B6" location="#'Type III Other project activit'!A1" display="Type III Other project activit" xr:uid="{675DCFFF-7244-4305-A932-FA0AB11540B4}"/>
    <hyperlink ref="C7" location="#'Is the geographic lo 1 (enum)'!A3" display="Is the geographic lo 1 (enum)" xr:uid="{DF41E226-ED52-48BE-9B75-65F7AFBC875E}"/>
    <hyperlink ref="C8" location="#'Does the project act 3 (enum)'!A3" display="Does the project act 3 (enum)" xr:uid="{B2AC9BF1-0BF9-4C59-A65E-F261D75C84BE}"/>
    <hyperlink ref="B9" location="#'Type II Energy efficiency proj'!A1" display="Type II Energy efficiency proj" xr:uid="{D358BE07-1118-48E4-8055-D5C95A922472}"/>
    <hyperlink ref="C10" location="#'Is the geographic locat (enum)'!A3" display="Is the geographic locat (enum)" xr:uid="{85C3BE70-C698-4569-A30E-F1CBFAA2F0D5}"/>
    <hyperlink ref="C11" location="#'Does the project act 2 (enum)'!A3" display="Does the project act 2 (enum)" xr:uid="{C7B5FDE7-75CF-44D7-9430-E05089771244}"/>
    <hyperlink ref="B12" location="#'Type I Project activities up t'!A1" display="Type I Project activities up t" xr:uid="{ED4047FC-F08F-4E76-8831-BABD121A93DC}"/>
    <hyperlink ref="C13" location="#'The geographic location (enum)'!A3" display="The geographic location (enum)" xr:uid="{B08DB406-BB11-4BE9-AB87-5D305A712621}"/>
    <hyperlink ref="C14" location="#'Is the project activity (enum)'!A3" display="Is the project activity (enum)" xr:uid="{41546068-36C7-490E-896B-49E963CCA47C}"/>
    <hyperlink ref="C15" location="#'Does the project activi (enum)'!A3" display="Does the project activi (enum)" xr:uid="{BB04E229-B198-4274-A968-25D75BDCC66C}"/>
    <hyperlink ref="C16" location="#'Does the project act 1 (enum)'!A3" display="Does the project act 1 (enum)" xr:uid="{FCE51DE0-162A-4D28-893C-FB0673E26844}"/>
    <hyperlink ref="C17" location="#'Does the project involv (enum)'!A3" display="Does the project involv (enum)" xr:uid="{D4F19526-0CA8-485B-94E4-E73CCF5CFBB9}"/>
    <hyperlink ref="C18" location="#'Does each component mee (enum)'!A3" display="Does each component mee (enum)" xr:uid="{A67A9DFC-A36A-48CD-9F74-0BB034652576}"/>
    <hyperlink ref="C19" location="#'Do the sums of each com (enum)'!A3" display="Do the sums of each com (enum)" xr:uid="{19AB8A39-BEDC-4CE5-B5CC-D91AD270DA42}"/>
    <hyperlink ref="C20" location="#'Does the project inv 1 (enum)'!A3" display="Does the project inv 1 (enum)" xr:uid="{08FE8CDD-1D67-4B69-BBFC-9027DE99BED3}"/>
    <hyperlink ref="C21" location="#'Do the results of &quot;TOOL (enum)'!A3" display="Do the results of &quot;TOOL (enum)" xr:uid="{FE51D9A9-79C3-4708-B771-626CFD1AE3C1}"/>
    <hyperlink ref="B22" location="#'Determination of penetration o'!A1" display="Determination of penetration o" xr:uid="{959D7988-CB7C-44C6-858D-EF8E10D05DEE}"/>
    <hyperlink ref="C25" location="#'Applicability (enum)'!A3" display="Applicability (enum)" xr:uid="{ABFFE4B4-2FAF-4AAF-8936-9517BF22A20C}"/>
    <hyperlink ref="C26" location="#'Additionality (enum)'!A3" display="Additionality (enum)" xr:uid="{C68DF9E7-1D20-4B3D-BD80-B8208948B2F8}"/>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6">
        <x14:dataValidation type="list" allowBlank="1" xr:uid="{A615F706-FBBB-4E49-9904-C6E4686E0265}">
          <x14:formula1>
            <xm:f>'Does the project act 3 (enum)'!A3:A5</xm:f>
          </x14:formula1>
          <xm:sqref>G8</xm:sqref>
        </x14:dataValidation>
        <x14:dataValidation type="list" allowBlank="1" xr:uid="{74B5547F-FCDD-4681-A38E-07FE0D333433}">
          <x14:formula1>
            <xm:f>'Is the geographic lo 1 (enum)'!A3:A5</xm:f>
          </x14:formula1>
          <xm:sqref>G7</xm:sqref>
        </x14:dataValidation>
        <x14:dataValidation type="list" allowBlank="1" xr:uid="{58C36012-1F77-415A-ABB2-3079EB6FEC0A}">
          <x14:formula1>
            <xm:f>'Select the applicable p (enum)'!A3:A6</xm:f>
          </x14:formula1>
          <xm:sqref>G5</xm:sqref>
        </x14:dataValidation>
        <x14:dataValidation type="list" allowBlank="1" xr:uid="{654F03EE-76B6-4664-B4F3-970E38D865D3}">
          <x14:formula1>
            <xm:f>'Additionality (enum)'!A3:A5</xm:f>
          </x14:formula1>
          <xm:sqref>G26</xm:sqref>
        </x14:dataValidation>
        <x14:dataValidation type="list" allowBlank="1" xr:uid="{5B0EFEF6-BDFC-40D7-AFC4-B1B25887820B}">
          <x14:formula1>
            <xm:f>'Applicability (enum)'!A3:A4</xm:f>
          </x14:formula1>
          <xm:sqref>G25</xm:sqref>
        </x14:dataValidation>
        <x14:dataValidation type="list" allowBlank="1" xr:uid="{0EDACC90-A789-48E7-81C8-587A4E250659}">
          <x14:formula1>
            <xm:f>'Do the results of "TOOL (enum)'!A3:A5</xm:f>
          </x14:formula1>
          <xm:sqref>G21</xm:sqref>
        </x14:dataValidation>
        <x14:dataValidation type="list" allowBlank="1" xr:uid="{EE43A463-AC17-4D98-B846-12B28A88C191}">
          <x14:formula1>
            <xm:f>'Does the project inv 1 (enum)'!A3:A5</xm:f>
          </x14:formula1>
          <xm:sqref>G20</xm:sqref>
        </x14:dataValidation>
        <x14:dataValidation type="list" allowBlank="1" xr:uid="{91C55843-3C78-4D40-A0DF-18581C1A0027}">
          <x14:formula1>
            <xm:f>'Do the sums of each com (enum)'!A3:A5</xm:f>
          </x14:formula1>
          <xm:sqref>G19</xm:sqref>
        </x14:dataValidation>
        <x14:dataValidation type="list" allowBlank="1" xr:uid="{528822EA-5FEF-474E-BFED-FC1B498DB3C8}">
          <x14:formula1>
            <xm:f>'Does each component mee (enum)'!A3:A5</xm:f>
          </x14:formula1>
          <xm:sqref>G18</xm:sqref>
        </x14:dataValidation>
        <x14:dataValidation type="list" allowBlank="1" xr:uid="{33145441-F5BB-47F1-87C3-CD61455750AF}">
          <x14:formula1>
            <xm:f>'Does the project involv (enum)'!A3:A5</xm:f>
          </x14:formula1>
          <xm:sqref>G17</xm:sqref>
        </x14:dataValidation>
        <x14:dataValidation type="list" allowBlank="1" xr:uid="{2F89E20C-52AF-45E0-966C-94C7B0AF08EB}">
          <x14:formula1>
            <xm:f>'Does the project act 1 (enum)'!A3:A5</xm:f>
          </x14:formula1>
          <xm:sqref>G16</xm:sqref>
        </x14:dataValidation>
        <x14:dataValidation type="list" allowBlank="1" xr:uid="{C76D63F1-3EBC-4134-812E-F91983A90C01}">
          <x14:formula1>
            <xm:f>'Does the project activi (enum)'!A3:A5</xm:f>
          </x14:formula1>
          <xm:sqref>G15</xm:sqref>
        </x14:dataValidation>
        <x14:dataValidation type="list" allowBlank="1" xr:uid="{141D0B38-9A91-4D6E-A392-6A254411DE57}">
          <x14:formula1>
            <xm:f>'Is the project activity (en (2)'!A3:A5</xm:f>
          </x14:formula1>
          <xm:sqref>G14</xm:sqref>
        </x14:dataValidation>
        <x14:dataValidation type="list" allowBlank="1" xr:uid="{77B57D77-8B41-452D-93C2-2ABD202B9380}">
          <x14:formula1>
            <xm:f>'The geographic location (enum)'!A3:A5</xm:f>
          </x14:formula1>
          <xm:sqref>G13</xm:sqref>
        </x14:dataValidation>
        <x14:dataValidation type="list" allowBlank="1" xr:uid="{36DC7748-1B7E-4E76-913E-568A22718FF5}">
          <x14:formula1>
            <xm:f>'Does the project act 2 (enum)'!A3:A5</xm:f>
          </x14:formula1>
          <xm:sqref>G11</xm:sqref>
        </x14:dataValidation>
        <x14:dataValidation type="list" allowBlank="1" xr:uid="{E564913C-5E0E-438E-9442-CBBAB67539F5}">
          <x14:formula1>
            <xm:f>'Is the geographic locat (enum)'!A3:A5</xm:f>
          </x14:formula1>
          <xm:sqref>G10</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5767-BCD8-48B1-92FD-4D3D064AFF75}">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119</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45">
      <c r="A5" s="3" t="s">
        <v>12</v>
      </c>
      <c r="B5" s="3" t="s">
        <v>20</v>
      </c>
      <c r="C5" s="18" t="s">
        <v>132</v>
      </c>
      <c r="D5" s="3"/>
      <c r="E5" s="3" t="s">
        <v>133</v>
      </c>
      <c r="F5" s="3" t="s">
        <v>15</v>
      </c>
      <c r="G5" s="3" t="s">
        <v>12</v>
      </c>
    </row>
    <row r="6" spans="1:7" ht="45">
      <c r="A6" s="3" t="s">
        <v>12</v>
      </c>
      <c r="B6" s="3" t="s">
        <v>20</v>
      </c>
      <c r="C6" s="18" t="s">
        <v>134</v>
      </c>
      <c r="D6" s="3"/>
      <c r="E6" s="3" t="s">
        <v>135</v>
      </c>
      <c r="F6" s="3" t="s">
        <v>15</v>
      </c>
      <c r="G6" s="3" t="s">
        <v>12</v>
      </c>
    </row>
    <row r="7" spans="1:7" ht="60">
      <c r="A7" s="3" t="s">
        <v>12</v>
      </c>
      <c r="B7" s="3" t="s">
        <v>20</v>
      </c>
      <c r="C7" s="18" t="s">
        <v>136</v>
      </c>
      <c r="D7" s="3"/>
      <c r="E7" s="3" t="s">
        <v>137</v>
      </c>
      <c r="F7" s="3" t="s">
        <v>15</v>
      </c>
      <c r="G7" s="3" t="s">
        <v>12</v>
      </c>
    </row>
    <row r="8" spans="1:7" ht="75">
      <c r="A8" s="3" t="s">
        <v>12</v>
      </c>
      <c r="B8" s="3" t="s">
        <v>20</v>
      </c>
      <c r="C8" s="18" t="s">
        <v>138</v>
      </c>
      <c r="D8" s="3"/>
      <c r="E8" s="3" t="s">
        <v>139</v>
      </c>
      <c r="F8" s="3" t="s">
        <v>15</v>
      </c>
      <c r="G8" s="3" t="s">
        <v>12</v>
      </c>
    </row>
  </sheetData>
  <mergeCells count="3">
    <mergeCell ref="A1:G1"/>
    <mergeCell ref="B2:G2"/>
    <mergeCell ref="B3:G3"/>
  </mergeCells>
  <hyperlinks>
    <hyperlink ref="C5" location="#'The geographic location (enum)'!A3" display="The geographic location (enum)" xr:uid="{D536354C-A4F1-4A60-A4A5-8D81488CEDCE}"/>
    <hyperlink ref="C6" location="#'Is the project activity (enum)'!A3" display="Is the project activity (enum)" xr:uid="{34C668C0-C5BE-466C-BB73-7B8600D443A6}"/>
    <hyperlink ref="C7" location="#'Does the project activi (enum)'!A3" display="Does the project activi (enum)" xr:uid="{E2ED1A94-B3FC-4433-A655-E44144BD0F48}"/>
    <hyperlink ref="C8" location="#'Does the project act 1 (enum)'!A3" display="Does the project act 1 (enum)" xr:uid="{EE5318CF-0672-497C-A6E1-09C979BA371E}"/>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5B935104-1924-4031-89A6-62327D9C36D7}">
          <x14:formula1>
            <xm:f>'Does the project act 1 (enum)'!A3:A5</xm:f>
          </x14:formula1>
          <xm:sqref>G8</xm:sqref>
        </x14:dataValidation>
        <x14:dataValidation type="list" allowBlank="1" xr:uid="{770DA3AF-6227-4A91-8444-A6C4673CC2F5}">
          <x14:formula1>
            <xm:f>'Does the project activi (enum)'!A3:A5</xm:f>
          </x14:formula1>
          <xm:sqref>G7</xm:sqref>
        </x14:dataValidation>
        <x14:dataValidation type="list" allowBlank="1" xr:uid="{7CCD6864-03DB-48AD-8898-C66C73DAE129}">
          <x14:formula1>
            <xm:f>'Is the project activity (en (2)'!A3:A5</xm:f>
          </x14:formula1>
          <xm:sqref>G6</xm:sqref>
        </x14:dataValidation>
        <x14:dataValidation type="list" allowBlank="1" xr:uid="{B9DFD4BD-5157-4F6F-BD23-BB9AE2B2874F}">
          <x14:formula1>
            <xm:f>'The geographic location (enum)'!A3:A5</xm:f>
          </x14:formula1>
          <xm:sqref>G5</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CA178-7EA9-40A7-A0C0-C3EE071C5C22}">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127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128</v>
      </c>
      <c r="D5" s="3"/>
      <c r="E5" s="3" t="s">
        <v>123</v>
      </c>
      <c r="F5" s="3" t="s">
        <v>15</v>
      </c>
      <c r="G5" s="3" t="s">
        <v>12</v>
      </c>
    </row>
    <row r="6" spans="1:7" ht="75">
      <c r="A6" s="3" t="s">
        <v>12</v>
      </c>
      <c r="B6" s="3" t="s">
        <v>20</v>
      </c>
      <c r="C6" s="18" t="s">
        <v>129</v>
      </c>
      <c r="D6" s="3"/>
      <c r="E6" s="3" t="s">
        <v>130</v>
      </c>
      <c r="F6" s="3" t="s">
        <v>15</v>
      </c>
      <c r="G6" s="3" t="s">
        <v>12</v>
      </c>
    </row>
  </sheetData>
  <mergeCells count="3">
    <mergeCell ref="A1:G1"/>
    <mergeCell ref="B2:G2"/>
    <mergeCell ref="B3:G3"/>
  </mergeCells>
  <hyperlinks>
    <hyperlink ref="C5" location="#'Is the geographic locat (enum)'!A3" display="Is the geographic locat (enum)" xr:uid="{FDD64A04-78D5-4C22-B423-B2E312F18621}"/>
    <hyperlink ref="C6" location="#'Does the project act 2 (enum)'!A3" display="Does the project act 2 (enum)" xr:uid="{6816D17F-E154-4B65-9099-29EE0FEFF872}"/>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33522895-DC34-4C1B-861E-5EE3674D97EA}">
          <x14:formula1>
            <xm:f>'Does the project act 2 (enum)'!A3:A5</xm:f>
          </x14:formula1>
          <xm:sqref>G6</xm:sqref>
        </x14:dataValidation>
        <x14:dataValidation type="list" allowBlank="1" xr:uid="{709A8761-0A40-4D14-B665-70B14600E2D7}">
          <x14:formula1>
            <xm:f>'Is the geographic locat (enum)'!A3:A5</xm:f>
          </x14:formula1>
          <xm:sqref>G5</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2161B-13C7-427B-B885-7324D0210DA5}">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121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122</v>
      </c>
      <c r="D5" s="3"/>
      <c r="E5" s="3" t="s">
        <v>123</v>
      </c>
      <c r="F5" s="3" t="s">
        <v>15</v>
      </c>
      <c r="G5" s="3" t="s">
        <v>12</v>
      </c>
    </row>
    <row r="6" spans="1:7" ht="60">
      <c r="A6" s="3" t="s">
        <v>12</v>
      </c>
      <c r="B6" s="3" t="s">
        <v>20</v>
      </c>
      <c r="C6" s="18" t="s">
        <v>124</v>
      </c>
      <c r="D6" s="3"/>
      <c r="E6" s="3" t="s">
        <v>125</v>
      </c>
      <c r="F6" s="3" t="s">
        <v>15</v>
      </c>
      <c r="G6" s="3" t="s">
        <v>12</v>
      </c>
    </row>
  </sheetData>
  <mergeCells count="3">
    <mergeCell ref="A1:G1"/>
    <mergeCell ref="B2:G2"/>
    <mergeCell ref="B3:G3"/>
  </mergeCells>
  <hyperlinks>
    <hyperlink ref="C5" location="#'Is the geographic lo 1 (enum)'!A3" display="Is the geographic lo 1 (enum)" xr:uid="{194CD411-499D-466D-B5F0-C164FB5B254B}"/>
    <hyperlink ref="C6" location="#'Does the project act 3 (enum)'!A3" display="Does the project act 3 (enum)" xr:uid="{3C8B088E-4FEA-4AB9-8FD7-3749065BF004}"/>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72742E3D-9987-4C82-ABCB-B2366ABDF739}">
          <x14:formula1>
            <xm:f>'Does the project act 3 (enum)'!A3:A5</xm:f>
          </x14:formula1>
          <xm:sqref>G6</xm:sqref>
        </x14:dataValidation>
        <x14:dataValidation type="list" allowBlank="1" xr:uid="{1698AACC-044F-4755-88A0-EDEF947E4D7F}">
          <x14:formula1>
            <xm:f>'Is the geographic lo 1 (enum)'!A3:A5</xm:f>
          </x14:formula1>
          <xm:sqref>G5</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7C25E-DF28-4232-B6FD-B05A547197B1}">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151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152</v>
      </c>
      <c r="C5" s="3" t="s">
        <v>17</v>
      </c>
      <c r="D5" s="3"/>
      <c r="E5" s="3" t="s">
        <v>153</v>
      </c>
      <c r="F5" s="3" t="s">
        <v>15</v>
      </c>
      <c r="G5" s="3">
        <v>1</v>
      </c>
    </row>
    <row r="6" spans="1:7" ht="30">
      <c r="A6" s="3" t="s">
        <v>12</v>
      </c>
      <c r="B6" s="3" t="s">
        <v>152</v>
      </c>
      <c r="C6" s="3" t="s">
        <v>17</v>
      </c>
      <c r="D6" s="3"/>
      <c r="E6" s="3" t="s">
        <v>154</v>
      </c>
      <c r="F6" s="3" t="s">
        <v>15</v>
      </c>
      <c r="G6"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B494-F0EC-46CE-94F3-60CE9EC849BD}">
  <sheetPr>
    <outlinePr summaryBelow="0" summaryRight="0"/>
  </sheetPr>
  <dimension ref="A1:G5"/>
  <sheetViews>
    <sheetView workbookViewId="0">
      <selection activeCell="A5" sqref="A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812</v>
      </c>
      <c r="B1" s="37"/>
      <c r="C1" s="37"/>
      <c r="D1" s="37"/>
      <c r="E1" s="37"/>
      <c r="F1" s="37"/>
      <c r="G1" s="37"/>
    </row>
    <row r="2" spans="1:7" ht="18.75">
      <c r="A2" s="1" t="s">
        <v>1</v>
      </c>
      <c r="B2" s="38" t="s">
        <v>862</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15</v>
      </c>
      <c r="B5" s="3" t="s">
        <v>152</v>
      </c>
      <c r="C5" s="3" t="s">
        <v>17</v>
      </c>
      <c r="D5" s="3" t="s">
        <v>336</v>
      </c>
      <c r="E5" s="3" t="s">
        <v>814</v>
      </c>
      <c r="F5" s="3" t="s">
        <v>15</v>
      </c>
      <c r="G5" s="3">
        <f>0</f>
        <v>0</v>
      </c>
    </row>
  </sheetData>
  <mergeCells count="3">
    <mergeCell ref="A1:G1"/>
    <mergeCell ref="B2:G2"/>
    <mergeCell ref="B3:G3"/>
  </mergeCells>
  <dataValidations count="2">
    <dataValidation type="list" allowBlank="1" showInputMessage="1" showErrorMessage="1" sqref="F5 A5" xr:uid="{F7488FE8-7F67-4221-A074-2774DA606BD2}">
      <formula1>"Yes,No"</formula1>
    </dataValidation>
    <dataValidation type="list" allowBlank="1" showInputMessage="1" showErrorMessage="1" sqref="B3:G3" xr:uid="{53493309-ED00-4333-B6F8-36F1256C7681}">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DE5A-31B0-4BB0-A507-227F089738EF}">
  <sheetPr>
    <outlinePr summaryBelow="0" summaryRight="0"/>
  </sheetPr>
  <dimension ref="A1:B6"/>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18.75">
      <c r="A2" s="4" t="s">
        <v>873</v>
      </c>
      <c r="B2" s="5" t="s">
        <v>118</v>
      </c>
    </row>
    <row r="3" spans="1:2">
      <c r="A3" s="41" t="s">
        <v>119</v>
      </c>
      <c r="B3" s="41"/>
    </row>
    <row r="4" spans="1:2">
      <c r="A4" s="41" t="s">
        <v>127</v>
      </c>
      <c r="B4" s="41"/>
    </row>
    <row r="5" spans="1:2">
      <c r="A5" s="41" t="s">
        <v>121</v>
      </c>
      <c r="B5" s="41"/>
    </row>
    <row r="6" spans="1:2">
      <c r="A6" s="41" t="s">
        <v>985</v>
      </c>
      <c r="B6" s="41"/>
    </row>
  </sheetData>
  <mergeCells count="4">
    <mergeCell ref="A3:B3"/>
    <mergeCell ref="A4:B4"/>
    <mergeCell ref="A5:B5"/>
    <mergeCell ref="A6:B6"/>
  </mergeCells>
  <pageMargins left="0.7" right="0.7" top="0.75" bottom="0.75" header="0.3" footer="0.3"/>
  <pageSetup orientation="portrait" horizontalDpi="4294967295" verticalDpi="429496729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EBA2-C8A2-44BA-A566-172DE7892B43}">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18.75">
      <c r="A2" s="4" t="s">
        <v>873</v>
      </c>
      <c r="B2" s="5" t="s">
        <v>141</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620FE-3F4F-4783-B0DB-71CAE23DC8E3}">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30.75">
      <c r="A2" s="4" t="s">
        <v>873</v>
      </c>
      <c r="B2" s="5" t="s">
        <v>143</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B001D-2107-42EE-A5BE-BB377D6B1379}">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30.75">
      <c r="A2" s="4" t="s">
        <v>873</v>
      </c>
      <c r="B2" s="5" t="s">
        <v>145</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25FF-1D57-452C-A518-04CB11B80D8B}">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135.75">
      <c r="A2" s="4" t="s">
        <v>873</v>
      </c>
      <c r="B2" s="5" t="s">
        <v>147</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AD6-8853-4210-96EB-035B1B8980DA}">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75.75">
      <c r="A2" s="4" t="s">
        <v>873</v>
      </c>
      <c r="B2" s="5" t="s">
        <v>149</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28BCA-B68C-4A8D-B76A-7F4004F08AE4}">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18.75">
      <c r="A2" s="4" t="s">
        <v>873</v>
      </c>
      <c r="B2" s="5" t="s">
        <v>156</v>
      </c>
    </row>
    <row r="3" spans="1:2">
      <c r="A3" s="41" t="s">
        <v>157</v>
      </c>
      <c r="B3" s="41"/>
    </row>
    <row r="4" spans="1:2">
      <c r="A4" s="41" t="s">
        <v>985</v>
      </c>
      <c r="B4" s="41"/>
    </row>
  </sheetData>
  <mergeCells count="2">
    <mergeCell ref="A3:B3"/>
    <mergeCell ref="A4:B4"/>
  </mergeCells>
  <pageMargins left="0.7" right="0.7" top="0.75" bottom="0.75" header="0.3" footer="0.3"/>
  <pageSetup orientation="portrait" horizontalDpi="4294967295" verticalDpi="429496729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92B8-32AF-42DD-8048-B31457E78937}">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116</v>
      </c>
    </row>
    <row r="2" spans="1:2" ht="18.75">
      <c r="A2" s="4" t="s">
        <v>873</v>
      </c>
      <c r="B2" s="5" t="s">
        <v>159</v>
      </c>
    </row>
    <row r="3" spans="1:2">
      <c r="A3" s="41" t="s">
        <v>160</v>
      </c>
      <c r="B3" s="41"/>
    </row>
    <row r="4" spans="1:2">
      <c r="A4" s="41" t="s">
        <v>986</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8EF6-01D5-441B-80D5-0294F9468665}">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119</v>
      </c>
    </row>
    <row r="2" spans="1:2" ht="60.75">
      <c r="A2" s="4" t="s">
        <v>873</v>
      </c>
      <c r="B2" s="5" t="s">
        <v>133</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9394E-7C61-41D9-8CD6-A16296ACFEB4}">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119</v>
      </c>
    </row>
    <row r="2" spans="1:2" ht="60.75">
      <c r="A2" s="4" t="s">
        <v>873</v>
      </c>
      <c r="B2" s="5" t="s">
        <v>135</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6D74-EE4E-439C-A4A5-87647C33BBAF}">
  <sheetPr>
    <outlinePr summaryBelow="0" summaryRight="0"/>
  </sheetPr>
  <dimension ref="A1:G1022"/>
  <sheetViews>
    <sheetView workbookViewId="0">
      <selection activeCell="G5" sqref="G5"/>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580</v>
      </c>
      <c r="B1" s="37"/>
      <c r="C1" s="37"/>
      <c r="D1" s="37"/>
      <c r="E1" s="37"/>
      <c r="F1" s="37"/>
      <c r="G1" s="37"/>
    </row>
    <row r="2" spans="1:7" ht="18.75">
      <c r="A2" s="1" t="s">
        <v>1</v>
      </c>
      <c r="B2" s="38" t="s">
        <v>863</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336</v>
      </c>
      <c r="E5" s="3" t="s">
        <v>582</v>
      </c>
      <c r="F5" s="3" t="s">
        <v>15</v>
      </c>
      <c r="G5" s="3">
        <f>G8-G32-G1022</f>
        <v>0</v>
      </c>
    </row>
    <row r="6" spans="1:7" collapsed="1">
      <c r="A6" s="3" t="s">
        <v>12</v>
      </c>
      <c r="B6" s="8" t="s">
        <v>583</v>
      </c>
      <c r="C6" s="3" t="s">
        <v>17</v>
      </c>
      <c r="D6" s="3"/>
      <c r="E6" s="3" t="s">
        <v>584</v>
      </c>
      <c r="F6" s="3" t="s">
        <v>15</v>
      </c>
      <c r="G6" s="3"/>
    </row>
    <row r="7" spans="1:7" ht="90" hidden="1" outlineLevel="1">
      <c r="A7" s="3" t="s">
        <v>12</v>
      </c>
      <c r="B7" s="3" t="s">
        <v>20</v>
      </c>
      <c r="C7" s="8" t="s">
        <v>585</v>
      </c>
      <c r="D7" s="3"/>
      <c r="E7" s="3" t="s">
        <v>586</v>
      </c>
      <c r="F7" s="3" t="s">
        <v>15</v>
      </c>
      <c r="G7" s="3" t="s">
        <v>587</v>
      </c>
    </row>
    <row r="8" spans="1:7" hidden="1" outlineLevel="1">
      <c r="A8" s="3" t="s">
        <v>15</v>
      </c>
      <c r="B8" s="3" t="s">
        <v>152</v>
      </c>
      <c r="C8" s="3" t="s">
        <v>17</v>
      </c>
      <c r="D8" s="3" t="s">
        <v>336</v>
      </c>
      <c r="E8" s="3" t="s">
        <v>588</v>
      </c>
      <c r="F8" s="3" t="s">
        <v>15</v>
      </c>
      <c r="G8" s="3">
        <f>IF(AND(G7="Case 1"),G10,IF(AND(G7="Case 2"),G20))</f>
        <v>0</v>
      </c>
    </row>
    <row r="9" spans="1:7" hidden="1" outlineLevel="1" collapsed="1">
      <c r="A9" s="3" t="s">
        <v>15</v>
      </c>
      <c r="B9" s="8" t="s">
        <v>589</v>
      </c>
      <c r="C9" s="3" t="s">
        <v>17</v>
      </c>
      <c r="D9" s="3" t="b">
        <f>EXACT(G7,"Case 1")</f>
        <v>1</v>
      </c>
      <c r="E9" s="3" t="s">
        <v>589</v>
      </c>
      <c r="F9" s="3" t="s">
        <v>15</v>
      </c>
      <c r="G9" s="3"/>
    </row>
    <row r="10" spans="1:7" hidden="1" outlineLevel="2" collapsed="1">
      <c r="A10" s="10" t="s">
        <v>15</v>
      </c>
      <c r="B10" s="10" t="s">
        <v>152</v>
      </c>
      <c r="C10" s="10" t="s">
        <v>17</v>
      </c>
      <c r="D10" s="10" t="s">
        <v>336</v>
      </c>
      <c r="E10" s="10" t="s">
        <v>590</v>
      </c>
      <c r="F10" s="10" t="s">
        <v>15</v>
      </c>
      <c r="G10" s="10">
        <f>G11*G13</f>
        <v>0</v>
      </c>
    </row>
    <row r="11" spans="1:7" ht="60" hidden="1" outlineLevel="2" collapsed="1">
      <c r="A11" s="10" t="s">
        <v>12</v>
      </c>
      <c r="B11" s="10" t="s">
        <v>152</v>
      </c>
      <c r="C11" s="10"/>
      <c r="D11" s="10"/>
      <c r="E11" s="10" t="s">
        <v>591</v>
      </c>
      <c r="F11" s="10" t="s">
        <v>15</v>
      </c>
      <c r="G11" s="10"/>
    </row>
    <row r="12" spans="1:7" ht="315" hidden="1" outlineLevel="2">
      <c r="A12" s="10" t="s">
        <v>12</v>
      </c>
      <c r="B12" s="10" t="s">
        <v>20</v>
      </c>
      <c r="C12" s="16" t="s">
        <v>592</v>
      </c>
      <c r="D12" s="10"/>
      <c r="E12" s="10" t="s">
        <v>593</v>
      </c>
      <c r="F12" s="10" t="s">
        <v>15</v>
      </c>
      <c r="G12" s="10" t="s">
        <v>858</v>
      </c>
    </row>
    <row r="13" spans="1:7" ht="30" hidden="1" outlineLevel="2">
      <c r="A13" s="10" t="s">
        <v>15</v>
      </c>
      <c r="B13" s="10" t="s">
        <v>152</v>
      </c>
      <c r="C13" s="10" t="s">
        <v>17</v>
      </c>
      <c r="D13" s="10" t="s">
        <v>336</v>
      </c>
      <c r="E13" s="10" t="s">
        <v>595</v>
      </c>
      <c r="F13" s="10" t="s">
        <v>15</v>
      </c>
      <c r="G13" s="10">
        <f>IF(AND(G12="a"),G14,IF(AND(G12="b"),G15,IF(AND(G12="c"),G16,IF(AND(G12="d"),G17,IF(AND(G12="e"),G18)))))</f>
        <v>0</v>
      </c>
    </row>
    <row r="14" spans="1:7" ht="75" hidden="1" outlineLevel="2">
      <c r="A14" s="10" t="s">
        <v>12</v>
      </c>
      <c r="B14" s="10" t="s">
        <v>152</v>
      </c>
      <c r="C14" s="10"/>
      <c r="D14" s="10" t="b">
        <f>EXACT(G12,"a")</f>
        <v>1</v>
      </c>
      <c r="E14" s="10" t="s">
        <v>596</v>
      </c>
      <c r="F14" s="10" t="s">
        <v>15</v>
      </c>
      <c r="G14" s="10"/>
    </row>
    <row r="15" spans="1:7" ht="45" hidden="1" outlineLevel="2">
      <c r="A15" s="10" t="s">
        <v>12</v>
      </c>
      <c r="B15" s="10" t="s">
        <v>152</v>
      </c>
      <c r="C15" s="10" t="s">
        <v>17</v>
      </c>
      <c r="D15" s="10" t="b">
        <f>EXACT(G12,"b")</f>
        <v>0</v>
      </c>
      <c r="E15" s="10" t="s">
        <v>597</v>
      </c>
      <c r="F15" s="10" t="s">
        <v>15</v>
      </c>
      <c r="G15" s="10"/>
    </row>
    <row r="16" spans="1:7" ht="60" hidden="1" outlineLevel="2">
      <c r="A16" s="10" t="s">
        <v>12</v>
      </c>
      <c r="B16" s="10" t="s">
        <v>152</v>
      </c>
      <c r="C16" s="10" t="s">
        <v>17</v>
      </c>
      <c r="D16" s="10" t="b">
        <f>EXACT(G12,"c")</f>
        <v>0</v>
      </c>
      <c r="E16" s="10" t="s">
        <v>598</v>
      </c>
      <c r="F16" s="10" t="s">
        <v>15</v>
      </c>
      <c r="G16" s="10"/>
    </row>
    <row r="17" spans="1:7" ht="45" hidden="1" outlineLevel="2">
      <c r="A17" s="10" t="s">
        <v>12</v>
      </c>
      <c r="B17" s="10" t="s">
        <v>152</v>
      </c>
      <c r="C17" s="10" t="s">
        <v>17</v>
      </c>
      <c r="D17" s="10" t="b">
        <f>EXACT(G12,"d")</f>
        <v>0</v>
      </c>
      <c r="E17" s="10" t="s">
        <v>599</v>
      </c>
      <c r="F17" s="10" t="s">
        <v>15</v>
      </c>
      <c r="G17" s="10"/>
    </row>
    <row r="18" spans="1:7" ht="60" hidden="1" outlineLevel="2">
      <c r="A18" s="10" t="s">
        <v>12</v>
      </c>
      <c r="B18" s="10" t="s">
        <v>152</v>
      </c>
      <c r="C18" s="10" t="s">
        <v>17</v>
      </c>
      <c r="D18" s="10" t="b">
        <f>EXACT(G12,"ee")</f>
        <v>0</v>
      </c>
      <c r="E18" s="10" t="s">
        <v>600</v>
      </c>
      <c r="F18" s="10" t="s">
        <v>15</v>
      </c>
      <c r="G18" s="10"/>
    </row>
    <row r="19" spans="1:7" hidden="1" outlineLevel="1" collapsed="1">
      <c r="A19" s="3" t="s">
        <v>15</v>
      </c>
      <c r="B19" s="8" t="s">
        <v>601</v>
      </c>
      <c r="C19" s="3" t="s">
        <v>17</v>
      </c>
      <c r="D19" s="3" t="b">
        <f>EXACT(G7,"Case 2")</f>
        <v>0</v>
      </c>
      <c r="E19" s="3" t="s">
        <v>601</v>
      </c>
      <c r="F19" s="3" t="s">
        <v>15</v>
      </c>
      <c r="G19" s="3"/>
    </row>
    <row r="20" spans="1:7" hidden="1" outlineLevel="2">
      <c r="A20" s="10" t="s">
        <v>15</v>
      </c>
      <c r="B20" s="10" t="s">
        <v>152</v>
      </c>
      <c r="C20" s="10" t="s">
        <v>17</v>
      </c>
      <c r="D20" s="10" t="s">
        <v>336</v>
      </c>
      <c r="E20" s="10" t="s">
        <v>602</v>
      </c>
      <c r="F20" s="10" t="s">
        <v>15</v>
      </c>
      <c r="G20" s="10">
        <f>G21*G25</f>
        <v>0</v>
      </c>
    </row>
    <row r="21" spans="1:7" ht="45" hidden="1" outlineLevel="2">
      <c r="A21" s="10" t="s">
        <v>15</v>
      </c>
      <c r="B21" s="10" t="s">
        <v>152</v>
      </c>
      <c r="C21" s="10"/>
      <c r="D21" s="10" t="s">
        <v>336</v>
      </c>
      <c r="E21" s="10" t="s">
        <v>603</v>
      </c>
      <c r="F21" s="10" t="s">
        <v>15</v>
      </c>
      <c r="G21" s="10">
        <f>G22-G23</f>
        <v>0</v>
      </c>
    </row>
    <row r="22" spans="1:7" ht="60" hidden="1" outlineLevel="2">
      <c r="A22" s="10" t="s">
        <v>12</v>
      </c>
      <c r="B22" s="10" t="s">
        <v>152</v>
      </c>
      <c r="C22" s="10"/>
      <c r="D22" s="10"/>
      <c r="E22" s="10" t="s">
        <v>591</v>
      </c>
      <c r="F22" s="10" t="s">
        <v>15</v>
      </c>
      <c r="G22" s="10"/>
    </row>
    <row r="23" spans="1:7" ht="90" hidden="1" outlineLevel="2">
      <c r="A23" s="10" t="s">
        <v>12</v>
      </c>
      <c r="B23" s="10" t="s">
        <v>152</v>
      </c>
      <c r="C23" s="10"/>
      <c r="D23" s="10"/>
      <c r="E23" s="10" t="s">
        <v>604</v>
      </c>
      <c r="F23" s="10" t="s">
        <v>15</v>
      </c>
      <c r="G23" s="10"/>
    </row>
    <row r="24" spans="1:7" ht="315" hidden="1" outlineLevel="2">
      <c r="A24" s="10" t="s">
        <v>12</v>
      </c>
      <c r="B24" s="10" t="s">
        <v>20</v>
      </c>
      <c r="C24" s="16" t="s">
        <v>592</v>
      </c>
      <c r="D24" s="10"/>
      <c r="E24" s="10" t="s">
        <v>593</v>
      </c>
      <c r="F24" s="10" t="s">
        <v>15</v>
      </c>
      <c r="G24" s="10" t="s">
        <v>858</v>
      </c>
    </row>
    <row r="25" spans="1:7" ht="30" hidden="1" outlineLevel="2">
      <c r="A25" s="10" t="s">
        <v>15</v>
      </c>
      <c r="B25" s="10" t="s">
        <v>152</v>
      </c>
      <c r="C25" s="10" t="s">
        <v>17</v>
      </c>
      <c r="D25" s="10" t="s">
        <v>336</v>
      </c>
      <c r="E25" s="10" t="s">
        <v>595</v>
      </c>
      <c r="F25" s="10" t="s">
        <v>15</v>
      </c>
      <c r="G25" s="10">
        <f>IF(AND(G24="a"),G26,IF(AND(G24="b"),G27,IF(AND(G24="c"),G28,IF(AND(G24="d"),G29,IF(AND(G24="e"),G30)))))</f>
        <v>0</v>
      </c>
    </row>
    <row r="26" spans="1:7" ht="75" hidden="1" outlineLevel="2">
      <c r="A26" s="10" t="s">
        <v>12</v>
      </c>
      <c r="B26" s="10" t="s">
        <v>152</v>
      </c>
      <c r="C26" s="10"/>
      <c r="D26" s="10" t="b">
        <f>EXACT(G24,"a")</f>
        <v>1</v>
      </c>
      <c r="E26" s="10" t="s">
        <v>596</v>
      </c>
      <c r="F26" s="10" t="s">
        <v>15</v>
      </c>
      <c r="G26" s="10"/>
    </row>
    <row r="27" spans="1:7" ht="45" hidden="1" outlineLevel="2">
      <c r="A27" s="10" t="s">
        <v>12</v>
      </c>
      <c r="B27" s="10" t="s">
        <v>152</v>
      </c>
      <c r="C27" s="10" t="s">
        <v>17</v>
      </c>
      <c r="D27" s="10" t="b">
        <f>EXACT(G24,"b")</f>
        <v>0</v>
      </c>
      <c r="E27" s="10" t="s">
        <v>597</v>
      </c>
      <c r="F27" s="10" t="s">
        <v>15</v>
      </c>
      <c r="G27" s="10"/>
    </row>
    <row r="28" spans="1:7" ht="60" hidden="1" outlineLevel="2">
      <c r="A28" s="10" t="s">
        <v>12</v>
      </c>
      <c r="B28" s="10" t="s">
        <v>152</v>
      </c>
      <c r="C28" s="10" t="s">
        <v>17</v>
      </c>
      <c r="D28" s="10" t="b">
        <f>EXACT(G24,"c")</f>
        <v>0</v>
      </c>
      <c r="E28" s="10" t="s">
        <v>598</v>
      </c>
      <c r="F28" s="10" t="s">
        <v>15</v>
      </c>
      <c r="G28" s="10"/>
    </row>
    <row r="29" spans="1:7" ht="45" hidden="1" outlineLevel="2">
      <c r="A29" s="10" t="s">
        <v>12</v>
      </c>
      <c r="B29" s="10" t="s">
        <v>152</v>
      </c>
      <c r="C29" s="10" t="s">
        <v>17</v>
      </c>
      <c r="D29" s="10" t="b">
        <f>EXACT(G24,"d")</f>
        <v>0</v>
      </c>
      <c r="E29" s="10" t="s">
        <v>599</v>
      </c>
      <c r="F29" s="10" t="s">
        <v>15</v>
      </c>
      <c r="G29" s="10"/>
    </row>
    <row r="30" spans="1:7" ht="60" hidden="1" outlineLevel="2">
      <c r="A30" s="10" t="s">
        <v>12</v>
      </c>
      <c r="B30" s="10" t="s">
        <v>152</v>
      </c>
      <c r="C30" s="10" t="s">
        <v>17</v>
      </c>
      <c r="D30" s="10" t="b">
        <f>EXACT(G24,"ee")</f>
        <v>0</v>
      </c>
      <c r="E30" s="10" t="s">
        <v>600</v>
      </c>
      <c r="F30" s="10" t="s">
        <v>15</v>
      </c>
      <c r="G30" s="10"/>
    </row>
    <row r="31" spans="1:7" collapsed="1">
      <c r="A31" s="3" t="s">
        <v>12</v>
      </c>
      <c r="B31" s="8" t="s">
        <v>606</v>
      </c>
      <c r="C31" s="3" t="s">
        <v>17</v>
      </c>
      <c r="D31" s="3"/>
      <c r="E31" s="3" t="s">
        <v>607</v>
      </c>
      <c r="F31" s="3" t="s">
        <v>15</v>
      </c>
      <c r="G31" s="3"/>
    </row>
    <row r="32" spans="1:7" hidden="1" outlineLevel="1">
      <c r="A32" s="3" t="s">
        <v>15</v>
      </c>
      <c r="B32" s="3" t="s">
        <v>152</v>
      </c>
      <c r="C32" s="3" t="s">
        <v>17</v>
      </c>
      <c r="D32" s="3" t="s">
        <v>336</v>
      </c>
      <c r="E32" s="3" t="s">
        <v>608</v>
      </c>
      <c r="F32" s="3" t="s">
        <v>15</v>
      </c>
      <c r="G32" s="3">
        <f>IF(AND(G33="No",G527="No"),0,IF(AND(G33="Yes",G527="No"),G521,IF(AND(G33="Yes",G527="Yes"),G521+G1015,IF(AND(G33="No",G527="Yes"),G1015))))</f>
        <v>0</v>
      </c>
    </row>
    <row r="33" spans="1:7" ht="30" hidden="1" outlineLevel="1">
      <c r="A33" s="3" t="s">
        <v>12</v>
      </c>
      <c r="B33" s="3" t="s">
        <v>20</v>
      </c>
      <c r="C33" s="8" t="s">
        <v>609</v>
      </c>
      <c r="D33" s="3"/>
      <c r="E33" s="3" t="s">
        <v>610</v>
      </c>
      <c r="F33" s="3" t="s">
        <v>15</v>
      </c>
      <c r="G33" s="3" t="s">
        <v>15</v>
      </c>
    </row>
    <row r="34" spans="1:7" hidden="1" outlineLevel="1" collapsed="1">
      <c r="A34" s="3" t="s">
        <v>15</v>
      </c>
      <c r="B34" s="8" t="s">
        <v>611</v>
      </c>
      <c r="C34" s="8"/>
      <c r="D34" s="3" t="b">
        <f>EXACT(G33,"Yes")</f>
        <v>0</v>
      </c>
      <c r="E34" s="3" t="s">
        <v>611</v>
      </c>
      <c r="F34" s="3"/>
      <c r="G34" s="3"/>
    </row>
    <row r="35" spans="1:7" ht="60" hidden="1" outlineLevel="2">
      <c r="A35" s="3" t="s">
        <v>12</v>
      </c>
      <c r="B35" s="3" t="s">
        <v>20</v>
      </c>
      <c r="C35" s="18" t="s">
        <v>612</v>
      </c>
      <c r="D35" s="3"/>
      <c r="E35" s="3" t="s">
        <v>613</v>
      </c>
      <c r="F35" s="3" t="s">
        <v>15</v>
      </c>
      <c r="G35" s="3" t="s">
        <v>614</v>
      </c>
    </row>
    <row r="36" spans="1:7" ht="30" hidden="1" outlineLevel="2">
      <c r="A36" s="3" t="s">
        <v>15</v>
      </c>
      <c r="B36" s="18" t="s">
        <v>615</v>
      </c>
      <c r="C36" s="3" t="s">
        <v>17</v>
      </c>
      <c r="D36" s="3" t="b">
        <f>EXACT(G35,"Electricity consumption from the grid and (a) fossil fuel fired captive power plant(s)")</f>
        <v>0</v>
      </c>
      <c r="E36" s="3" t="s">
        <v>616</v>
      </c>
      <c r="F36" s="3" t="s">
        <v>15</v>
      </c>
      <c r="G36" s="3" t="s">
        <v>17</v>
      </c>
    </row>
    <row r="37" spans="1:7" ht="30" hidden="1" outlineLevel="3" collapsed="1">
      <c r="A37" s="19" t="s">
        <v>12</v>
      </c>
      <c r="B37" s="19" t="s">
        <v>20</v>
      </c>
      <c r="C37" s="20" t="s">
        <v>617</v>
      </c>
      <c r="D37" s="19"/>
      <c r="E37" s="19" t="s">
        <v>618</v>
      </c>
      <c r="F37" s="19" t="s">
        <v>15</v>
      </c>
      <c r="G37" s="19" t="s">
        <v>619</v>
      </c>
    </row>
    <row r="38" spans="1:7" hidden="1" outlineLevel="3">
      <c r="A38" s="21" t="s">
        <v>15</v>
      </c>
      <c r="B38" s="22" t="s">
        <v>620</v>
      </c>
      <c r="C38" s="21" t="s">
        <v>17</v>
      </c>
      <c r="D38" s="21" t="b">
        <f>EXACT(G37,"Electricity from both the grid and captive power plant(s)")</f>
        <v>0</v>
      </c>
      <c r="E38" s="21" t="s">
        <v>621</v>
      </c>
      <c r="F38" s="21" t="s">
        <v>15</v>
      </c>
      <c r="G38" s="21" t="s">
        <v>17</v>
      </c>
    </row>
    <row r="39" spans="1:7" ht="75" hidden="1" outlineLevel="4" collapsed="1">
      <c r="A39" s="19" t="s">
        <v>12</v>
      </c>
      <c r="B39" s="19" t="s">
        <v>20</v>
      </c>
      <c r="C39" s="20" t="s">
        <v>622</v>
      </c>
      <c r="D39" s="19"/>
      <c r="E39" s="19" t="s">
        <v>623</v>
      </c>
      <c r="F39" s="19" t="s">
        <v>15</v>
      </c>
      <c r="G39" s="19" t="s">
        <v>624</v>
      </c>
    </row>
    <row r="40" spans="1:7" hidden="1" outlineLevel="4">
      <c r="A40" s="21" t="s">
        <v>15</v>
      </c>
      <c r="B40" s="22" t="s">
        <v>625</v>
      </c>
      <c r="C40" s="21" t="s">
        <v>17</v>
      </c>
      <c r="D40" s="21" t="b">
        <f>EXACT(G39,"Calculate the combined margin emission factor of the applicable electricity system, using the procedures in the latest approved version of the “Use Tool 7 to calculate the emission factor for an electricity system” (EFEL,j/k/l,y = EFgrid,CM,y)")</f>
        <v>1</v>
      </c>
      <c r="E40" s="21" t="s">
        <v>625</v>
      </c>
      <c r="F40" s="21" t="s">
        <v>15</v>
      </c>
      <c r="G40" s="21" t="s">
        <v>17</v>
      </c>
    </row>
    <row r="41" spans="1:7" hidden="1" outlineLevel="5" collapsed="1">
      <c r="A41" s="19" t="s">
        <v>12</v>
      </c>
      <c r="B41" s="19" t="s">
        <v>13</v>
      </c>
      <c r="C41" s="19" t="s">
        <v>17</v>
      </c>
      <c r="D41" s="19"/>
      <c r="E41" s="19" t="s">
        <v>626</v>
      </c>
      <c r="F41" s="19" t="s">
        <v>15</v>
      </c>
      <c r="G41" s="19" t="s">
        <v>111</v>
      </c>
    </row>
    <row r="42" spans="1:7" ht="30" hidden="1" outlineLevel="5" collapsed="1">
      <c r="A42" s="19" t="s">
        <v>12</v>
      </c>
      <c r="B42" s="19" t="s">
        <v>20</v>
      </c>
      <c r="C42" s="20" t="s">
        <v>627</v>
      </c>
      <c r="D42" s="19"/>
      <c r="E42" s="19" t="s">
        <v>628</v>
      </c>
      <c r="F42" s="19" t="s">
        <v>15</v>
      </c>
      <c r="G42" s="19" t="s">
        <v>629</v>
      </c>
    </row>
    <row r="43" spans="1:7" hidden="1" outlineLevel="5">
      <c r="A43" s="21" t="s">
        <v>15</v>
      </c>
      <c r="B43" s="22" t="s">
        <v>630</v>
      </c>
      <c r="C43" s="21" t="s">
        <v>17</v>
      </c>
      <c r="D43" s="21" t="b">
        <f>EXACT(G42,"Annual")</f>
        <v>0</v>
      </c>
      <c r="E43" s="21" t="s">
        <v>631</v>
      </c>
      <c r="F43" s="21" t="s">
        <v>15</v>
      </c>
      <c r="G43" s="21" t="s">
        <v>17</v>
      </c>
    </row>
    <row r="44" spans="1:7" ht="30" hidden="1" outlineLevel="6" collapsed="1">
      <c r="A44" s="19" t="s">
        <v>12</v>
      </c>
      <c r="B44" s="19" t="s">
        <v>20</v>
      </c>
      <c r="C44" s="20" t="s">
        <v>632</v>
      </c>
      <c r="D44" s="19"/>
      <c r="E44" s="19" t="s">
        <v>631</v>
      </c>
      <c r="F44" s="19" t="s">
        <v>15</v>
      </c>
      <c r="G44" s="19" t="s">
        <v>12</v>
      </c>
    </row>
    <row r="45" spans="1:7" hidden="1" outlineLevel="6">
      <c r="A45" s="21" t="s">
        <v>15</v>
      </c>
      <c r="B45" s="22" t="s">
        <v>633</v>
      </c>
      <c r="C45" s="21" t="s">
        <v>17</v>
      </c>
      <c r="D45" s="21" t="b">
        <f>EXACT(G44,"No")</f>
        <v>0</v>
      </c>
      <c r="E45" s="21" t="s">
        <v>634</v>
      </c>
      <c r="F45" s="21" t="s">
        <v>15</v>
      </c>
      <c r="G45" s="21" t="s">
        <v>17</v>
      </c>
    </row>
    <row r="46" spans="1:7" ht="30" hidden="1" outlineLevel="7" collapsed="1">
      <c r="A46" s="19" t="s">
        <v>12</v>
      </c>
      <c r="B46" s="19" t="s">
        <v>20</v>
      </c>
      <c r="C46" s="20" t="s">
        <v>635</v>
      </c>
      <c r="D46" s="19"/>
      <c r="E46" s="19" t="s">
        <v>634</v>
      </c>
      <c r="F46" s="19" t="s">
        <v>15</v>
      </c>
      <c r="G46" s="19" t="s">
        <v>12</v>
      </c>
    </row>
    <row r="47" spans="1:7" hidden="1" outlineLevel="7">
      <c r="A47" s="21" t="s">
        <v>15</v>
      </c>
      <c r="B47" s="22" t="s">
        <v>636</v>
      </c>
      <c r="C47" s="21" t="s">
        <v>17</v>
      </c>
      <c r="D47" s="21" t="b">
        <f>EXACT(G46,"No")</f>
        <v>0</v>
      </c>
      <c r="E47" s="21" t="s">
        <v>637</v>
      </c>
      <c r="F47" s="21" t="s">
        <v>15</v>
      </c>
      <c r="G47" s="21" t="s">
        <v>17</v>
      </c>
    </row>
    <row r="48" spans="1:7" ht="30" hidden="1" outlineLevel="7" collapsed="1">
      <c r="A48" s="19" t="s">
        <v>12</v>
      </c>
      <c r="B48" s="19" t="s">
        <v>20</v>
      </c>
      <c r="C48" s="20" t="s">
        <v>638</v>
      </c>
      <c r="D48" s="19"/>
      <c r="E48" s="19" t="s">
        <v>637</v>
      </c>
      <c r="F48" s="19" t="s">
        <v>15</v>
      </c>
      <c r="G48" s="19" t="s">
        <v>12</v>
      </c>
    </row>
    <row r="49" spans="1:7" hidden="1" outlineLevel="7">
      <c r="A49" s="21" t="s">
        <v>15</v>
      </c>
      <c r="B49" s="22" t="s">
        <v>639</v>
      </c>
      <c r="C49" s="21" t="s">
        <v>17</v>
      </c>
      <c r="D49" s="21" t="b">
        <f>EXACT(G48,"No")</f>
        <v>0</v>
      </c>
      <c r="E49" s="21" t="s">
        <v>640</v>
      </c>
      <c r="F49" s="21" t="s">
        <v>15</v>
      </c>
      <c r="G49" s="21" t="s">
        <v>17</v>
      </c>
    </row>
    <row r="50" spans="1:7" ht="30" hidden="1" outlineLevel="7" collapsed="1">
      <c r="A50" s="19" t="s">
        <v>12</v>
      </c>
      <c r="B50" s="19" t="s">
        <v>20</v>
      </c>
      <c r="C50" s="20" t="s">
        <v>641</v>
      </c>
      <c r="D50" s="19"/>
      <c r="E50" s="19" t="s">
        <v>640</v>
      </c>
      <c r="F50" s="19" t="s">
        <v>15</v>
      </c>
      <c r="G50" s="19" t="s">
        <v>12</v>
      </c>
    </row>
    <row r="51" spans="1:7" ht="30" hidden="1" outlineLevel="7" collapsed="1">
      <c r="A51" s="19" t="s">
        <v>15</v>
      </c>
      <c r="B51" s="20" t="s">
        <v>642</v>
      </c>
      <c r="C51" s="19" t="s">
        <v>17</v>
      </c>
      <c r="D51" s="19" t="b">
        <f>EXACT(G50,"No")</f>
        <v>0</v>
      </c>
      <c r="E51" s="19" t="s">
        <v>643</v>
      </c>
      <c r="F51" s="19" t="s">
        <v>15</v>
      </c>
      <c r="G51" s="19" t="s">
        <v>17</v>
      </c>
    </row>
    <row r="52" spans="1:7" hidden="1" outlineLevel="7" collapsed="1">
      <c r="A52" s="19" t="s">
        <v>15</v>
      </c>
      <c r="B52" s="20" t="s">
        <v>644</v>
      </c>
      <c r="C52" s="19" t="s">
        <v>17</v>
      </c>
      <c r="D52" s="19" t="b">
        <f>EXACT(G50,"Yes")</f>
        <v>1</v>
      </c>
      <c r="E52" s="19" t="s">
        <v>645</v>
      </c>
      <c r="F52" s="19" t="s">
        <v>15</v>
      </c>
      <c r="G52" s="19" t="s">
        <v>17</v>
      </c>
    </row>
    <row r="53" spans="1:7" hidden="1" outlineLevel="7">
      <c r="A53" s="21" t="s">
        <v>15</v>
      </c>
      <c r="B53" s="22" t="s">
        <v>644</v>
      </c>
      <c r="C53" s="21" t="s">
        <v>17</v>
      </c>
      <c r="D53" s="21" t="b">
        <f>EXACT(G48,"Yes")</f>
        <v>1</v>
      </c>
      <c r="E53" s="21" t="s">
        <v>645</v>
      </c>
      <c r="F53" s="21" t="s">
        <v>15</v>
      </c>
      <c r="G53" s="21" t="s">
        <v>17</v>
      </c>
    </row>
    <row r="54" spans="1:7" ht="45" hidden="1" outlineLevel="7" collapsed="1">
      <c r="A54" s="19" t="s">
        <v>12</v>
      </c>
      <c r="B54" s="19" t="s">
        <v>20</v>
      </c>
      <c r="C54" s="20" t="s">
        <v>646</v>
      </c>
      <c r="D54" s="19"/>
      <c r="E54" s="19" t="s">
        <v>647</v>
      </c>
      <c r="F54" s="19" t="s">
        <v>15</v>
      </c>
      <c r="G54" s="19" t="s">
        <v>648</v>
      </c>
    </row>
    <row r="55" spans="1:7" hidden="1" outlineLevel="7" collapsed="1">
      <c r="A55" s="19" t="s">
        <v>15</v>
      </c>
      <c r="B55" s="20" t="s">
        <v>649</v>
      </c>
      <c r="C55" s="19" t="s">
        <v>17</v>
      </c>
      <c r="D55" s="19" t="b">
        <f>EXACT(G54,"Lambda (λy) should be determined by applying the step wise procedure provided in appendix 3 of methodology")</f>
        <v>0</v>
      </c>
      <c r="E55" s="19" t="s">
        <v>649</v>
      </c>
      <c r="F55" s="19" t="s">
        <v>15</v>
      </c>
      <c r="G55" s="19" t="s">
        <v>17</v>
      </c>
    </row>
    <row r="56" spans="1:7" hidden="1" outlineLevel="7" collapsed="1">
      <c r="A56" s="19" t="s">
        <v>15</v>
      </c>
      <c r="B56" s="20" t="s">
        <v>650</v>
      </c>
      <c r="C56" s="19" t="s">
        <v>17</v>
      </c>
      <c r="D56" s="19" t="b">
        <f>EXACT(G54,"Use default values of lambda based on the share of electricity generation from low-cost/must-run in total generation")</f>
        <v>1</v>
      </c>
      <c r="E56" s="19" t="s">
        <v>650</v>
      </c>
      <c r="F56" s="19" t="s">
        <v>15</v>
      </c>
      <c r="G56" s="19" t="s">
        <v>17</v>
      </c>
    </row>
    <row r="57" spans="1:7" ht="30" hidden="1" outlineLevel="7" collapsed="1">
      <c r="A57" s="19" t="s">
        <v>15</v>
      </c>
      <c r="B57" s="19" t="s">
        <v>152</v>
      </c>
      <c r="C57" s="19" t="s">
        <v>17</v>
      </c>
      <c r="D57" s="19" t="s">
        <v>15</v>
      </c>
      <c r="E57" s="19" t="s">
        <v>651</v>
      </c>
      <c r="F57" s="19" t="s">
        <v>15</v>
      </c>
      <c r="G57" s="19">
        <v>1</v>
      </c>
    </row>
    <row r="58" spans="1:7" hidden="1" outlineLevel="7" collapsed="1">
      <c r="A58" s="19" t="s">
        <v>12</v>
      </c>
      <c r="B58" s="20" t="s">
        <v>652</v>
      </c>
      <c r="C58" s="19" t="s">
        <v>17</v>
      </c>
      <c r="D58" s="19"/>
      <c r="E58" s="19" t="s">
        <v>653</v>
      </c>
      <c r="F58" s="19" t="s">
        <v>12</v>
      </c>
      <c r="G58" s="19" t="s">
        <v>17</v>
      </c>
    </row>
    <row r="59" spans="1:7" hidden="1" outlineLevel="7">
      <c r="A59" s="21" t="s">
        <v>15</v>
      </c>
      <c r="B59" s="22" t="s">
        <v>654</v>
      </c>
      <c r="C59" s="21" t="s">
        <v>17</v>
      </c>
      <c r="D59" s="21" t="b">
        <f>EXACT(G46,"Yes")</f>
        <v>1</v>
      </c>
      <c r="E59" s="21" t="s">
        <v>655</v>
      </c>
      <c r="F59" s="21" t="s">
        <v>15</v>
      </c>
      <c r="G59" s="21" t="s">
        <v>17</v>
      </c>
    </row>
    <row r="60" spans="1:7" ht="30" hidden="1" outlineLevel="7" collapsed="1">
      <c r="A60" s="19" t="s">
        <v>12</v>
      </c>
      <c r="B60" s="19" t="s">
        <v>20</v>
      </c>
      <c r="C60" s="20" t="s">
        <v>656</v>
      </c>
      <c r="D60" s="19"/>
      <c r="E60" s="19" t="s">
        <v>657</v>
      </c>
      <c r="F60" s="19" t="s">
        <v>15</v>
      </c>
      <c r="G60" s="19" t="s">
        <v>658</v>
      </c>
    </row>
    <row r="61" spans="1:7" ht="30" hidden="1" outlineLevel="7">
      <c r="A61" s="21" t="s">
        <v>15</v>
      </c>
      <c r="B61" s="22" t="s">
        <v>659</v>
      </c>
      <c r="C61" s="21" t="s">
        <v>17</v>
      </c>
      <c r="D61" s="21" t="b">
        <f>EXACT(G60,"Based on the total net electricity generation of all power plants serving the system and the fuel types and total fuel consumption of the project electricity system")</f>
        <v>0</v>
      </c>
      <c r="E61" s="21" t="s">
        <v>660</v>
      </c>
      <c r="F61" s="21" t="s">
        <v>15</v>
      </c>
      <c r="G61" s="21" t="s">
        <v>17</v>
      </c>
    </row>
    <row r="62" spans="1:7" hidden="1" outlineLevel="7" collapsed="1">
      <c r="A62" s="19" t="s">
        <v>15</v>
      </c>
      <c r="B62" s="19" t="s">
        <v>152</v>
      </c>
      <c r="C62" s="19" t="s">
        <v>17</v>
      </c>
      <c r="D62" s="19" t="s">
        <v>15</v>
      </c>
      <c r="E62" s="19" t="s">
        <v>661</v>
      </c>
      <c r="F62" s="19" t="s">
        <v>15</v>
      </c>
      <c r="G62" s="19">
        <v>1</v>
      </c>
    </row>
    <row r="63" spans="1:7" ht="45" hidden="1" outlineLevel="7" collapsed="1">
      <c r="A63" s="19" t="s">
        <v>12</v>
      </c>
      <c r="B63" s="19" t="s">
        <v>152</v>
      </c>
      <c r="C63" s="19" t="s">
        <v>17</v>
      </c>
      <c r="D63" s="19"/>
      <c r="E63" s="19" t="s">
        <v>662</v>
      </c>
      <c r="F63" s="19" t="s">
        <v>15</v>
      </c>
      <c r="G63" s="19">
        <v>1</v>
      </c>
    </row>
    <row r="64" spans="1:7" hidden="1" outlineLevel="7" collapsed="1">
      <c r="A64" s="19" t="s">
        <v>12</v>
      </c>
      <c r="B64" s="20" t="s">
        <v>663</v>
      </c>
      <c r="C64" s="19" t="s">
        <v>17</v>
      </c>
      <c r="D64" s="19"/>
      <c r="E64" s="19" t="s">
        <v>663</v>
      </c>
      <c r="F64" s="19" t="s">
        <v>12</v>
      </c>
      <c r="G64" s="19" t="s">
        <v>17</v>
      </c>
    </row>
    <row r="65" spans="1:7" ht="30" hidden="1" outlineLevel="7">
      <c r="A65" s="21" t="s">
        <v>15</v>
      </c>
      <c r="B65" s="22" t="s">
        <v>664</v>
      </c>
      <c r="C65" s="21" t="s">
        <v>17</v>
      </c>
      <c r="D65" s="21" t="b">
        <f>EXACT(G60,"Based on the net electricity generation and a CO2 emission factor of each power unit")</f>
        <v>1</v>
      </c>
      <c r="E65" s="21" t="s">
        <v>665</v>
      </c>
      <c r="F65" s="21" t="s">
        <v>15</v>
      </c>
      <c r="G65" s="21" t="s">
        <v>17</v>
      </c>
    </row>
    <row r="66" spans="1:7" hidden="1" outlineLevel="7" collapsed="1">
      <c r="A66" s="19" t="s">
        <v>15</v>
      </c>
      <c r="B66" s="19" t="s">
        <v>152</v>
      </c>
      <c r="C66" s="19" t="s">
        <v>17</v>
      </c>
      <c r="D66" s="19" t="s">
        <v>15</v>
      </c>
      <c r="E66" s="19" t="s">
        <v>661</v>
      </c>
      <c r="F66" s="19" t="s">
        <v>15</v>
      </c>
      <c r="G66" s="19">
        <v>1</v>
      </c>
    </row>
    <row r="67" spans="1:7" hidden="1" outlineLevel="7" collapsed="1">
      <c r="A67" s="19" t="s">
        <v>12</v>
      </c>
      <c r="B67" s="20" t="s">
        <v>652</v>
      </c>
      <c r="C67" s="19" t="s">
        <v>17</v>
      </c>
      <c r="D67" s="19"/>
      <c r="E67" s="19" t="s">
        <v>653</v>
      </c>
      <c r="F67" s="19" t="s">
        <v>12</v>
      </c>
      <c r="G67" s="19" t="s">
        <v>17</v>
      </c>
    </row>
    <row r="68" spans="1:7" hidden="1" outlineLevel="7" collapsed="1">
      <c r="A68" s="19" t="s">
        <v>15</v>
      </c>
      <c r="B68" s="19" t="s">
        <v>152</v>
      </c>
      <c r="C68" s="19" t="s">
        <v>17</v>
      </c>
      <c r="D68" s="19" t="s">
        <v>15</v>
      </c>
      <c r="E68" s="19" t="s">
        <v>666</v>
      </c>
      <c r="F68" s="19" t="s">
        <v>15</v>
      </c>
      <c r="G68" s="19">
        <v>1</v>
      </c>
    </row>
    <row r="69" spans="1:7" hidden="1" outlineLevel="6">
      <c r="A69" s="21" t="s">
        <v>15</v>
      </c>
      <c r="B69" s="22" t="s">
        <v>654</v>
      </c>
      <c r="C69" s="21" t="s">
        <v>17</v>
      </c>
      <c r="D69" s="21" t="b">
        <f>EXACT(G44,"Yes")</f>
        <v>1</v>
      </c>
      <c r="E69" s="21" t="s">
        <v>655</v>
      </c>
      <c r="F69" s="21" t="s">
        <v>15</v>
      </c>
      <c r="G69" s="21" t="s">
        <v>17</v>
      </c>
    </row>
    <row r="70" spans="1:7" ht="30" hidden="1" outlineLevel="7" collapsed="1">
      <c r="A70" s="19" t="s">
        <v>12</v>
      </c>
      <c r="B70" s="19" t="s">
        <v>20</v>
      </c>
      <c r="C70" s="20" t="s">
        <v>656</v>
      </c>
      <c r="D70" s="19"/>
      <c r="E70" s="19" t="s">
        <v>657</v>
      </c>
      <c r="F70" s="19" t="s">
        <v>15</v>
      </c>
      <c r="G70" s="19" t="s">
        <v>658</v>
      </c>
    </row>
    <row r="71" spans="1:7" ht="30" hidden="1" outlineLevel="7">
      <c r="A71" s="21" t="s">
        <v>15</v>
      </c>
      <c r="B71" s="22" t="s">
        <v>659</v>
      </c>
      <c r="C71" s="21" t="s">
        <v>17</v>
      </c>
      <c r="D71" s="21" t="b">
        <f>EXACT(G70,"Based on the total net electricity generation of all power plants serving the system and the fuel types and total fuel consumption of the project electricity system")</f>
        <v>0</v>
      </c>
      <c r="E71" s="21" t="s">
        <v>660</v>
      </c>
      <c r="F71" s="21" t="s">
        <v>15</v>
      </c>
      <c r="G71" s="21" t="s">
        <v>17</v>
      </c>
    </row>
    <row r="72" spans="1:7" hidden="1" outlineLevel="7" collapsed="1">
      <c r="A72" s="19" t="s">
        <v>15</v>
      </c>
      <c r="B72" s="19" t="s">
        <v>152</v>
      </c>
      <c r="C72" s="19" t="s">
        <v>17</v>
      </c>
      <c r="D72" s="19" t="s">
        <v>15</v>
      </c>
      <c r="E72" s="19" t="s">
        <v>661</v>
      </c>
      <c r="F72" s="19" t="s">
        <v>15</v>
      </c>
      <c r="G72" s="19">
        <v>1</v>
      </c>
    </row>
    <row r="73" spans="1:7" ht="45" hidden="1" outlineLevel="7" collapsed="1">
      <c r="A73" s="19" t="s">
        <v>12</v>
      </c>
      <c r="B73" s="19" t="s">
        <v>152</v>
      </c>
      <c r="C73" s="19" t="s">
        <v>17</v>
      </c>
      <c r="D73" s="19"/>
      <c r="E73" s="19" t="s">
        <v>662</v>
      </c>
      <c r="F73" s="19" t="s">
        <v>15</v>
      </c>
      <c r="G73" s="19">
        <v>1</v>
      </c>
    </row>
    <row r="74" spans="1:7" hidden="1" outlineLevel="7">
      <c r="A74" s="21" t="s">
        <v>12</v>
      </c>
      <c r="B74" s="22" t="s">
        <v>663</v>
      </c>
      <c r="C74" s="21" t="s">
        <v>17</v>
      </c>
      <c r="D74" s="21"/>
      <c r="E74" s="21" t="s">
        <v>663</v>
      </c>
      <c r="F74" s="21" t="s">
        <v>12</v>
      </c>
      <c r="G74" s="21" t="s">
        <v>17</v>
      </c>
    </row>
    <row r="75" spans="1:7" hidden="1" outlineLevel="7" collapsed="1">
      <c r="A75" s="19" t="s">
        <v>12</v>
      </c>
      <c r="B75" s="19" t="s">
        <v>13</v>
      </c>
      <c r="C75" s="19" t="s">
        <v>17</v>
      </c>
      <c r="D75" s="19"/>
      <c r="E75" s="19" t="s">
        <v>667</v>
      </c>
      <c r="F75" s="19" t="s">
        <v>15</v>
      </c>
      <c r="G75" s="19" t="s">
        <v>111</v>
      </c>
    </row>
    <row r="76" spans="1:7" ht="30" hidden="1" outlineLevel="7" collapsed="1">
      <c r="A76" s="19" t="s">
        <v>12</v>
      </c>
      <c r="B76" s="19" t="s">
        <v>152</v>
      </c>
      <c r="C76" s="19" t="s">
        <v>17</v>
      </c>
      <c r="D76" s="19"/>
      <c r="E76" s="19" t="s">
        <v>668</v>
      </c>
      <c r="F76" s="19" t="s">
        <v>15</v>
      </c>
      <c r="G76" s="19">
        <v>1</v>
      </c>
    </row>
    <row r="77" spans="1:7" ht="30" hidden="1" outlineLevel="7" collapsed="1">
      <c r="A77" s="19" t="s">
        <v>12</v>
      </c>
      <c r="B77" s="19" t="s">
        <v>152</v>
      </c>
      <c r="C77" s="19" t="s">
        <v>17</v>
      </c>
      <c r="D77" s="19"/>
      <c r="E77" s="19" t="s">
        <v>669</v>
      </c>
      <c r="F77" s="19" t="s">
        <v>15</v>
      </c>
      <c r="G77" s="19">
        <v>1</v>
      </c>
    </row>
    <row r="78" spans="1:7" hidden="1" outlineLevel="7" collapsed="1">
      <c r="A78" s="19" t="s">
        <v>12</v>
      </c>
      <c r="B78" s="19" t="s">
        <v>152</v>
      </c>
      <c r="C78" s="19" t="s">
        <v>17</v>
      </c>
      <c r="D78" s="19"/>
      <c r="E78" s="19" t="s">
        <v>670</v>
      </c>
      <c r="F78" s="19" t="s">
        <v>15</v>
      </c>
      <c r="G78" s="19">
        <v>1</v>
      </c>
    </row>
    <row r="79" spans="1:7" ht="30" hidden="1" outlineLevel="7">
      <c r="A79" s="21" t="s">
        <v>15</v>
      </c>
      <c r="B79" s="22" t="s">
        <v>664</v>
      </c>
      <c r="C79" s="21" t="s">
        <v>17</v>
      </c>
      <c r="D79" s="21" t="b">
        <f>EXACT(G70,"Based on the net electricity generation and a CO2 emission factor of each power unit")</f>
        <v>1</v>
      </c>
      <c r="E79" s="21" t="s">
        <v>665</v>
      </c>
      <c r="F79" s="21" t="s">
        <v>15</v>
      </c>
      <c r="G79" s="21" t="s">
        <v>17</v>
      </c>
    </row>
    <row r="80" spans="1:7" hidden="1" outlineLevel="7" collapsed="1">
      <c r="A80" s="19" t="s">
        <v>15</v>
      </c>
      <c r="B80" s="19" t="s">
        <v>152</v>
      </c>
      <c r="C80" s="19" t="s">
        <v>17</v>
      </c>
      <c r="D80" s="19" t="s">
        <v>15</v>
      </c>
      <c r="E80" s="19" t="s">
        <v>661</v>
      </c>
      <c r="F80" s="19" t="s">
        <v>15</v>
      </c>
      <c r="G80" s="19">
        <v>1</v>
      </c>
    </row>
    <row r="81" spans="1:7" hidden="1" outlineLevel="7">
      <c r="A81" s="21" t="s">
        <v>12</v>
      </c>
      <c r="B81" s="22" t="s">
        <v>652</v>
      </c>
      <c r="C81" s="21" t="s">
        <v>17</v>
      </c>
      <c r="D81" s="21"/>
      <c r="E81" s="21" t="s">
        <v>653</v>
      </c>
      <c r="F81" s="21" t="s">
        <v>12</v>
      </c>
      <c r="G81" s="21" t="s">
        <v>17</v>
      </c>
    </row>
    <row r="82" spans="1:7" ht="30" hidden="1" outlineLevel="7" collapsed="1">
      <c r="A82" s="19" t="s">
        <v>12</v>
      </c>
      <c r="B82" s="19" t="s">
        <v>20</v>
      </c>
      <c r="C82" s="20" t="s">
        <v>671</v>
      </c>
      <c r="D82" s="19"/>
      <c r="E82" s="19" t="s">
        <v>672</v>
      </c>
      <c r="F82" s="19" t="s">
        <v>15</v>
      </c>
      <c r="G82" s="19" t="s">
        <v>673</v>
      </c>
    </row>
    <row r="83" spans="1:7" hidden="1" outlineLevel="7" collapsed="1">
      <c r="A83" s="19" t="s">
        <v>15</v>
      </c>
      <c r="B83" s="20" t="s">
        <v>674</v>
      </c>
      <c r="C83" s="19" t="s">
        <v>17</v>
      </c>
      <c r="D83" s="19" t="b">
        <f>EXACT(G82,"Only data available is the electricity generation for the specific power unit")</f>
        <v>0</v>
      </c>
      <c r="E83" s="19" t="s">
        <v>675</v>
      </c>
      <c r="F83" s="19" t="s">
        <v>15</v>
      </c>
      <c r="G83" s="19" t="s">
        <v>17</v>
      </c>
    </row>
    <row r="84" spans="1:7" ht="30" hidden="1" outlineLevel="7" collapsed="1">
      <c r="A84" s="19" t="s">
        <v>15</v>
      </c>
      <c r="B84" s="20" t="s">
        <v>676</v>
      </c>
      <c r="C84" s="19" t="s">
        <v>17</v>
      </c>
      <c r="D84" s="19" t="b">
        <f>EXACT(G82,"Only data available for the specific power unit are the electricity generation and the fuel types used")</f>
        <v>0</v>
      </c>
      <c r="E84" s="19" t="s">
        <v>677</v>
      </c>
      <c r="F84" s="19" t="s">
        <v>15</v>
      </c>
      <c r="G84" s="19" t="s">
        <v>17</v>
      </c>
    </row>
    <row r="85" spans="1:7" hidden="1" outlineLevel="7" collapsed="1">
      <c r="A85" s="19" t="s">
        <v>15</v>
      </c>
      <c r="B85" s="20" t="s">
        <v>678</v>
      </c>
      <c r="C85" s="19" t="s">
        <v>17</v>
      </c>
      <c r="D85" s="19" t="b">
        <f>EXACT(G82,"Data available for fuel consumption and electricity generation")</f>
        <v>1</v>
      </c>
      <c r="E85" s="19" t="s">
        <v>673</v>
      </c>
      <c r="F85" s="19" t="s">
        <v>15</v>
      </c>
      <c r="G85" s="19" t="s">
        <v>17</v>
      </c>
    </row>
    <row r="86" spans="1:7" hidden="1" outlineLevel="7" collapsed="1">
      <c r="A86" s="19" t="s">
        <v>15</v>
      </c>
      <c r="B86" s="19" t="s">
        <v>152</v>
      </c>
      <c r="C86" s="19" t="s">
        <v>17</v>
      </c>
      <c r="D86" s="19" t="s">
        <v>15</v>
      </c>
      <c r="E86" s="19" t="s">
        <v>666</v>
      </c>
      <c r="F86" s="19" t="s">
        <v>15</v>
      </c>
      <c r="G86" s="19">
        <v>1</v>
      </c>
    </row>
    <row r="87" spans="1:7" hidden="1" outlineLevel="5">
      <c r="A87" s="21" t="s">
        <v>15</v>
      </c>
      <c r="B87" s="22" t="s">
        <v>679</v>
      </c>
      <c r="C87" s="21" t="s">
        <v>17</v>
      </c>
      <c r="D87" s="21" t="b">
        <f>EXACT(G42,"Hourly")</f>
        <v>1</v>
      </c>
      <c r="E87" s="21" t="s">
        <v>680</v>
      </c>
      <c r="F87" s="21" t="s">
        <v>15</v>
      </c>
      <c r="G87" s="21" t="s">
        <v>17</v>
      </c>
    </row>
    <row r="88" spans="1:7" ht="30" hidden="1" outlineLevel="6" collapsed="1">
      <c r="A88" s="19" t="s">
        <v>12</v>
      </c>
      <c r="B88" s="19" t="s">
        <v>20</v>
      </c>
      <c r="C88" s="20" t="s">
        <v>681</v>
      </c>
      <c r="D88" s="19"/>
      <c r="E88" s="19" t="s">
        <v>682</v>
      </c>
      <c r="F88" s="19" t="s">
        <v>15</v>
      </c>
      <c r="G88" s="19" t="s">
        <v>683</v>
      </c>
    </row>
    <row r="89" spans="1:7" ht="30" hidden="1" outlineLevel="6" collapsed="1">
      <c r="A89" s="19" t="s">
        <v>12</v>
      </c>
      <c r="B89" s="19" t="s">
        <v>152</v>
      </c>
      <c r="C89" s="19" t="s">
        <v>17</v>
      </c>
      <c r="D89" s="19"/>
      <c r="E89" s="19" t="s">
        <v>684</v>
      </c>
      <c r="F89" s="19" t="s">
        <v>15</v>
      </c>
      <c r="G89" s="19">
        <v>1</v>
      </c>
    </row>
    <row r="90" spans="1:7" hidden="1" outlineLevel="5">
      <c r="A90" s="21" t="s">
        <v>12</v>
      </c>
      <c r="B90" s="22" t="s">
        <v>685</v>
      </c>
      <c r="C90" s="21" t="s">
        <v>17</v>
      </c>
      <c r="D90" s="21"/>
      <c r="E90" s="21" t="s">
        <v>685</v>
      </c>
      <c r="F90" s="21" t="s">
        <v>15</v>
      </c>
      <c r="G90" s="21" t="s">
        <v>17</v>
      </c>
    </row>
    <row r="91" spans="1:7" hidden="1" outlineLevel="6" collapsed="1">
      <c r="A91" s="19" t="s">
        <v>15</v>
      </c>
      <c r="B91" s="19" t="s">
        <v>152</v>
      </c>
      <c r="C91" s="19" t="s">
        <v>17</v>
      </c>
      <c r="D91" s="19" t="s">
        <v>15</v>
      </c>
      <c r="E91" s="19" t="s">
        <v>686</v>
      </c>
      <c r="F91" s="19" t="s">
        <v>15</v>
      </c>
      <c r="G91" s="19">
        <v>1</v>
      </c>
    </row>
    <row r="92" spans="1:7" ht="409.5" hidden="1" outlineLevel="6" collapsed="1">
      <c r="A92" s="19" t="s">
        <v>15</v>
      </c>
      <c r="B92" s="19" t="s">
        <v>80</v>
      </c>
      <c r="C92" s="23" t="s">
        <v>81</v>
      </c>
      <c r="D92" s="19"/>
      <c r="E92" s="24" t="s">
        <v>687</v>
      </c>
      <c r="F92" s="19" t="s">
        <v>15</v>
      </c>
      <c r="G92" s="19" t="s">
        <v>17</v>
      </c>
    </row>
    <row r="93" spans="1:7" hidden="1" outlineLevel="6" collapsed="1">
      <c r="A93" s="19" t="s">
        <v>12</v>
      </c>
      <c r="B93" s="19" t="s">
        <v>152</v>
      </c>
      <c r="C93" s="19" t="s">
        <v>17</v>
      </c>
      <c r="D93" s="19"/>
      <c r="E93" s="19" t="s">
        <v>688</v>
      </c>
      <c r="F93" s="19" t="s">
        <v>15</v>
      </c>
      <c r="G93" s="19">
        <v>1</v>
      </c>
    </row>
    <row r="94" spans="1:7" hidden="1" outlineLevel="6" collapsed="1">
      <c r="A94" s="19" t="s">
        <v>12</v>
      </c>
      <c r="B94" s="19" t="s">
        <v>152</v>
      </c>
      <c r="C94" s="19" t="s">
        <v>17</v>
      </c>
      <c r="D94" s="19"/>
      <c r="E94" s="19" t="s">
        <v>689</v>
      </c>
      <c r="F94" s="19" t="s">
        <v>15</v>
      </c>
      <c r="G94" s="19">
        <v>1</v>
      </c>
    </row>
    <row r="95" spans="1:7" hidden="1" outlineLevel="6">
      <c r="A95" s="21" t="s">
        <v>12</v>
      </c>
      <c r="B95" s="22" t="s">
        <v>690</v>
      </c>
      <c r="C95" s="21" t="s">
        <v>17</v>
      </c>
      <c r="D95" s="21"/>
      <c r="E95" s="21" t="s">
        <v>690</v>
      </c>
      <c r="F95" s="21" t="s">
        <v>12</v>
      </c>
      <c r="G95" s="21" t="s">
        <v>17</v>
      </c>
    </row>
    <row r="96" spans="1:7" hidden="1" outlineLevel="7" collapsed="1">
      <c r="A96" s="19" t="s">
        <v>12</v>
      </c>
      <c r="B96" s="19" t="s">
        <v>13</v>
      </c>
      <c r="C96" s="19" t="s">
        <v>17</v>
      </c>
      <c r="D96" s="19"/>
      <c r="E96" s="19" t="s">
        <v>691</v>
      </c>
      <c r="F96" s="19" t="s">
        <v>15</v>
      </c>
      <c r="G96" s="19" t="s">
        <v>111</v>
      </c>
    </row>
    <row r="97" spans="1:7" hidden="1" outlineLevel="7" collapsed="1">
      <c r="A97" s="19" t="s">
        <v>12</v>
      </c>
      <c r="B97" s="19" t="s">
        <v>65</v>
      </c>
      <c r="C97" s="19" t="s">
        <v>17</v>
      </c>
      <c r="D97" s="19"/>
      <c r="E97" s="19" t="s">
        <v>692</v>
      </c>
      <c r="F97" s="19" t="s">
        <v>15</v>
      </c>
      <c r="G97" s="19" t="s">
        <v>329</v>
      </c>
    </row>
    <row r="98" spans="1:7" hidden="1" outlineLevel="7" collapsed="1">
      <c r="A98" s="19" t="s">
        <v>12</v>
      </c>
      <c r="B98" s="19" t="s">
        <v>152</v>
      </c>
      <c r="C98" s="19" t="s">
        <v>17</v>
      </c>
      <c r="D98" s="19"/>
      <c r="E98" s="19" t="s">
        <v>693</v>
      </c>
      <c r="F98" s="19" t="s">
        <v>15</v>
      </c>
      <c r="G98" s="19">
        <v>1</v>
      </c>
    </row>
    <row r="99" spans="1:7" hidden="1" outlineLevel="7" collapsed="1">
      <c r="A99" s="19" t="s">
        <v>12</v>
      </c>
      <c r="B99" s="19" t="s">
        <v>152</v>
      </c>
      <c r="C99" s="19" t="s">
        <v>17</v>
      </c>
      <c r="D99" s="19"/>
      <c r="E99" s="19" t="s">
        <v>694</v>
      </c>
      <c r="F99" s="19" t="s">
        <v>15</v>
      </c>
      <c r="G99" s="19">
        <v>1</v>
      </c>
    </row>
    <row r="100" spans="1:7" hidden="1" outlineLevel="5">
      <c r="A100" s="21" t="s">
        <v>12</v>
      </c>
      <c r="B100" s="22" t="s">
        <v>695</v>
      </c>
      <c r="C100" s="21" t="s">
        <v>17</v>
      </c>
      <c r="D100" s="21"/>
      <c r="E100" s="21" t="s">
        <v>695</v>
      </c>
      <c r="F100" s="21" t="s">
        <v>15</v>
      </c>
      <c r="G100" s="21" t="s">
        <v>17</v>
      </c>
    </row>
    <row r="101" spans="1:7" ht="30" hidden="1" outlineLevel="6" collapsed="1">
      <c r="A101" s="19" t="s">
        <v>12</v>
      </c>
      <c r="B101" s="19" t="s">
        <v>20</v>
      </c>
      <c r="C101" s="20" t="s">
        <v>696</v>
      </c>
      <c r="D101" s="19"/>
      <c r="E101" s="19" t="s">
        <v>697</v>
      </c>
      <c r="F101" s="19" t="s">
        <v>15</v>
      </c>
      <c r="G101" s="19" t="s">
        <v>12</v>
      </c>
    </row>
    <row r="102" spans="1:7" hidden="1" outlineLevel="6">
      <c r="A102" s="21" t="s">
        <v>15</v>
      </c>
      <c r="B102" s="22" t="s">
        <v>698</v>
      </c>
      <c r="C102" s="21" t="s">
        <v>17</v>
      </c>
      <c r="D102" s="21" t="b">
        <f>EXACT(G101,"No")</f>
        <v>0</v>
      </c>
      <c r="E102" s="21" t="s">
        <v>699</v>
      </c>
      <c r="F102" s="21" t="s">
        <v>15</v>
      </c>
      <c r="G102" s="21" t="s">
        <v>17</v>
      </c>
    </row>
    <row r="103" spans="1:7" ht="30" hidden="1" outlineLevel="7" collapsed="1">
      <c r="A103" s="19" t="s">
        <v>12</v>
      </c>
      <c r="B103" s="19" t="s">
        <v>20</v>
      </c>
      <c r="C103" s="20" t="s">
        <v>700</v>
      </c>
      <c r="D103" s="19"/>
      <c r="E103" s="19" t="s">
        <v>701</v>
      </c>
      <c r="F103" s="19" t="s">
        <v>15</v>
      </c>
      <c r="G103" s="19" t="s">
        <v>702</v>
      </c>
    </row>
    <row r="104" spans="1:7" hidden="1" outlineLevel="7">
      <c r="A104" s="21" t="s">
        <v>15</v>
      </c>
      <c r="B104" s="22" t="s">
        <v>703</v>
      </c>
      <c r="C104" s="21" t="s">
        <v>17</v>
      </c>
      <c r="D104" s="21" t="b">
        <f>EXACT(G103,"Neither")</f>
        <v>0</v>
      </c>
      <c r="E104" s="21" t="s">
        <v>703</v>
      </c>
      <c r="F104" s="21" t="s">
        <v>15</v>
      </c>
      <c r="G104" s="21" t="s">
        <v>17</v>
      </c>
    </row>
    <row r="105" spans="1:7" hidden="1" outlineLevel="7" collapsed="1">
      <c r="A105" s="19" t="s">
        <v>15</v>
      </c>
      <c r="B105" s="19" t="s">
        <v>152</v>
      </c>
      <c r="C105" s="19" t="s">
        <v>17</v>
      </c>
      <c r="D105" s="19" t="s">
        <v>15</v>
      </c>
      <c r="E105" s="19" t="s">
        <v>704</v>
      </c>
      <c r="F105" s="19" t="s">
        <v>15</v>
      </c>
      <c r="G105" s="19">
        <v>1</v>
      </c>
    </row>
    <row r="106" spans="1:7" hidden="1" outlineLevel="7" collapsed="1">
      <c r="A106" s="19" t="s">
        <v>15</v>
      </c>
      <c r="B106" s="19" t="s">
        <v>152</v>
      </c>
      <c r="C106" s="19" t="s">
        <v>17</v>
      </c>
      <c r="D106" s="19" t="s">
        <v>15</v>
      </c>
      <c r="E106" s="19" t="s">
        <v>705</v>
      </c>
      <c r="F106" s="19" t="s">
        <v>15</v>
      </c>
      <c r="G106" s="19">
        <v>1</v>
      </c>
    </row>
    <row r="107" spans="1:7" hidden="1" outlineLevel="7" collapsed="1">
      <c r="A107" s="19" t="s">
        <v>15</v>
      </c>
      <c r="B107" s="19" t="s">
        <v>152</v>
      </c>
      <c r="C107" s="19" t="s">
        <v>17</v>
      </c>
      <c r="D107" s="19" t="s">
        <v>15</v>
      </c>
      <c r="E107" s="19" t="s">
        <v>706</v>
      </c>
      <c r="F107" s="19" t="s">
        <v>15</v>
      </c>
      <c r="G107" s="19">
        <v>1</v>
      </c>
    </row>
    <row r="108" spans="1:7" hidden="1" outlineLevel="7" collapsed="1">
      <c r="A108" s="19" t="s">
        <v>15</v>
      </c>
      <c r="B108" s="19" t="s">
        <v>152</v>
      </c>
      <c r="C108" s="19" t="s">
        <v>17</v>
      </c>
      <c r="D108" s="19" t="s">
        <v>15</v>
      </c>
      <c r="E108" s="19" t="s">
        <v>686</v>
      </c>
      <c r="F108" s="19" t="s">
        <v>15</v>
      </c>
      <c r="G108" s="19">
        <v>1</v>
      </c>
    </row>
    <row r="109" spans="1:7" ht="30" hidden="1" outlineLevel="7" collapsed="1">
      <c r="A109" s="19" t="s">
        <v>12</v>
      </c>
      <c r="B109" s="19" t="s">
        <v>20</v>
      </c>
      <c r="C109" s="20" t="s">
        <v>134</v>
      </c>
      <c r="D109" s="19"/>
      <c r="E109" s="19" t="s">
        <v>707</v>
      </c>
      <c r="F109" s="19" t="s">
        <v>15</v>
      </c>
      <c r="G109" s="19" t="s">
        <v>12</v>
      </c>
    </row>
    <row r="110" spans="1:7" ht="45" hidden="1" outlineLevel="7" collapsed="1">
      <c r="A110" s="19" t="s">
        <v>12</v>
      </c>
      <c r="B110" s="19" t="s">
        <v>20</v>
      </c>
      <c r="C110" s="20" t="s">
        <v>708</v>
      </c>
      <c r="D110" s="19"/>
      <c r="E110" s="19" t="s">
        <v>709</v>
      </c>
      <c r="F110" s="19" t="s">
        <v>15</v>
      </c>
      <c r="G110" s="19" t="s">
        <v>710</v>
      </c>
    </row>
    <row r="111" spans="1:7" ht="30" hidden="1" outlineLevel="7" collapsed="1">
      <c r="A111" s="19" t="s">
        <v>12</v>
      </c>
      <c r="B111" s="19" t="s">
        <v>20</v>
      </c>
      <c r="C111" s="20" t="s">
        <v>711</v>
      </c>
      <c r="D111" s="19"/>
      <c r="E111" s="19" t="s">
        <v>712</v>
      </c>
      <c r="F111" s="19" t="s">
        <v>15</v>
      </c>
      <c r="G111" s="19" t="s">
        <v>12</v>
      </c>
    </row>
    <row r="112" spans="1:7" hidden="1" outlineLevel="7" collapsed="1">
      <c r="A112" s="19" t="s">
        <v>15</v>
      </c>
      <c r="B112" s="19" t="s">
        <v>152</v>
      </c>
      <c r="C112" s="19" t="s">
        <v>17</v>
      </c>
      <c r="D112" s="19" t="s">
        <v>15</v>
      </c>
      <c r="E112" s="19" t="s">
        <v>713</v>
      </c>
      <c r="F112" s="19" t="s">
        <v>15</v>
      </c>
      <c r="G112" s="19">
        <v>1</v>
      </c>
    </row>
    <row r="113" spans="1:7" hidden="1" outlineLevel="7">
      <c r="A113" s="21" t="s">
        <v>15</v>
      </c>
      <c r="B113" s="22" t="s">
        <v>714</v>
      </c>
      <c r="C113" s="21" t="s">
        <v>17</v>
      </c>
      <c r="D113" s="21" t="b">
        <f>EXACT(G103,"Isolated System")</f>
        <v>0</v>
      </c>
      <c r="E113" s="21" t="s">
        <v>715</v>
      </c>
      <c r="F113" s="21" t="s">
        <v>15</v>
      </c>
      <c r="G113" s="21" t="s">
        <v>17</v>
      </c>
    </row>
    <row r="114" spans="1:7" hidden="1" outlineLevel="7" collapsed="1">
      <c r="A114" s="19" t="s">
        <v>15</v>
      </c>
      <c r="B114" s="19" t="s">
        <v>152</v>
      </c>
      <c r="C114" s="19" t="s">
        <v>17</v>
      </c>
      <c r="D114" s="19" t="s">
        <v>15</v>
      </c>
      <c r="E114" s="19" t="s">
        <v>704</v>
      </c>
      <c r="F114" s="19" t="s">
        <v>15</v>
      </c>
      <c r="G114" s="19">
        <v>1</v>
      </c>
    </row>
    <row r="115" spans="1:7" hidden="1" outlineLevel="7" collapsed="1">
      <c r="A115" s="19" t="s">
        <v>15</v>
      </c>
      <c r="B115" s="19" t="s">
        <v>152</v>
      </c>
      <c r="C115" s="19" t="s">
        <v>17</v>
      </c>
      <c r="D115" s="19" t="s">
        <v>15</v>
      </c>
      <c r="E115" s="19" t="s">
        <v>705</v>
      </c>
      <c r="F115" s="19" t="s">
        <v>15</v>
      </c>
      <c r="G115" s="19">
        <v>1</v>
      </c>
    </row>
    <row r="116" spans="1:7" hidden="1" outlineLevel="7" collapsed="1">
      <c r="A116" s="19" t="s">
        <v>15</v>
      </c>
      <c r="B116" s="19" t="s">
        <v>152</v>
      </c>
      <c r="C116" s="19" t="s">
        <v>17</v>
      </c>
      <c r="D116" s="19" t="s">
        <v>15</v>
      </c>
      <c r="E116" s="19" t="s">
        <v>706</v>
      </c>
      <c r="F116" s="19" t="s">
        <v>15</v>
      </c>
      <c r="G116" s="19">
        <v>1</v>
      </c>
    </row>
    <row r="117" spans="1:7" hidden="1" outlineLevel="7" collapsed="1">
      <c r="A117" s="19" t="s">
        <v>15</v>
      </c>
      <c r="B117" s="19" t="s">
        <v>152</v>
      </c>
      <c r="C117" s="19" t="s">
        <v>17</v>
      </c>
      <c r="D117" s="19" t="s">
        <v>15</v>
      </c>
      <c r="E117" s="19" t="s">
        <v>713</v>
      </c>
      <c r="F117" s="19" t="s">
        <v>15</v>
      </c>
      <c r="G117" s="19">
        <v>1</v>
      </c>
    </row>
    <row r="118" spans="1:7" hidden="1" outlineLevel="7" collapsed="1">
      <c r="A118" s="19" t="s">
        <v>15</v>
      </c>
      <c r="B118" s="19" t="s">
        <v>152</v>
      </c>
      <c r="C118" s="19" t="s">
        <v>17</v>
      </c>
      <c r="D118" s="19" t="s">
        <v>15</v>
      </c>
      <c r="E118" s="19" t="s">
        <v>686</v>
      </c>
      <c r="F118" s="19" t="s">
        <v>15</v>
      </c>
      <c r="G118" s="19">
        <v>1</v>
      </c>
    </row>
    <row r="119" spans="1:7" ht="30" hidden="1" outlineLevel="7" collapsed="1">
      <c r="A119" s="19" t="s">
        <v>12</v>
      </c>
      <c r="B119" s="19" t="s">
        <v>20</v>
      </c>
      <c r="C119" s="20" t="s">
        <v>716</v>
      </c>
      <c r="D119" s="19"/>
      <c r="E119" s="19" t="s">
        <v>717</v>
      </c>
      <c r="F119" s="19" t="s">
        <v>15</v>
      </c>
      <c r="G119" s="19" t="s">
        <v>718</v>
      </c>
    </row>
    <row r="120" spans="1:7" hidden="1" outlineLevel="7">
      <c r="A120" s="21" t="s">
        <v>15</v>
      </c>
      <c r="B120" s="22" t="s">
        <v>719</v>
      </c>
      <c r="C120" s="21" t="s">
        <v>17</v>
      </c>
      <c r="D120" s="21" t="b">
        <f>EXACT(G119,"Multiple")</f>
        <v>0</v>
      </c>
      <c r="E120" s="21" t="s">
        <v>720</v>
      </c>
      <c r="F120" s="21" t="s">
        <v>15</v>
      </c>
      <c r="G120" s="21" t="s">
        <v>17</v>
      </c>
    </row>
    <row r="121" spans="1:7" ht="30" hidden="1" outlineLevel="7" collapsed="1">
      <c r="A121" s="19" t="s">
        <v>12</v>
      </c>
      <c r="B121" s="19" t="s">
        <v>20</v>
      </c>
      <c r="C121" s="20" t="s">
        <v>721</v>
      </c>
      <c r="D121" s="19"/>
      <c r="E121" s="19" t="s">
        <v>722</v>
      </c>
      <c r="F121" s="19" t="s">
        <v>15</v>
      </c>
      <c r="G121" s="19" t="s">
        <v>723</v>
      </c>
    </row>
    <row r="122" spans="1:7" ht="30" hidden="1" outlineLevel="7" collapsed="1">
      <c r="A122" s="19" t="s">
        <v>15</v>
      </c>
      <c r="B122" s="19" t="s">
        <v>20</v>
      </c>
      <c r="C122" s="20" t="s">
        <v>724</v>
      </c>
      <c r="D122" s="19" t="b">
        <f>EXACT(G121,"Isolated grid systems with multiple fuel and technology types with combined cycle power plants")</f>
        <v>0</v>
      </c>
      <c r="E122" s="19" t="s">
        <v>725</v>
      </c>
      <c r="F122" s="19" t="s">
        <v>15</v>
      </c>
      <c r="G122" s="19" t="s">
        <v>12</v>
      </c>
    </row>
    <row r="123" spans="1:7" ht="30" hidden="1" outlineLevel="7" collapsed="1">
      <c r="A123" s="19" t="s">
        <v>15</v>
      </c>
      <c r="B123" s="19" t="s">
        <v>20</v>
      </c>
      <c r="C123" s="20" t="s">
        <v>726</v>
      </c>
      <c r="D123" s="19" t="b">
        <f>EXACT(G121,"Isolated grid systems with multiple fuel and technology types without combined cycle power plants")</f>
        <v>0</v>
      </c>
      <c r="E123" s="19" t="s">
        <v>725</v>
      </c>
      <c r="F123" s="19" t="s">
        <v>15</v>
      </c>
      <c r="G123" s="19" t="s">
        <v>12</v>
      </c>
    </row>
    <row r="124" spans="1:7" hidden="1" outlineLevel="7">
      <c r="A124" s="21" t="s">
        <v>15</v>
      </c>
      <c r="B124" s="22" t="s">
        <v>703</v>
      </c>
      <c r="C124" s="21" t="s">
        <v>17</v>
      </c>
      <c r="D124" s="21" t="b">
        <f>EXACT(G103,"Grid is located in LDC/SIDs/URC")</f>
        <v>1</v>
      </c>
      <c r="E124" s="21" t="s">
        <v>703</v>
      </c>
      <c r="F124" s="21" t="s">
        <v>15</v>
      </c>
      <c r="G124" s="21" t="s">
        <v>17</v>
      </c>
    </row>
    <row r="125" spans="1:7" hidden="1" outlineLevel="7" collapsed="1">
      <c r="A125" s="19" t="s">
        <v>15</v>
      </c>
      <c r="B125" s="19" t="s">
        <v>152</v>
      </c>
      <c r="C125" s="19" t="s">
        <v>17</v>
      </c>
      <c r="D125" s="19" t="s">
        <v>15</v>
      </c>
      <c r="E125" s="19" t="s">
        <v>704</v>
      </c>
      <c r="F125" s="19" t="s">
        <v>15</v>
      </c>
      <c r="G125" s="19">
        <v>1</v>
      </c>
    </row>
    <row r="126" spans="1:7" hidden="1" outlineLevel="7" collapsed="1">
      <c r="A126" s="19" t="s">
        <v>15</v>
      </c>
      <c r="B126" s="19" t="s">
        <v>152</v>
      </c>
      <c r="C126" s="19" t="s">
        <v>17</v>
      </c>
      <c r="D126" s="19" t="s">
        <v>15</v>
      </c>
      <c r="E126" s="19" t="s">
        <v>705</v>
      </c>
      <c r="F126" s="19" t="s">
        <v>15</v>
      </c>
      <c r="G126" s="19">
        <v>1</v>
      </c>
    </row>
    <row r="127" spans="1:7" hidden="1" outlineLevel="7" collapsed="1">
      <c r="A127" s="19" t="s">
        <v>15</v>
      </c>
      <c r="B127" s="19" t="s">
        <v>152</v>
      </c>
      <c r="C127" s="19" t="s">
        <v>17</v>
      </c>
      <c r="D127" s="19" t="s">
        <v>15</v>
      </c>
      <c r="E127" s="19" t="s">
        <v>706</v>
      </c>
      <c r="F127" s="19" t="s">
        <v>15</v>
      </c>
      <c r="G127" s="19">
        <v>1</v>
      </c>
    </row>
    <row r="128" spans="1:7" hidden="1" outlineLevel="7" collapsed="1">
      <c r="A128" s="19" t="s">
        <v>15</v>
      </c>
      <c r="B128" s="19" t="s">
        <v>152</v>
      </c>
      <c r="C128" s="19" t="s">
        <v>17</v>
      </c>
      <c r="D128" s="19" t="s">
        <v>15</v>
      </c>
      <c r="E128" s="19" t="s">
        <v>686</v>
      </c>
      <c r="F128" s="19" t="s">
        <v>15</v>
      </c>
      <c r="G128" s="19">
        <v>1</v>
      </c>
    </row>
    <row r="129" spans="1:7" ht="30" hidden="1" outlineLevel="7" collapsed="1">
      <c r="A129" s="19" t="s">
        <v>12</v>
      </c>
      <c r="B129" s="19" t="s">
        <v>20</v>
      </c>
      <c r="C129" s="20" t="s">
        <v>134</v>
      </c>
      <c r="D129" s="19"/>
      <c r="E129" s="19" t="s">
        <v>707</v>
      </c>
      <c r="F129" s="19" t="s">
        <v>15</v>
      </c>
      <c r="G129" s="19" t="s">
        <v>12</v>
      </c>
    </row>
    <row r="130" spans="1:7" ht="45" hidden="1" outlineLevel="7" collapsed="1">
      <c r="A130" s="19" t="s">
        <v>12</v>
      </c>
      <c r="B130" s="19" t="s">
        <v>20</v>
      </c>
      <c r="C130" s="20" t="s">
        <v>708</v>
      </c>
      <c r="D130" s="19"/>
      <c r="E130" s="19" t="s">
        <v>709</v>
      </c>
      <c r="F130" s="19" t="s">
        <v>15</v>
      </c>
      <c r="G130" s="19" t="s">
        <v>710</v>
      </c>
    </row>
    <row r="131" spans="1:7" ht="30" hidden="1" outlineLevel="7" collapsed="1">
      <c r="A131" s="19" t="s">
        <v>12</v>
      </c>
      <c r="B131" s="19" t="s">
        <v>20</v>
      </c>
      <c r="C131" s="20" t="s">
        <v>711</v>
      </c>
      <c r="D131" s="19"/>
      <c r="E131" s="19" t="s">
        <v>712</v>
      </c>
      <c r="F131" s="19" t="s">
        <v>15</v>
      </c>
      <c r="G131" s="19" t="s">
        <v>12</v>
      </c>
    </row>
    <row r="132" spans="1:7" hidden="1" outlineLevel="7" collapsed="1">
      <c r="A132" s="19" t="s">
        <v>15</v>
      </c>
      <c r="B132" s="19" t="s">
        <v>152</v>
      </c>
      <c r="C132" s="19" t="s">
        <v>17</v>
      </c>
      <c r="D132" s="19" t="s">
        <v>15</v>
      </c>
      <c r="E132" s="19" t="s">
        <v>713</v>
      </c>
      <c r="F132" s="19" t="s">
        <v>15</v>
      </c>
      <c r="G132" s="19">
        <v>1</v>
      </c>
    </row>
    <row r="133" spans="1:7" hidden="1" outlineLevel="6">
      <c r="A133" s="21" t="s">
        <v>15</v>
      </c>
      <c r="B133" s="22" t="s">
        <v>727</v>
      </c>
      <c r="C133" s="21" t="s">
        <v>17</v>
      </c>
      <c r="D133" s="21" t="b">
        <f>EXACT(G101,"Yes")</f>
        <v>1</v>
      </c>
      <c r="E133" s="21" t="s">
        <v>727</v>
      </c>
      <c r="F133" s="21" t="s">
        <v>15</v>
      </c>
      <c r="G133" s="21" t="s">
        <v>17</v>
      </c>
    </row>
    <row r="134" spans="1:7" hidden="1" outlineLevel="7" collapsed="1">
      <c r="A134" s="19" t="s">
        <v>15</v>
      </c>
      <c r="B134" s="19" t="s">
        <v>152</v>
      </c>
      <c r="C134" s="19" t="s">
        <v>17</v>
      </c>
      <c r="D134" s="19" t="s">
        <v>15</v>
      </c>
      <c r="E134" s="19" t="s">
        <v>704</v>
      </c>
      <c r="F134" s="19" t="s">
        <v>15</v>
      </c>
      <c r="G134" s="19">
        <v>1</v>
      </c>
    </row>
    <row r="135" spans="1:7" hidden="1" outlineLevel="7" collapsed="1">
      <c r="A135" s="19" t="s">
        <v>15</v>
      </c>
      <c r="B135" s="19" t="s">
        <v>152</v>
      </c>
      <c r="C135" s="19" t="s">
        <v>17</v>
      </c>
      <c r="D135" s="19" t="s">
        <v>15</v>
      </c>
      <c r="E135" s="19" t="s">
        <v>713</v>
      </c>
      <c r="F135" s="19" t="s">
        <v>15</v>
      </c>
      <c r="G135" s="19">
        <v>1</v>
      </c>
    </row>
    <row r="136" spans="1:7" hidden="1" outlineLevel="7" collapsed="1">
      <c r="A136" s="19" t="s">
        <v>15</v>
      </c>
      <c r="B136" s="19" t="s">
        <v>152</v>
      </c>
      <c r="C136" s="19" t="s">
        <v>17</v>
      </c>
      <c r="D136" s="19" t="s">
        <v>15</v>
      </c>
      <c r="E136" s="19" t="s">
        <v>705</v>
      </c>
      <c r="F136" s="19" t="s">
        <v>15</v>
      </c>
      <c r="G136" s="19">
        <v>1</v>
      </c>
    </row>
    <row r="137" spans="1:7" hidden="1" outlineLevel="7" collapsed="1">
      <c r="A137" s="19" t="s">
        <v>15</v>
      </c>
      <c r="B137" s="19" t="s">
        <v>152</v>
      </c>
      <c r="C137" s="19" t="s">
        <v>17</v>
      </c>
      <c r="D137" s="19" t="s">
        <v>15</v>
      </c>
      <c r="E137" s="19" t="s">
        <v>706</v>
      </c>
      <c r="F137" s="19" t="s">
        <v>15</v>
      </c>
      <c r="G137" s="19">
        <v>1</v>
      </c>
    </row>
    <row r="138" spans="1:7" ht="30" hidden="1" outlineLevel="6" collapsed="1">
      <c r="A138" s="19" t="s">
        <v>12</v>
      </c>
      <c r="B138" s="19" t="s">
        <v>20</v>
      </c>
      <c r="C138" s="20" t="s">
        <v>728</v>
      </c>
      <c r="D138" s="19"/>
      <c r="E138" s="19" t="s">
        <v>729</v>
      </c>
      <c r="F138" s="19" t="s">
        <v>15</v>
      </c>
      <c r="G138" s="19" t="s">
        <v>12</v>
      </c>
    </row>
    <row r="139" spans="1:7" ht="30" hidden="1" outlineLevel="6" collapsed="1">
      <c r="A139" s="19" t="s">
        <v>12</v>
      </c>
      <c r="B139" s="19" t="s">
        <v>20</v>
      </c>
      <c r="C139" s="20" t="s">
        <v>730</v>
      </c>
      <c r="D139" s="19"/>
      <c r="E139" s="19" t="s">
        <v>731</v>
      </c>
      <c r="F139" s="19" t="s">
        <v>15</v>
      </c>
      <c r="G139" s="19" t="s">
        <v>732</v>
      </c>
    </row>
    <row r="140" spans="1:7" hidden="1" outlineLevel="6" collapsed="1">
      <c r="A140" s="19" t="s">
        <v>15</v>
      </c>
      <c r="B140" s="19" t="s">
        <v>152</v>
      </c>
      <c r="C140" s="19" t="s">
        <v>17</v>
      </c>
      <c r="D140" s="19" t="s">
        <v>15</v>
      </c>
      <c r="E140" s="19" t="s">
        <v>733</v>
      </c>
      <c r="F140" s="19" t="s">
        <v>15</v>
      </c>
      <c r="G140" s="19">
        <v>1</v>
      </c>
    </row>
    <row r="141" spans="1:7" hidden="1" outlineLevel="4">
      <c r="A141" s="21" t="s">
        <v>15</v>
      </c>
      <c r="B141" s="22" t="s">
        <v>734</v>
      </c>
      <c r="C141" s="21" t="s">
        <v>17</v>
      </c>
      <c r="D141" s="21" t="b">
        <f>EXACT(G39,"Use conservative default values")</f>
        <v>0</v>
      </c>
      <c r="E141" s="21" t="s">
        <v>735</v>
      </c>
      <c r="F141" s="21" t="s">
        <v>15</v>
      </c>
      <c r="G141" s="21" t="s">
        <v>17</v>
      </c>
    </row>
    <row r="142" spans="1:7" ht="45" hidden="1" outlineLevel="5" collapsed="1">
      <c r="A142" s="19" t="s">
        <v>12</v>
      </c>
      <c r="B142" s="19" t="s">
        <v>20</v>
      </c>
      <c r="C142" s="20" t="s">
        <v>736</v>
      </c>
      <c r="D142" s="19"/>
      <c r="E142" s="19" t="s">
        <v>737</v>
      </c>
      <c r="F142" s="19" t="s">
        <v>15</v>
      </c>
      <c r="G142" s="19" t="s">
        <v>738</v>
      </c>
    </row>
    <row r="143" spans="1:7" ht="45" hidden="1" outlineLevel="5" collapsed="1">
      <c r="A143" s="19" t="s">
        <v>15</v>
      </c>
      <c r="B143" s="19" t="s">
        <v>20</v>
      </c>
      <c r="C143" s="20" t="s">
        <v>739</v>
      </c>
      <c r="D143" s="19" t="b">
        <f>EXACT(G142,"Only to baseline electricity consumption sources but not to project or leakage electricity consumption sources")</f>
        <v>0</v>
      </c>
      <c r="E143" s="19" t="s">
        <v>740</v>
      </c>
      <c r="F143" s="19" t="s">
        <v>15</v>
      </c>
      <c r="G143" s="19" t="s">
        <v>12</v>
      </c>
    </row>
    <row r="144" spans="1:7" hidden="1" outlineLevel="4">
      <c r="A144" s="21" t="s">
        <v>12</v>
      </c>
      <c r="B144" s="22" t="s">
        <v>741</v>
      </c>
      <c r="C144" s="21" t="s">
        <v>17</v>
      </c>
      <c r="D144" s="21"/>
      <c r="E144" s="21" t="s">
        <v>741</v>
      </c>
      <c r="F144" s="21" t="s">
        <v>15</v>
      </c>
      <c r="G144" s="21" t="s">
        <v>17</v>
      </c>
    </row>
    <row r="145" spans="1:7" ht="30" hidden="1" outlineLevel="5" collapsed="1">
      <c r="A145" s="19" t="s">
        <v>12</v>
      </c>
      <c r="B145" s="19" t="s">
        <v>152</v>
      </c>
      <c r="C145" s="19" t="s">
        <v>17</v>
      </c>
      <c r="D145" s="19"/>
      <c r="E145" s="19" t="s">
        <v>742</v>
      </c>
      <c r="F145" s="19" t="s">
        <v>15</v>
      </c>
      <c r="G145" s="19">
        <v>1</v>
      </c>
    </row>
    <row r="146" spans="1:7" ht="30" hidden="1" outlineLevel="5" collapsed="1">
      <c r="A146" s="19" t="s">
        <v>12</v>
      </c>
      <c r="B146" s="19" t="s">
        <v>152</v>
      </c>
      <c r="C146" s="19" t="s">
        <v>17</v>
      </c>
      <c r="D146" s="19"/>
      <c r="E146" s="19" t="s">
        <v>743</v>
      </c>
      <c r="F146" s="19" t="s">
        <v>15</v>
      </c>
      <c r="G146" s="19">
        <v>1</v>
      </c>
    </row>
    <row r="147" spans="1:7" hidden="1" outlineLevel="5" collapsed="1">
      <c r="A147" s="19" t="s">
        <v>12</v>
      </c>
      <c r="B147" s="19" t="s">
        <v>13</v>
      </c>
      <c r="C147" s="19" t="s">
        <v>17</v>
      </c>
      <c r="D147" s="19"/>
      <c r="E147" s="19" t="s">
        <v>744</v>
      </c>
      <c r="F147" s="19" t="s">
        <v>15</v>
      </c>
      <c r="G147" s="19" t="s">
        <v>111</v>
      </c>
    </row>
    <row r="148" spans="1:7" ht="30" hidden="1" outlineLevel="5" collapsed="1">
      <c r="A148" s="19" t="s">
        <v>12</v>
      </c>
      <c r="B148" s="19" t="s">
        <v>152</v>
      </c>
      <c r="C148" s="19" t="s">
        <v>17</v>
      </c>
      <c r="D148" s="19"/>
      <c r="E148" s="19" t="s">
        <v>745</v>
      </c>
      <c r="F148" s="19" t="s">
        <v>15</v>
      </c>
      <c r="G148" s="19">
        <v>1</v>
      </c>
    </row>
    <row r="149" spans="1:7" ht="30" hidden="1" outlineLevel="5" collapsed="1">
      <c r="A149" s="19" t="s">
        <v>12</v>
      </c>
      <c r="B149" s="19" t="s">
        <v>152</v>
      </c>
      <c r="C149" s="19" t="s">
        <v>17</v>
      </c>
      <c r="D149" s="19"/>
      <c r="E149" s="19" t="s">
        <v>746</v>
      </c>
      <c r="F149" s="19" t="s">
        <v>15</v>
      </c>
      <c r="G149" s="19">
        <v>1</v>
      </c>
    </row>
    <row r="150" spans="1:7" hidden="1" outlineLevel="5" collapsed="1">
      <c r="A150" s="19" t="s">
        <v>12</v>
      </c>
      <c r="B150" s="19" t="s">
        <v>13</v>
      </c>
      <c r="C150" s="19" t="s">
        <v>17</v>
      </c>
      <c r="D150" s="19"/>
      <c r="E150" s="19" t="s">
        <v>747</v>
      </c>
      <c r="F150" s="19" t="s">
        <v>15</v>
      </c>
      <c r="G150" s="19" t="s">
        <v>111</v>
      </c>
    </row>
    <row r="151" spans="1:7" ht="30" hidden="1" outlineLevel="5" collapsed="1">
      <c r="A151" s="19" t="s">
        <v>12</v>
      </c>
      <c r="B151" s="19" t="s">
        <v>152</v>
      </c>
      <c r="C151" s="19" t="s">
        <v>17</v>
      </c>
      <c r="D151" s="19"/>
      <c r="E151" s="19" t="s">
        <v>748</v>
      </c>
      <c r="F151" s="19" t="s">
        <v>15</v>
      </c>
      <c r="G151" s="19">
        <v>1</v>
      </c>
    </row>
    <row r="152" spans="1:7" ht="30" hidden="1" outlineLevel="5" collapsed="1">
      <c r="A152" s="19" t="s">
        <v>12</v>
      </c>
      <c r="B152" s="19" t="s">
        <v>152</v>
      </c>
      <c r="C152" s="19" t="s">
        <v>17</v>
      </c>
      <c r="D152" s="19"/>
      <c r="E152" s="19" t="s">
        <v>749</v>
      </c>
      <c r="F152" s="19" t="s">
        <v>15</v>
      </c>
      <c r="G152" s="19">
        <v>1</v>
      </c>
    </row>
    <row r="153" spans="1:7" hidden="1" outlineLevel="5" collapsed="1">
      <c r="A153" s="19" t="s">
        <v>12</v>
      </c>
      <c r="B153" s="19" t="s">
        <v>13</v>
      </c>
      <c r="C153" s="19" t="s">
        <v>17</v>
      </c>
      <c r="D153" s="19"/>
      <c r="E153" s="19" t="s">
        <v>750</v>
      </c>
      <c r="F153" s="19" t="s">
        <v>15</v>
      </c>
      <c r="G153" s="19" t="s">
        <v>111</v>
      </c>
    </row>
    <row r="154" spans="1:7" hidden="1" outlineLevel="3">
      <c r="A154" s="21" t="s">
        <v>15</v>
      </c>
      <c r="B154" s="22" t="s">
        <v>751</v>
      </c>
      <c r="C154" s="21" t="s">
        <v>17</v>
      </c>
      <c r="D154" s="21" t="b">
        <f>EXACT(G37,"Electricity from both the grid and captive power plant(s)")</f>
        <v>0</v>
      </c>
      <c r="E154" s="21" t="s">
        <v>752</v>
      </c>
      <c r="F154" s="21" t="s">
        <v>15</v>
      </c>
      <c r="G154" s="21" t="s">
        <v>17</v>
      </c>
    </row>
    <row r="155" spans="1:7" ht="90" hidden="1" outlineLevel="4" collapsed="1">
      <c r="A155" s="19" t="s">
        <v>12</v>
      </c>
      <c r="B155" s="19" t="s">
        <v>20</v>
      </c>
      <c r="C155" s="20" t="s">
        <v>753</v>
      </c>
      <c r="D155" s="19"/>
      <c r="E155" s="19" t="s">
        <v>754</v>
      </c>
      <c r="F155" s="19" t="s">
        <v>15</v>
      </c>
      <c r="G155" s="19" t="s">
        <v>755</v>
      </c>
    </row>
    <row r="156" spans="1:7" hidden="1" outlineLevel="4">
      <c r="A156" s="21" t="s">
        <v>15</v>
      </c>
      <c r="B156" s="22" t="s">
        <v>756</v>
      </c>
      <c r="C156" s="21" t="s">
        <v>17</v>
      </c>
      <c r="D156" s="21" t="b">
        <f>EXACT(G155,"No: Generic Approach")</f>
        <v>1</v>
      </c>
      <c r="E156" s="21" t="s">
        <v>757</v>
      </c>
      <c r="F156" s="21" t="s">
        <v>15</v>
      </c>
      <c r="G156" s="21" t="s">
        <v>17</v>
      </c>
    </row>
    <row r="157" spans="1:7" ht="30" hidden="1" outlineLevel="5" collapsed="1">
      <c r="A157" s="19" t="s">
        <v>12</v>
      </c>
      <c r="B157" s="19" t="s">
        <v>20</v>
      </c>
      <c r="C157" s="20" t="s">
        <v>758</v>
      </c>
      <c r="D157" s="19"/>
      <c r="E157" s="19" t="s">
        <v>759</v>
      </c>
      <c r="F157" s="19" t="s">
        <v>15</v>
      </c>
      <c r="G157" s="19" t="s">
        <v>760</v>
      </c>
    </row>
    <row r="158" spans="1:7" ht="45" hidden="1" outlineLevel="5" collapsed="1">
      <c r="A158" s="19" t="s">
        <v>15</v>
      </c>
      <c r="B158" s="19" t="s">
        <v>20</v>
      </c>
      <c r="C158" s="20" t="s">
        <v>761</v>
      </c>
      <c r="D158" s="19" t="b">
        <f>EXACT(G157,"Default Value")</f>
        <v>0</v>
      </c>
      <c r="E158" s="19" t="s">
        <v>762</v>
      </c>
      <c r="F158" s="19" t="s">
        <v>15</v>
      </c>
      <c r="G158" s="19" t="s">
        <v>738</v>
      </c>
    </row>
    <row r="159" spans="1:7" ht="30" hidden="1" outlineLevel="5" collapsed="1">
      <c r="A159" s="19" t="s">
        <v>15</v>
      </c>
      <c r="B159" s="19" t="s">
        <v>20</v>
      </c>
      <c r="C159" s="20" t="s">
        <v>763</v>
      </c>
      <c r="D159" s="19" t="b">
        <f>EXACT(G157,"Monitored Data")</f>
        <v>1</v>
      </c>
      <c r="E159" s="19" t="s">
        <v>764</v>
      </c>
      <c r="F159" s="19" t="s">
        <v>15</v>
      </c>
      <c r="G159" s="19" t="s">
        <v>765</v>
      </c>
    </row>
    <row r="160" spans="1:7" hidden="1" outlineLevel="5">
      <c r="A160" s="21" t="s">
        <v>15</v>
      </c>
      <c r="B160" s="22" t="s">
        <v>766</v>
      </c>
      <c r="C160" s="21" t="s">
        <v>17</v>
      </c>
      <c r="D160" s="21" t="b">
        <f>EXACT(G157,"Monitored Data")</f>
        <v>1</v>
      </c>
      <c r="E160" s="21" t="s">
        <v>767</v>
      </c>
      <c r="F160" s="21" t="s">
        <v>12</v>
      </c>
      <c r="G160" s="21" t="s">
        <v>17</v>
      </c>
    </row>
    <row r="161" spans="1:7" hidden="1" outlineLevel="6" collapsed="1">
      <c r="A161" s="19" t="s">
        <v>12</v>
      </c>
      <c r="B161" s="19" t="s">
        <v>13</v>
      </c>
      <c r="C161" s="19" t="s">
        <v>17</v>
      </c>
      <c r="D161" s="19"/>
      <c r="E161" s="19" t="s">
        <v>768</v>
      </c>
      <c r="F161" s="19" t="s">
        <v>15</v>
      </c>
      <c r="G161" s="19" t="s">
        <v>111</v>
      </c>
    </row>
    <row r="162" spans="1:7" ht="30" hidden="1" outlineLevel="6" collapsed="1">
      <c r="A162" s="19" t="s">
        <v>12</v>
      </c>
      <c r="B162" s="19" t="s">
        <v>20</v>
      </c>
      <c r="C162" s="20" t="s">
        <v>769</v>
      </c>
      <c r="D162" s="19"/>
      <c r="E162" s="19" t="s">
        <v>770</v>
      </c>
      <c r="F162" s="19" t="s">
        <v>15</v>
      </c>
      <c r="G162" s="19" t="s">
        <v>771</v>
      </c>
    </row>
    <row r="163" spans="1:7" ht="30" hidden="1" outlineLevel="6" collapsed="1">
      <c r="A163" s="19" t="s">
        <v>12</v>
      </c>
      <c r="B163" s="19" t="s">
        <v>152</v>
      </c>
      <c r="C163" s="19" t="s">
        <v>17</v>
      </c>
      <c r="D163" s="19"/>
      <c r="E163" s="19" t="s">
        <v>772</v>
      </c>
      <c r="F163" s="19" t="s">
        <v>15</v>
      </c>
      <c r="G163" s="19">
        <v>1</v>
      </c>
    </row>
    <row r="164" spans="1:7" ht="30" hidden="1" outlineLevel="6" collapsed="1">
      <c r="A164" s="19" t="s">
        <v>12</v>
      </c>
      <c r="B164" s="19" t="s">
        <v>152</v>
      </c>
      <c r="C164" s="19" t="s">
        <v>17</v>
      </c>
      <c r="D164" s="19"/>
      <c r="E164" s="19" t="s">
        <v>773</v>
      </c>
      <c r="F164" s="19" t="s">
        <v>15</v>
      </c>
      <c r="G164" s="19">
        <v>1</v>
      </c>
    </row>
    <row r="165" spans="1:7" ht="60" hidden="1" outlineLevel="6" collapsed="1">
      <c r="A165" s="19" t="s">
        <v>12</v>
      </c>
      <c r="B165" s="19" t="s">
        <v>152</v>
      </c>
      <c r="C165" s="19" t="s">
        <v>17</v>
      </c>
      <c r="D165" s="19"/>
      <c r="E165" s="19" t="s">
        <v>774</v>
      </c>
      <c r="F165" s="19" t="s">
        <v>15</v>
      </c>
      <c r="G165" s="19">
        <v>1</v>
      </c>
    </row>
    <row r="166" spans="1:7" ht="30" hidden="1" outlineLevel="6" collapsed="1">
      <c r="A166" s="19" t="s">
        <v>15</v>
      </c>
      <c r="B166" s="19" t="s">
        <v>152</v>
      </c>
      <c r="C166" s="19" t="s">
        <v>17</v>
      </c>
      <c r="D166" s="19" t="s">
        <v>15</v>
      </c>
      <c r="E166" s="19" t="s">
        <v>775</v>
      </c>
      <c r="F166" s="19" t="s">
        <v>15</v>
      </c>
      <c r="G166" s="19">
        <v>1</v>
      </c>
    </row>
    <row r="167" spans="1:7" ht="30" hidden="1" outlineLevel="6" collapsed="1">
      <c r="A167" s="19" t="s">
        <v>15</v>
      </c>
      <c r="B167" s="19" t="s">
        <v>152</v>
      </c>
      <c r="C167" s="19" t="s">
        <v>17</v>
      </c>
      <c r="D167" s="19" t="s">
        <v>15</v>
      </c>
      <c r="E167" s="19" t="s">
        <v>776</v>
      </c>
      <c r="F167" s="19" t="s">
        <v>15</v>
      </c>
      <c r="G167" s="19">
        <v>1</v>
      </c>
    </row>
    <row r="168" spans="1:7" ht="30" hidden="1" outlineLevel="6" collapsed="1">
      <c r="A168" s="19" t="s">
        <v>15</v>
      </c>
      <c r="B168" s="19" t="s">
        <v>152</v>
      </c>
      <c r="C168" s="19" t="s">
        <v>17</v>
      </c>
      <c r="D168" s="19" t="s">
        <v>15</v>
      </c>
      <c r="E168" s="19" t="s">
        <v>777</v>
      </c>
      <c r="F168" s="19" t="s">
        <v>15</v>
      </c>
      <c r="G168" s="19">
        <v>1</v>
      </c>
    </row>
    <row r="169" spans="1:7" ht="30" hidden="1" outlineLevel="6" collapsed="1">
      <c r="A169" s="19" t="s">
        <v>15</v>
      </c>
      <c r="B169" s="19" t="s">
        <v>152</v>
      </c>
      <c r="C169" s="19" t="s">
        <v>17</v>
      </c>
      <c r="D169" s="19" t="s">
        <v>15</v>
      </c>
      <c r="E169" s="19" t="s">
        <v>778</v>
      </c>
      <c r="F169" s="19" t="s">
        <v>15</v>
      </c>
      <c r="G169" s="19">
        <v>1</v>
      </c>
    </row>
    <row r="170" spans="1:7" ht="30" hidden="1" outlineLevel="6" collapsed="1">
      <c r="A170" s="19" t="s">
        <v>15</v>
      </c>
      <c r="B170" s="19" t="s">
        <v>152</v>
      </c>
      <c r="C170" s="19" t="s">
        <v>17</v>
      </c>
      <c r="D170" s="19" t="s">
        <v>15</v>
      </c>
      <c r="E170" s="19" t="s">
        <v>779</v>
      </c>
      <c r="F170" s="19" t="s">
        <v>15</v>
      </c>
      <c r="G170" s="19">
        <v>1</v>
      </c>
    </row>
    <row r="171" spans="1:7" ht="30" hidden="1" outlineLevel="6" collapsed="1">
      <c r="A171" s="19" t="s">
        <v>15</v>
      </c>
      <c r="B171" s="19" t="s">
        <v>152</v>
      </c>
      <c r="C171" s="19" t="s">
        <v>17</v>
      </c>
      <c r="D171" s="19" t="s">
        <v>15</v>
      </c>
      <c r="E171" s="19" t="s">
        <v>780</v>
      </c>
      <c r="F171" s="19" t="s">
        <v>15</v>
      </c>
      <c r="G171" s="19">
        <v>1</v>
      </c>
    </row>
    <row r="172" spans="1:7" hidden="1" outlineLevel="5">
      <c r="A172" s="21" t="s">
        <v>12</v>
      </c>
      <c r="B172" s="22" t="s">
        <v>741</v>
      </c>
      <c r="C172" s="21" t="s">
        <v>17</v>
      </c>
      <c r="D172" s="21"/>
      <c r="E172" s="21" t="s">
        <v>741</v>
      </c>
      <c r="F172" s="21" t="s">
        <v>15</v>
      </c>
      <c r="G172" s="21" t="s">
        <v>17</v>
      </c>
    </row>
    <row r="173" spans="1:7" ht="30" hidden="1" outlineLevel="6" collapsed="1">
      <c r="A173" s="19" t="s">
        <v>12</v>
      </c>
      <c r="B173" s="19" t="s">
        <v>152</v>
      </c>
      <c r="C173" s="19" t="s">
        <v>17</v>
      </c>
      <c r="D173" s="19"/>
      <c r="E173" s="19" t="s">
        <v>742</v>
      </c>
      <c r="F173" s="19" t="s">
        <v>15</v>
      </c>
      <c r="G173" s="19">
        <v>1</v>
      </c>
    </row>
    <row r="174" spans="1:7" ht="30" hidden="1" outlineLevel="6" collapsed="1">
      <c r="A174" s="19" t="s">
        <v>12</v>
      </c>
      <c r="B174" s="19" t="s">
        <v>152</v>
      </c>
      <c r="C174" s="19" t="s">
        <v>17</v>
      </c>
      <c r="D174" s="19"/>
      <c r="E174" s="19" t="s">
        <v>743</v>
      </c>
      <c r="F174" s="19" t="s">
        <v>15</v>
      </c>
      <c r="G174" s="19">
        <v>1</v>
      </c>
    </row>
    <row r="175" spans="1:7" hidden="1" outlineLevel="6" collapsed="1">
      <c r="A175" s="19" t="s">
        <v>12</v>
      </c>
      <c r="B175" s="19" t="s">
        <v>13</v>
      </c>
      <c r="C175" s="19" t="s">
        <v>17</v>
      </c>
      <c r="D175" s="19"/>
      <c r="E175" s="19" t="s">
        <v>744</v>
      </c>
      <c r="F175" s="19" t="s">
        <v>15</v>
      </c>
      <c r="G175" s="19" t="s">
        <v>111</v>
      </c>
    </row>
    <row r="176" spans="1:7" ht="30" hidden="1" outlineLevel="6" collapsed="1">
      <c r="A176" s="19" t="s">
        <v>12</v>
      </c>
      <c r="B176" s="19" t="s">
        <v>152</v>
      </c>
      <c r="C176" s="19" t="s">
        <v>17</v>
      </c>
      <c r="D176" s="19"/>
      <c r="E176" s="19" t="s">
        <v>745</v>
      </c>
      <c r="F176" s="19" t="s">
        <v>15</v>
      </c>
      <c r="G176" s="19">
        <v>1</v>
      </c>
    </row>
    <row r="177" spans="1:7" ht="30" hidden="1" outlineLevel="6" collapsed="1">
      <c r="A177" s="19" t="s">
        <v>12</v>
      </c>
      <c r="B177" s="19" t="s">
        <v>152</v>
      </c>
      <c r="C177" s="19" t="s">
        <v>17</v>
      </c>
      <c r="D177" s="19"/>
      <c r="E177" s="19" t="s">
        <v>746</v>
      </c>
      <c r="F177" s="19" t="s">
        <v>15</v>
      </c>
      <c r="G177" s="19">
        <v>1</v>
      </c>
    </row>
    <row r="178" spans="1:7" hidden="1" outlineLevel="6" collapsed="1">
      <c r="A178" s="19" t="s">
        <v>12</v>
      </c>
      <c r="B178" s="19" t="s">
        <v>13</v>
      </c>
      <c r="C178" s="19" t="s">
        <v>17</v>
      </c>
      <c r="D178" s="19"/>
      <c r="E178" s="19" t="s">
        <v>747</v>
      </c>
      <c r="F178" s="19" t="s">
        <v>15</v>
      </c>
      <c r="G178" s="19" t="s">
        <v>111</v>
      </c>
    </row>
    <row r="179" spans="1:7" ht="30" hidden="1" outlineLevel="6" collapsed="1">
      <c r="A179" s="19" t="s">
        <v>12</v>
      </c>
      <c r="B179" s="19" t="s">
        <v>152</v>
      </c>
      <c r="C179" s="19" t="s">
        <v>17</v>
      </c>
      <c r="D179" s="19"/>
      <c r="E179" s="19" t="s">
        <v>748</v>
      </c>
      <c r="F179" s="19" t="s">
        <v>15</v>
      </c>
      <c r="G179" s="19">
        <v>1</v>
      </c>
    </row>
    <row r="180" spans="1:7" ht="30" hidden="1" outlineLevel="6" collapsed="1">
      <c r="A180" s="19" t="s">
        <v>12</v>
      </c>
      <c r="B180" s="19" t="s">
        <v>152</v>
      </c>
      <c r="C180" s="19" t="s">
        <v>17</v>
      </c>
      <c r="D180" s="19"/>
      <c r="E180" s="19" t="s">
        <v>749</v>
      </c>
      <c r="F180" s="19" t="s">
        <v>15</v>
      </c>
      <c r="G180" s="19">
        <v>1</v>
      </c>
    </row>
    <row r="181" spans="1:7" hidden="1" outlineLevel="6" collapsed="1">
      <c r="A181" s="19" t="s">
        <v>12</v>
      </c>
      <c r="B181" s="19" t="s">
        <v>13</v>
      </c>
      <c r="C181" s="19" t="s">
        <v>17</v>
      </c>
      <c r="D181" s="19"/>
      <c r="E181" s="19" t="s">
        <v>750</v>
      </c>
      <c r="F181" s="19" t="s">
        <v>15</v>
      </c>
      <c r="G181" s="19" t="s">
        <v>111</v>
      </c>
    </row>
    <row r="182" spans="1:7" ht="30" hidden="1" outlineLevel="4" collapsed="1">
      <c r="A182" s="19" t="s">
        <v>15</v>
      </c>
      <c r="B182" s="19" t="s">
        <v>152</v>
      </c>
      <c r="C182" s="19" t="s">
        <v>17</v>
      </c>
      <c r="D182" s="19" t="b">
        <f>EXACT(G155,"Yes: Alternative Approach")</f>
        <v>0</v>
      </c>
      <c r="E182" s="19" t="s">
        <v>781</v>
      </c>
      <c r="F182" s="19" t="s">
        <v>15</v>
      </c>
      <c r="G182" s="19">
        <v>1</v>
      </c>
    </row>
    <row r="183" spans="1:7" ht="30" hidden="1" outlineLevel="4" collapsed="1">
      <c r="A183" s="19" t="s">
        <v>15</v>
      </c>
      <c r="B183" s="19" t="s">
        <v>13</v>
      </c>
      <c r="C183" s="19" t="s">
        <v>17</v>
      </c>
      <c r="D183" s="19" t="b">
        <f>EXACT(G155,"Yes: Alternative Approach")</f>
        <v>0</v>
      </c>
      <c r="E183" s="19" t="s">
        <v>782</v>
      </c>
      <c r="F183" s="19" t="s">
        <v>15</v>
      </c>
      <c r="G183" s="19" t="s">
        <v>111</v>
      </c>
    </row>
    <row r="184" spans="1:7" ht="30" hidden="1" outlineLevel="4" collapsed="1">
      <c r="A184" s="19" t="s">
        <v>15</v>
      </c>
      <c r="B184" s="19" t="s">
        <v>152</v>
      </c>
      <c r="C184" s="19" t="s">
        <v>17</v>
      </c>
      <c r="D184" s="19" t="b">
        <f>EXACT(G155,"Yes: Alternative Approach")</f>
        <v>0</v>
      </c>
      <c r="E184" s="19" t="s">
        <v>783</v>
      </c>
      <c r="F184" s="19" t="s">
        <v>15</v>
      </c>
      <c r="G184" s="19">
        <v>1</v>
      </c>
    </row>
    <row r="185" spans="1:7" ht="30" hidden="1" outlineLevel="4" collapsed="1">
      <c r="A185" s="19" t="s">
        <v>15</v>
      </c>
      <c r="B185" s="19" t="s">
        <v>13</v>
      </c>
      <c r="C185" s="19" t="s">
        <v>17</v>
      </c>
      <c r="D185" s="19" t="b">
        <f>EXACT(G155,"Yes: Alternative Approach")</f>
        <v>0</v>
      </c>
      <c r="E185" s="19" t="s">
        <v>784</v>
      </c>
      <c r="F185" s="19" t="s">
        <v>15</v>
      </c>
      <c r="G185" s="19" t="s">
        <v>111</v>
      </c>
    </row>
    <row r="186" spans="1:7" hidden="1" outlineLevel="3">
      <c r="A186" s="21" t="s">
        <v>15</v>
      </c>
      <c r="B186" s="22" t="s">
        <v>751</v>
      </c>
      <c r="C186" s="21" t="s">
        <v>17</v>
      </c>
      <c r="D186" s="21" t="b">
        <f>EXACT(G37,"Electricity from captive power plant(s)")</f>
        <v>0</v>
      </c>
      <c r="E186" s="21" t="s">
        <v>752</v>
      </c>
      <c r="F186" s="21" t="s">
        <v>15</v>
      </c>
      <c r="G186" s="21" t="s">
        <v>17</v>
      </c>
    </row>
    <row r="187" spans="1:7" ht="90" hidden="1" outlineLevel="4" collapsed="1">
      <c r="A187" s="19" t="s">
        <v>12</v>
      </c>
      <c r="B187" s="19" t="s">
        <v>20</v>
      </c>
      <c r="C187" s="20" t="s">
        <v>753</v>
      </c>
      <c r="D187" s="19"/>
      <c r="E187" s="19" t="s">
        <v>754</v>
      </c>
      <c r="F187" s="19" t="s">
        <v>15</v>
      </c>
      <c r="G187" s="19" t="s">
        <v>755</v>
      </c>
    </row>
    <row r="188" spans="1:7" hidden="1" outlineLevel="4">
      <c r="A188" s="21" t="s">
        <v>15</v>
      </c>
      <c r="B188" s="22" t="s">
        <v>756</v>
      </c>
      <c r="C188" s="21" t="s">
        <v>17</v>
      </c>
      <c r="D188" s="21" t="b">
        <f>EXACT(G187,"No: Generic Approach")</f>
        <v>1</v>
      </c>
      <c r="E188" s="21" t="s">
        <v>757</v>
      </c>
      <c r="F188" s="21" t="s">
        <v>15</v>
      </c>
      <c r="G188" s="21" t="s">
        <v>17</v>
      </c>
    </row>
    <row r="189" spans="1:7" ht="30" hidden="1" outlineLevel="5" collapsed="1">
      <c r="A189" s="19" t="s">
        <v>12</v>
      </c>
      <c r="B189" s="19" t="s">
        <v>20</v>
      </c>
      <c r="C189" s="20" t="s">
        <v>758</v>
      </c>
      <c r="D189" s="19"/>
      <c r="E189" s="19" t="s">
        <v>759</v>
      </c>
      <c r="F189" s="19" t="s">
        <v>15</v>
      </c>
      <c r="G189" s="19" t="s">
        <v>760</v>
      </c>
    </row>
    <row r="190" spans="1:7" ht="45" hidden="1" outlineLevel="5" collapsed="1">
      <c r="A190" s="19" t="s">
        <v>15</v>
      </c>
      <c r="B190" s="19" t="s">
        <v>20</v>
      </c>
      <c r="C190" s="20" t="s">
        <v>761</v>
      </c>
      <c r="D190" s="19" t="b">
        <f>EXACT(G189,"Default Value")</f>
        <v>0</v>
      </c>
      <c r="E190" s="19" t="s">
        <v>762</v>
      </c>
      <c r="F190" s="19" t="s">
        <v>15</v>
      </c>
      <c r="G190" s="19" t="s">
        <v>738</v>
      </c>
    </row>
    <row r="191" spans="1:7" ht="30" hidden="1" outlineLevel="5" collapsed="1">
      <c r="A191" s="19" t="s">
        <v>15</v>
      </c>
      <c r="B191" s="19" t="s">
        <v>20</v>
      </c>
      <c r="C191" s="20" t="s">
        <v>763</v>
      </c>
      <c r="D191" s="19" t="b">
        <f>EXACT(G189,"Monitored Data")</f>
        <v>1</v>
      </c>
      <c r="E191" s="19" t="s">
        <v>764</v>
      </c>
      <c r="F191" s="19" t="s">
        <v>15</v>
      </c>
      <c r="G191" s="19" t="s">
        <v>765</v>
      </c>
    </row>
    <row r="192" spans="1:7" hidden="1" outlineLevel="5">
      <c r="A192" s="21" t="s">
        <v>15</v>
      </c>
      <c r="B192" s="22" t="s">
        <v>766</v>
      </c>
      <c r="C192" s="21" t="s">
        <v>17</v>
      </c>
      <c r="D192" s="21" t="b">
        <f>EXACT(G189,"Monitored Data")</f>
        <v>1</v>
      </c>
      <c r="E192" s="21" t="s">
        <v>767</v>
      </c>
      <c r="F192" s="21" t="s">
        <v>12</v>
      </c>
      <c r="G192" s="21" t="s">
        <v>17</v>
      </c>
    </row>
    <row r="193" spans="1:7" hidden="1" outlineLevel="6" collapsed="1">
      <c r="A193" s="19" t="s">
        <v>12</v>
      </c>
      <c r="B193" s="19" t="s">
        <v>13</v>
      </c>
      <c r="C193" s="19" t="s">
        <v>17</v>
      </c>
      <c r="D193" s="19"/>
      <c r="E193" s="19" t="s">
        <v>768</v>
      </c>
      <c r="F193" s="19" t="s">
        <v>15</v>
      </c>
      <c r="G193" s="19" t="s">
        <v>111</v>
      </c>
    </row>
    <row r="194" spans="1:7" ht="30" hidden="1" outlineLevel="6" collapsed="1">
      <c r="A194" s="19" t="s">
        <v>12</v>
      </c>
      <c r="B194" s="19" t="s">
        <v>20</v>
      </c>
      <c r="C194" s="20" t="s">
        <v>769</v>
      </c>
      <c r="D194" s="19"/>
      <c r="E194" s="19" t="s">
        <v>770</v>
      </c>
      <c r="F194" s="19" t="s">
        <v>15</v>
      </c>
      <c r="G194" s="19" t="s">
        <v>771</v>
      </c>
    </row>
    <row r="195" spans="1:7" ht="30" hidden="1" outlineLevel="6" collapsed="1">
      <c r="A195" s="19" t="s">
        <v>12</v>
      </c>
      <c r="B195" s="19" t="s">
        <v>152</v>
      </c>
      <c r="C195" s="19" t="s">
        <v>17</v>
      </c>
      <c r="D195" s="19"/>
      <c r="E195" s="19" t="s">
        <v>772</v>
      </c>
      <c r="F195" s="19" t="s">
        <v>15</v>
      </c>
      <c r="G195" s="19">
        <v>1</v>
      </c>
    </row>
    <row r="196" spans="1:7" ht="30" hidden="1" outlineLevel="6" collapsed="1">
      <c r="A196" s="19" t="s">
        <v>12</v>
      </c>
      <c r="B196" s="19" t="s">
        <v>152</v>
      </c>
      <c r="C196" s="19" t="s">
        <v>17</v>
      </c>
      <c r="D196" s="19"/>
      <c r="E196" s="19" t="s">
        <v>773</v>
      </c>
      <c r="F196" s="19" t="s">
        <v>15</v>
      </c>
      <c r="G196" s="19">
        <v>1</v>
      </c>
    </row>
    <row r="197" spans="1:7" ht="60" hidden="1" outlineLevel="6" collapsed="1">
      <c r="A197" s="19" t="s">
        <v>12</v>
      </c>
      <c r="B197" s="19" t="s">
        <v>152</v>
      </c>
      <c r="C197" s="19" t="s">
        <v>17</v>
      </c>
      <c r="D197" s="19"/>
      <c r="E197" s="19" t="s">
        <v>774</v>
      </c>
      <c r="F197" s="19" t="s">
        <v>15</v>
      </c>
      <c r="G197" s="19">
        <v>1</v>
      </c>
    </row>
    <row r="198" spans="1:7" ht="30" hidden="1" outlineLevel="6" collapsed="1">
      <c r="A198" s="19" t="s">
        <v>15</v>
      </c>
      <c r="B198" s="19" t="s">
        <v>152</v>
      </c>
      <c r="C198" s="19" t="s">
        <v>17</v>
      </c>
      <c r="D198" s="19" t="s">
        <v>15</v>
      </c>
      <c r="E198" s="19" t="s">
        <v>775</v>
      </c>
      <c r="F198" s="19" t="s">
        <v>15</v>
      </c>
      <c r="G198" s="19">
        <v>1</v>
      </c>
    </row>
    <row r="199" spans="1:7" ht="30" hidden="1" outlineLevel="6" collapsed="1">
      <c r="A199" s="19" t="s">
        <v>15</v>
      </c>
      <c r="B199" s="19" t="s">
        <v>152</v>
      </c>
      <c r="C199" s="19" t="s">
        <v>17</v>
      </c>
      <c r="D199" s="19" t="s">
        <v>15</v>
      </c>
      <c r="E199" s="19" t="s">
        <v>776</v>
      </c>
      <c r="F199" s="19" t="s">
        <v>15</v>
      </c>
      <c r="G199" s="19">
        <v>1</v>
      </c>
    </row>
    <row r="200" spans="1:7" ht="30" hidden="1" outlineLevel="6" collapsed="1">
      <c r="A200" s="19" t="s">
        <v>15</v>
      </c>
      <c r="B200" s="19" t="s">
        <v>152</v>
      </c>
      <c r="C200" s="19" t="s">
        <v>17</v>
      </c>
      <c r="D200" s="19" t="s">
        <v>15</v>
      </c>
      <c r="E200" s="19" t="s">
        <v>777</v>
      </c>
      <c r="F200" s="19" t="s">
        <v>15</v>
      </c>
      <c r="G200" s="19">
        <v>1</v>
      </c>
    </row>
    <row r="201" spans="1:7" ht="30" hidden="1" outlineLevel="6" collapsed="1">
      <c r="A201" s="19" t="s">
        <v>15</v>
      </c>
      <c r="B201" s="19" t="s">
        <v>152</v>
      </c>
      <c r="C201" s="19" t="s">
        <v>17</v>
      </c>
      <c r="D201" s="19" t="s">
        <v>15</v>
      </c>
      <c r="E201" s="19" t="s">
        <v>778</v>
      </c>
      <c r="F201" s="19" t="s">
        <v>15</v>
      </c>
      <c r="G201" s="19">
        <v>1</v>
      </c>
    </row>
    <row r="202" spans="1:7" ht="30" hidden="1" outlineLevel="6" collapsed="1">
      <c r="A202" s="19" t="s">
        <v>15</v>
      </c>
      <c r="B202" s="19" t="s">
        <v>152</v>
      </c>
      <c r="C202" s="19" t="s">
        <v>17</v>
      </c>
      <c r="D202" s="19" t="s">
        <v>15</v>
      </c>
      <c r="E202" s="19" t="s">
        <v>779</v>
      </c>
      <c r="F202" s="19" t="s">
        <v>15</v>
      </c>
      <c r="G202" s="19">
        <v>1</v>
      </c>
    </row>
    <row r="203" spans="1:7" ht="30" hidden="1" outlineLevel="6" collapsed="1">
      <c r="A203" s="19" t="s">
        <v>15</v>
      </c>
      <c r="B203" s="19" t="s">
        <v>152</v>
      </c>
      <c r="C203" s="19" t="s">
        <v>17</v>
      </c>
      <c r="D203" s="19" t="s">
        <v>15</v>
      </c>
      <c r="E203" s="19" t="s">
        <v>780</v>
      </c>
      <c r="F203" s="19" t="s">
        <v>15</v>
      </c>
      <c r="G203" s="19">
        <v>1</v>
      </c>
    </row>
    <row r="204" spans="1:7" hidden="1" outlineLevel="5">
      <c r="A204" s="21" t="s">
        <v>12</v>
      </c>
      <c r="B204" s="22" t="s">
        <v>741</v>
      </c>
      <c r="C204" s="21" t="s">
        <v>17</v>
      </c>
      <c r="D204" s="21"/>
      <c r="E204" s="21" t="s">
        <v>741</v>
      </c>
      <c r="F204" s="21" t="s">
        <v>15</v>
      </c>
      <c r="G204" s="21" t="s">
        <v>17</v>
      </c>
    </row>
    <row r="205" spans="1:7" ht="30" hidden="1" outlineLevel="6" collapsed="1">
      <c r="A205" s="19" t="s">
        <v>12</v>
      </c>
      <c r="B205" s="19" t="s">
        <v>152</v>
      </c>
      <c r="C205" s="19" t="s">
        <v>17</v>
      </c>
      <c r="D205" s="19"/>
      <c r="E205" s="19" t="s">
        <v>742</v>
      </c>
      <c r="F205" s="19" t="s">
        <v>15</v>
      </c>
      <c r="G205" s="19">
        <v>1</v>
      </c>
    </row>
    <row r="206" spans="1:7" ht="30" hidden="1" outlineLevel="6" collapsed="1">
      <c r="A206" s="19" t="s">
        <v>12</v>
      </c>
      <c r="B206" s="19" t="s">
        <v>152</v>
      </c>
      <c r="C206" s="19" t="s">
        <v>17</v>
      </c>
      <c r="D206" s="19"/>
      <c r="E206" s="19" t="s">
        <v>743</v>
      </c>
      <c r="F206" s="19" t="s">
        <v>15</v>
      </c>
      <c r="G206" s="19">
        <v>1</v>
      </c>
    </row>
    <row r="207" spans="1:7" hidden="1" outlineLevel="6" collapsed="1">
      <c r="A207" s="19" t="s">
        <v>12</v>
      </c>
      <c r="B207" s="19" t="s">
        <v>13</v>
      </c>
      <c r="C207" s="19" t="s">
        <v>17</v>
      </c>
      <c r="D207" s="19"/>
      <c r="E207" s="19" t="s">
        <v>744</v>
      </c>
      <c r="F207" s="19" t="s">
        <v>15</v>
      </c>
      <c r="G207" s="19" t="s">
        <v>111</v>
      </c>
    </row>
    <row r="208" spans="1:7" ht="30" hidden="1" outlineLevel="6" collapsed="1">
      <c r="A208" s="19" t="s">
        <v>12</v>
      </c>
      <c r="B208" s="19" t="s">
        <v>152</v>
      </c>
      <c r="C208" s="19" t="s">
        <v>17</v>
      </c>
      <c r="D208" s="19"/>
      <c r="E208" s="19" t="s">
        <v>745</v>
      </c>
      <c r="F208" s="19" t="s">
        <v>15</v>
      </c>
      <c r="G208" s="19">
        <v>1</v>
      </c>
    </row>
    <row r="209" spans="1:7" ht="30" hidden="1" outlineLevel="6" collapsed="1">
      <c r="A209" s="19" t="s">
        <v>12</v>
      </c>
      <c r="B209" s="19" t="s">
        <v>152</v>
      </c>
      <c r="C209" s="19" t="s">
        <v>17</v>
      </c>
      <c r="D209" s="19"/>
      <c r="E209" s="19" t="s">
        <v>746</v>
      </c>
      <c r="F209" s="19" t="s">
        <v>15</v>
      </c>
      <c r="G209" s="19">
        <v>1</v>
      </c>
    </row>
    <row r="210" spans="1:7" hidden="1" outlineLevel="6" collapsed="1">
      <c r="A210" s="19" t="s">
        <v>12</v>
      </c>
      <c r="B210" s="19" t="s">
        <v>13</v>
      </c>
      <c r="C210" s="19" t="s">
        <v>17</v>
      </c>
      <c r="D210" s="19"/>
      <c r="E210" s="19" t="s">
        <v>747</v>
      </c>
      <c r="F210" s="19" t="s">
        <v>15</v>
      </c>
      <c r="G210" s="19" t="s">
        <v>111</v>
      </c>
    </row>
    <row r="211" spans="1:7" ht="30" hidden="1" outlineLevel="6" collapsed="1">
      <c r="A211" s="19" t="s">
        <v>12</v>
      </c>
      <c r="B211" s="19" t="s">
        <v>152</v>
      </c>
      <c r="C211" s="19" t="s">
        <v>17</v>
      </c>
      <c r="D211" s="19"/>
      <c r="E211" s="19" t="s">
        <v>748</v>
      </c>
      <c r="F211" s="19" t="s">
        <v>15</v>
      </c>
      <c r="G211" s="19">
        <v>1</v>
      </c>
    </row>
    <row r="212" spans="1:7" ht="30" hidden="1" outlineLevel="6" collapsed="1">
      <c r="A212" s="19" t="s">
        <v>12</v>
      </c>
      <c r="B212" s="19" t="s">
        <v>152</v>
      </c>
      <c r="C212" s="19" t="s">
        <v>17</v>
      </c>
      <c r="D212" s="19"/>
      <c r="E212" s="19" t="s">
        <v>749</v>
      </c>
      <c r="F212" s="19" t="s">
        <v>15</v>
      </c>
      <c r="G212" s="19">
        <v>1</v>
      </c>
    </row>
    <row r="213" spans="1:7" hidden="1" outlineLevel="6" collapsed="1">
      <c r="A213" s="19" t="s">
        <v>12</v>
      </c>
      <c r="B213" s="19" t="s">
        <v>13</v>
      </c>
      <c r="C213" s="19" t="s">
        <v>17</v>
      </c>
      <c r="D213" s="19"/>
      <c r="E213" s="19" t="s">
        <v>750</v>
      </c>
      <c r="F213" s="19" t="s">
        <v>15</v>
      </c>
      <c r="G213" s="19" t="s">
        <v>111</v>
      </c>
    </row>
    <row r="214" spans="1:7" ht="30" hidden="1" outlineLevel="4" collapsed="1">
      <c r="A214" s="19" t="s">
        <v>15</v>
      </c>
      <c r="B214" s="19" t="s">
        <v>152</v>
      </c>
      <c r="C214" s="19" t="s">
        <v>17</v>
      </c>
      <c r="D214" s="19" t="b">
        <f>EXACT(G187,"Yes: Alternative Approach")</f>
        <v>0</v>
      </c>
      <c r="E214" s="19" t="s">
        <v>781</v>
      </c>
      <c r="F214" s="19" t="s">
        <v>15</v>
      </c>
      <c r="G214" s="19">
        <v>1</v>
      </c>
    </row>
    <row r="215" spans="1:7" ht="30" hidden="1" outlineLevel="4" collapsed="1">
      <c r="A215" s="19" t="s">
        <v>15</v>
      </c>
      <c r="B215" s="19" t="s">
        <v>13</v>
      </c>
      <c r="C215" s="19" t="s">
        <v>17</v>
      </c>
      <c r="D215" s="19" t="b">
        <f>EXACT(G187,"Yes: Alternative Approach")</f>
        <v>0</v>
      </c>
      <c r="E215" s="19" t="s">
        <v>782</v>
      </c>
      <c r="F215" s="19" t="s">
        <v>15</v>
      </c>
      <c r="G215" s="19" t="s">
        <v>111</v>
      </c>
    </row>
    <row r="216" spans="1:7" ht="30" hidden="1" outlineLevel="4" collapsed="1">
      <c r="A216" s="19" t="s">
        <v>15</v>
      </c>
      <c r="B216" s="19" t="s">
        <v>152</v>
      </c>
      <c r="C216" s="19" t="s">
        <v>17</v>
      </c>
      <c r="D216" s="19" t="b">
        <f>EXACT(G187,"Yes: Alternative Approach")</f>
        <v>0</v>
      </c>
      <c r="E216" s="19" t="s">
        <v>783</v>
      </c>
      <c r="F216" s="19" t="s">
        <v>15</v>
      </c>
      <c r="G216" s="19">
        <v>1</v>
      </c>
    </row>
    <row r="217" spans="1:7" ht="30" hidden="1" outlineLevel="4" collapsed="1">
      <c r="A217" s="19" t="s">
        <v>15</v>
      </c>
      <c r="B217" s="19" t="s">
        <v>13</v>
      </c>
      <c r="C217" s="19" t="s">
        <v>17</v>
      </c>
      <c r="D217" s="19" t="b">
        <f>EXACT(G187,"Yes: Alternative Approach")</f>
        <v>0</v>
      </c>
      <c r="E217" s="19" t="s">
        <v>784</v>
      </c>
      <c r="F217" s="19" t="s">
        <v>15</v>
      </c>
      <c r="G217" s="19" t="s">
        <v>111</v>
      </c>
    </row>
    <row r="218" spans="1:7" hidden="1" outlineLevel="3">
      <c r="A218" s="21" t="s">
        <v>15</v>
      </c>
      <c r="B218" s="22" t="s">
        <v>620</v>
      </c>
      <c r="C218" s="21" t="s">
        <v>17</v>
      </c>
      <c r="D218" s="21" t="b">
        <f>EXACT(G37,"Grid electricity")</f>
        <v>1</v>
      </c>
      <c r="E218" s="21" t="s">
        <v>621</v>
      </c>
      <c r="F218" s="21" t="s">
        <v>15</v>
      </c>
      <c r="G218" s="21" t="s">
        <v>17</v>
      </c>
    </row>
    <row r="219" spans="1:7" ht="75" hidden="1" outlineLevel="4" collapsed="1">
      <c r="A219" s="19" t="s">
        <v>12</v>
      </c>
      <c r="B219" s="19" t="s">
        <v>20</v>
      </c>
      <c r="C219" s="20" t="s">
        <v>622</v>
      </c>
      <c r="D219" s="19"/>
      <c r="E219" s="19" t="s">
        <v>623</v>
      </c>
      <c r="F219" s="19" t="s">
        <v>15</v>
      </c>
      <c r="G219" s="19" t="s">
        <v>624</v>
      </c>
    </row>
    <row r="220" spans="1:7" hidden="1" outlineLevel="4">
      <c r="A220" s="21" t="s">
        <v>15</v>
      </c>
      <c r="B220" s="22" t="s">
        <v>625</v>
      </c>
      <c r="C220" s="21" t="s">
        <v>17</v>
      </c>
      <c r="D220" s="21" t="b">
        <f>EXACT(G219,"Calculate the combined margin emission factor of the applicable electricity system, using the procedures in the latest approved version of the “Use Tool 7 to calculate the emission factor for an electricity system” (EFEL,j/k/l,y = EFgrid,CM,y)")</f>
        <v>1</v>
      </c>
      <c r="E220" s="21" t="s">
        <v>625</v>
      </c>
      <c r="F220" s="21" t="s">
        <v>15</v>
      </c>
      <c r="G220" s="21" t="s">
        <v>17</v>
      </c>
    </row>
    <row r="221" spans="1:7" hidden="1" outlineLevel="5" collapsed="1">
      <c r="A221" s="19" t="s">
        <v>12</v>
      </c>
      <c r="B221" s="19" t="s">
        <v>13</v>
      </c>
      <c r="C221" s="19" t="s">
        <v>17</v>
      </c>
      <c r="D221" s="19"/>
      <c r="E221" s="19" t="s">
        <v>626</v>
      </c>
      <c r="F221" s="19" t="s">
        <v>15</v>
      </c>
      <c r="G221" s="19" t="s">
        <v>111</v>
      </c>
    </row>
    <row r="222" spans="1:7" ht="30" hidden="1" outlineLevel="5" collapsed="1">
      <c r="A222" s="19" t="s">
        <v>12</v>
      </c>
      <c r="B222" s="19" t="s">
        <v>20</v>
      </c>
      <c r="C222" s="20" t="s">
        <v>627</v>
      </c>
      <c r="D222" s="19"/>
      <c r="E222" s="19" t="s">
        <v>628</v>
      </c>
      <c r="F222" s="19" t="s">
        <v>15</v>
      </c>
      <c r="G222" s="19" t="s">
        <v>629</v>
      </c>
    </row>
    <row r="223" spans="1:7" hidden="1" outlineLevel="5">
      <c r="A223" s="21" t="s">
        <v>15</v>
      </c>
      <c r="B223" s="22" t="s">
        <v>630</v>
      </c>
      <c r="C223" s="21" t="s">
        <v>17</v>
      </c>
      <c r="D223" s="21" t="b">
        <f>EXACT(G222,"Annual")</f>
        <v>0</v>
      </c>
      <c r="E223" s="21" t="s">
        <v>631</v>
      </c>
      <c r="F223" s="21" t="s">
        <v>15</v>
      </c>
      <c r="G223" s="21" t="s">
        <v>17</v>
      </c>
    </row>
    <row r="224" spans="1:7" ht="30" hidden="1" outlineLevel="6" collapsed="1">
      <c r="A224" s="19" t="s">
        <v>12</v>
      </c>
      <c r="B224" s="19" t="s">
        <v>20</v>
      </c>
      <c r="C224" s="20" t="s">
        <v>632</v>
      </c>
      <c r="D224" s="19"/>
      <c r="E224" s="19" t="s">
        <v>631</v>
      </c>
      <c r="F224" s="19" t="s">
        <v>15</v>
      </c>
      <c r="G224" s="19" t="s">
        <v>12</v>
      </c>
    </row>
    <row r="225" spans="1:7" hidden="1" outlineLevel="6">
      <c r="A225" s="21" t="s">
        <v>15</v>
      </c>
      <c r="B225" s="22" t="s">
        <v>633</v>
      </c>
      <c r="C225" s="21" t="s">
        <v>17</v>
      </c>
      <c r="D225" s="21" t="b">
        <f>EXACT(G224,"No")</f>
        <v>0</v>
      </c>
      <c r="E225" s="21" t="s">
        <v>634</v>
      </c>
      <c r="F225" s="21" t="s">
        <v>15</v>
      </c>
      <c r="G225" s="21" t="s">
        <v>17</v>
      </c>
    </row>
    <row r="226" spans="1:7" ht="30" hidden="1" outlineLevel="7" collapsed="1">
      <c r="A226" s="19" t="s">
        <v>12</v>
      </c>
      <c r="B226" s="19" t="s">
        <v>20</v>
      </c>
      <c r="C226" s="20" t="s">
        <v>635</v>
      </c>
      <c r="D226" s="19"/>
      <c r="E226" s="19" t="s">
        <v>634</v>
      </c>
      <c r="F226" s="19" t="s">
        <v>15</v>
      </c>
      <c r="G226" s="19" t="s">
        <v>12</v>
      </c>
    </row>
    <row r="227" spans="1:7" hidden="1" outlineLevel="7">
      <c r="A227" s="21" t="s">
        <v>15</v>
      </c>
      <c r="B227" s="22" t="s">
        <v>636</v>
      </c>
      <c r="C227" s="21" t="s">
        <v>17</v>
      </c>
      <c r="D227" s="21" t="b">
        <f>EXACT(G226,"No")</f>
        <v>0</v>
      </c>
      <c r="E227" s="21" t="s">
        <v>637</v>
      </c>
      <c r="F227" s="21" t="s">
        <v>15</v>
      </c>
      <c r="G227" s="21" t="s">
        <v>17</v>
      </c>
    </row>
    <row r="228" spans="1:7" ht="30" hidden="1" outlineLevel="7" collapsed="1">
      <c r="A228" s="19" t="s">
        <v>12</v>
      </c>
      <c r="B228" s="19" t="s">
        <v>20</v>
      </c>
      <c r="C228" s="20" t="s">
        <v>638</v>
      </c>
      <c r="D228" s="19"/>
      <c r="E228" s="19" t="s">
        <v>637</v>
      </c>
      <c r="F228" s="19" t="s">
        <v>15</v>
      </c>
      <c r="G228" s="19" t="s">
        <v>12</v>
      </c>
    </row>
    <row r="229" spans="1:7" hidden="1" outlineLevel="7">
      <c r="A229" s="21" t="s">
        <v>15</v>
      </c>
      <c r="B229" s="22" t="s">
        <v>639</v>
      </c>
      <c r="C229" s="21" t="s">
        <v>17</v>
      </c>
      <c r="D229" s="21" t="b">
        <f>EXACT(G228,"No")</f>
        <v>0</v>
      </c>
      <c r="E229" s="21" t="s">
        <v>640</v>
      </c>
      <c r="F229" s="21" t="s">
        <v>15</v>
      </c>
      <c r="G229" s="21" t="s">
        <v>17</v>
      </c>
    </row>
    <row r="230" spans="1:7" ht="30" hidden="1" outlineLevel="7" collapsed="1">
      <c r="A230" s="19" t="s">
        <v>12</v>
      </c>
      <c r="B230" s="19" t="s">
        <v>20</v>
      </c>
      <c r="C230" s="20" t="s">
        <v>641</v>
      </c>
      <c r="D230" s="19"/>
      <c r="E230" s="19" t="s">
        <v>640</v>
      </c>
      <c r="F230" s="19" t="s">
        <v>15</v>
      </c>
      <c r="G230" s="19" t="s">
        <v>12</v>
      </c>
    </row>
    <row r="231" spans="1:7" ht="30" hidden="1" outlineLevel="7" collapsed="1">
      <c r="A231" s="19" t="s">
        <v>15</v>
      </c>
      <c r="B231" s="20" t="s">
        <v>642</v>
      </c>
      <c r="C231" s="19" t="s">
        <v>17</v>
      </c>
      <c r="D231" s="19" t="b">
        <f>EXACT(G230,"No")</f>
        <v>0</v>
      </c>
      <c r="E231" s="19" t="s">
        <v>643</v>
      </c>
      <c r="F231" s="19" t="s">
        <v>15</v>
      </c>
      <c r="G231" s="19" t="s">
        <v>17</v>
      </c>
    </row>
    <row r="232" spans="1:7" hidden="1" outlineLevel="7" collapsed="1">
      <c r="A232" s="19" t="s">
        <v>15</v>
      </c>
      <c r="B232" s="20" t="s">
        <v>644</v>
      </c>
      <c r="C232" s="19" t="s">
        <v>17</v>
      </c>
      <c r="D232" s="19" t="b">
        <f>EXACT(G230,"Yes")</f>
        <v>1</v>
      </c>
      <c r="E232" s="19" t="s">
        <v>645</v>
      </c>
      <c r="F232" s="19" t="s">
        <v>15</v>
      </c>
      <c r="G232" s="19" t="s">
        <v>17</v>
      </c>
    </row>
    <row r="233" spans="1:7" hidden="1" outlineLevel="7">
      <c r="A233" s="21" t="s">
        <v>15</v>
      </c>
      <c r="B233" s="22" t="s">
        <v>644</v>
      </c>
      <c r="C233" s="21" t="s">
        <v>17</v>
      </c>
      <c r="D233" s="21" t="b">
        <f>EXACT(G228,"Yes")</f>
        <v>1</v>
      </c>
      <c r="E233" s="21" t="s">
        <v>645</v>
      </c>
      <c r="F233" s="21" t="s">
        <v>15</v>
      </c>
      <c r="G233" s="21" t="s">
        <v>17</v>
      </c>
    </row>
    <row r="234" spans="1:7" ht="45" hidden="1" outlineLevel="7" collapsed="1">
      <c r="A234" s="19" t="s">
        <v>12</v>
      </c>
      <c r="B234" s="19" t="s">
        <v>20</v>
      </c>
      <c r="C234" s="20" t="s">
        <v>646</v>
      </c>
      <c r="D234" s="19"/>
      <c r="E234" s="19" t="s">
        <v>647</v>
      </c>
      <c r="F234" s="19" t="s">
        <v>15</v>
      </c>
      <c r="G234" s="19" t="s">
        <v>648</v>
      </c>
    </row>
    <row r="235" spans="1:7" hidden="1" outlineLevel="7" collapsed="1">
      <c r="A235" s="19" t="s">
        <v>15</v>
      </c>
      <c r="B235" s="20" t="s">
        <v>649</v>
      </c>
      <c r="C235" s="19" t="s">
        <v>17</v>
      </c>
      <c r="D235" s="19" t="b">
        <f>EXACT(G234,"Lambda (λy) should be determined by applying the step wise procedure provided in appendix 3 of methodology")</f>
        <v>0</v>
      </c>
      <c r="E235" s="19" t="s">
        <v>649</v>
      </c>
      <c r="F235" s="19" t="s">
        <v>15</v>
      </c>
      <c r="G235" s="19" t="s">
        <v>17</v>
      </c>
    </row>
    <row r="236" spans="1:7" hidden="1" outlineLevel="7" collapsed="1">
      <c r="A236" s="19" t="s">
        <v>15</v>
      </c>
      <c r="B236" s="20" t="s">
        <v>650</v>
      </c>
      <c r="C236" s="19" t="s">
        <v>17</v>
      </c>
      <c r="D236" s="19" t="b">
        <f>EXACT(G234,"Use default values of lambda based on the share of electricity generation from low-cost/must-run in total generation")</f>
        <v>1</v>
      </c>
      <c r="E236" s="19" t="s">
        <v>650</v>
      </c>
      <c r="F236" s="19" t="s">
        <v>15</v>
      </c>
      <c r="G236" s="19" t="s">
        <v>17</v>
      </c>
    </row>
    <row r="237" spans="1:7" ht="30" hidden="1" outlineLevel="7" collapsed="1">
      <c r="A237" s="19" t="s">
        <v>15</v>
      </c>
      <c r="B237" s="19" t="s">
        <v>152</v>
      </c>
      <c r="C237" s="19" t="s">
        <v>17</v>
      </c>
      <c r="D237" s="19" t="s">
        <v>15</v>
      </c>
      <c r="E237" s="19" t="s">
        <v>651</v>
      </c>
      <c r="F237" s="19" t="s">
        <v>15</v>
      </c>
      <c r="G237" s="19">
        <v>1</v>
      </c>
    </row>
    <row r="238" spans="1:7" hidden="1" outlineLevel="7" collapsed="1">
      <c r="A238" s="19" t="s">
        <v>12</v>
      </c>
      <c r="B238" s="20" t="s">
        <v>652</v>
      </c>
      <c r="C238" s="19" t="s">
        <v>17</v>
      </c>
      <c r="D238" s="19"/>
      <c r="E238" s="19" t="s">
        <v>653</v>
      </c>
      <c r="F238" s="19" t="s">
        <v>12</v>
      </c>
      <c r="G238" s="19" t="s">
        <v>17</v>
      </c>
    </row>
    <row r="239" spans="1:7" hidden="1" outlineLevel="7">
      <c r="A239" s="21" t="s">
        <v>15</v>
      </c>
      <c r="B239" s="22" t="s">
        <v>654</v>
      </c>
      <c r="C239" s="21" t="s">
        <v>17</v>
      </c>
      <c r="D239" s="21" t="b">
        <f>EXACT(G226,"Yes")</f>
        <v>1</v>
      </c>
      <c r="E239" s="21" t="s">
        <v>655</v>
      </c>
      <c r="F239" s="21" t="s">
        <v>15</v>
      </c>
      <c r="G239" s="21" t="s">
        <v>17</v>
      </c>
    </row>
    <row r="240" spans="1:7" ht="30" hidden="1" outlineLevel="7" collapsed="1">
      <c r="A240" s="19" t="s">
        <v>12</v>
      </c>
      <c r="B240" s="19" t="s">
        <v>20</v>
      </c>
      <c r="C240" s="20" t="s">
        <v>656</v>
      </c>
      <c r="D240" s="19"/>
      <c r="E240" s="19" t="s">
        <v>657</v>
      </c>
      <c r="F240" s="19" t="s">
        <v>15</v>
      </c>
      <c r="G240" s="19" t="s">
        <v>658</v>
      </c>
    </row>
    <row r="241" spans="1:7" ht="30" hidden="1" outlineLevel="7">
      <c r="A241" s="21" t="s">
        <v>15</v>
      </c>
      <c r="B241" s="22" t="s">
        <v>659</v>
      </c>
      <c r="C241" s="21" t="s">
        <v>17</v>
      </c>
      <c r="D241" s="21" t="b">
        <f>EXACT(G240,"Based on the total net electricity generation of all power plants serving the system and the fuel types and total fuel consumption of the project electricity system")</f>
        <v>0</v>
      </c>
      <c r="E241" s="21" t="s">
        <v>660</v>
      </c>
      <c r="F241" s="21" t="s">
        <v>15</v>
      </c>
      <c r="G241" s="21" t="s">
        <v>17</v>
      </c>
    </row>
    <row r="242" spans="1:7" hidden="1" outlineLevel="7" collapsed="1">
      <c r="A242" s="19" t="s">
        <v>15</v>
      </c>
      <c r="B242" s="19" t="s">
        <v>152</v>
      </c>
      <c r="C242" s="19" t="s">
        <v>17</v>
      </c>
      <c r="D242" s="19" t="s">
        <v>15</v>
      </c>
      <c r="E242" s="19" t="s">
        <v>661</v>
      </c>
      <c r="F242" s="19" t="s">
        <v>15</v>
      </c>
      <c r="G242" s="19">
        <v>1</v>
      </c>
    </row>
    <row r="243" spans="1:7" ht="45" hidden="1" outlineLevel="7" collapsed="1">
      <c r="A243" s="19" t="s">
        <v>12</v>
      </c>
      <c r="B243" s="19" t="s">
        <v>152</v>
      </c>
      <c r="C243" s="19" t="s">
        <v>17</v>
      </c>
      <c r="D243" s="19"/>
      <c r="E243" s="19" t="s">
        <v>662</v>
      </c>
      <c r="F243" s="19" t="s">
        <v>15</v>
      </c>
      <c r="G243" s="19">
        <v>1</v>
      </c>
    </row>
    <row r="244" spans="1:7" hidden="1" outlineLevel="7" collapsed="1">
      <c r="A244" s="19" t="s">
        <v>12</v>
      </c>
      <c r="B244" s="20" t="s">
        <v>663</v>
      </c>
      <c r="C244" s="19" t="s">
        <v>17</v>
      </c>
      <c r="D244" s="19"/>
      <c r="E244" s="19" t="s">
        <v>663</v>
      </c>
      <c r="F244" s="19" t="s">
        <v>12</v>
      </c>
      <c r="G244" s="19" t="s">
        <v>17</v>
      </c>
    </row>
    <row r="245" spans="1:7" ht="30" hidden="1" outlineLevel="7">
      <c r="A245" s="21" t="s">
        <v>15</v>
      </c>
      <c r="B245" s="22" t="s">
        <v>664</v>
      </c>
      <c r="C245" s="21" t="s">
        <v>17</v>
      </c>
      <c r="D245" s="21" t="b">
        <f>EXACT(G240,"Based on the net electricity generation and a CO2 emission factor of each power unit")</f>
        <v>1</v>
      </c>
      <c r="E245" s="21" t="s">
        <v>665</v>
      </c>
      <c r="F245" s="21" t="s">
        <v>15</v>
      </c>
      <c r="G245" s="21" t="s">
        <v>17</v>
      </c>
    </row>
    <row r="246" spans="1:7" hidden="1" outlineLevel="7" collapsed="1">
      <c r="A246" s="19" t="s">
        <v>15</v>
      </c>
      <c r="B246" s="19" t="s">
        <v>152</v>
      </c>
      <c r="C246" s="19" t="s">
        <v>17</v>
      </c>
      <c r="D246" s="19" t="s">
        <v>15</v>
      </c>
      <c r="E246" s="19" t="s">
        <v>661</v>
      </c>
      <c r="F246" s="19" t="s">
        <v>15</v>
      </c>
      <c r="G246" s="19">
        <v>1</v>
      </c>
    </row>
    <row r="247" spans="1:7" hidden="1" outlineLevel="7" collapsed="1">
      <c r="A247" s="19" t="s">
        <v>12</v>
      </c>
      <c r="B247" s="20" t="s">
        <v>652</v>
      </c>
      <c r="C247" s="19" t="s">
        <v>17</v>
      </c>
      <c r="D247" s="19"/>
      <c r="E247" s="19" t="s">
        <v>653</v>
      </c>
      <c r="F247" s="19" t="s">
        <v>12</v>
      </c>
      <c r="G247" s="19" t="s">
        <v>17</v>
      </c>
    </row>
    <row r="248" spans="1:7" hidden="1" outlineLevel="7" collapsed="1">
      <c r="A248" s="19" t="s">
        <v>15</v>
      </c>
      <c r="B248" s="19" t="s">
        <v>152</v>
      </c>
      <c r="C248" s="19" t="s">
        <v>17</v>
      </c>
      <c r="D248" s="19" t="s">
        <v>15</v>
      </c>
      <c r="E248" s="19" t="s">
        <v>666</v>
      </c>
      <c r="F248" s="19" t="s">
        <v>15</v>
      </c>
      <c r="G248" s="19">
        <v>1</v>
      </c>
    </row>
    <row r="249" spans="1:7" hidden="1" outlineLevel="6">
      <c r="A249" s="21" t="s">
        <v>15</v>
      </c>
      <c r="B249" s="22" t="s">
        <v>654</v>
      </c>
      <c r="C249" s="21" t="s">
        <v>17</v>
      </c>
      <c r="D249" s="21" t="b">
        <f>EXACT(G224,"Yes")</f>
        <v>1</v>
      </c>
      <c r="E249" s="21" t="s">
        <v>655</v>
      </c>
      <c r="F249" s="21" t="s">
        <v>15</v>
      </c>
      <c r="G249" s="21" t="s">
        <v>17</v>
      </c>
    </row>
    <row r="250" spans="1:7" ht="30" hidden="1" outlineLevel="7" collapsed="1">
      <c r="A250" s="19" t="s">
        <v>12</v>
      </c>
      <c r="B250" s="19" t="s">
        <v>20</v>
      </c>
      <c r="C250" s="20" t="s">
        <v>656</v>
      </c>
      <c r="D250" s="19"/>
      <c r="E250" s="19" t="s">
        <v>657</v>
      </c>
      <c r="F250" s="19" t="s">
        <v>15</v>
      </c>
      <c r="G250" s="19" t="s">
        <v>658</v>
      </c>
    </row>
    <row r="251" spans="1:7" ht="30" hidden="1" outlineLevel="7">
      <c r="A251" s="21" t="s">
        <v>15</v>
      </c>
      <c r="B251" s="22" t="s">
        <v>659</v>
      </c>
      <c r="C251" s="21" t="s">
        <v>17</v>
      </c>
      <c r="D251" s="21" t="b">
        <f>EXACT(G250,"Based on the total net electricity generation of all power plants serving the system and the fuel types and total fuel consumption of the project electricity system")</f>
        <v>0</v>
      </c>
      <c r="E251" s="21" t="s">
        <v>660</v>
      </c>
      <c r="F251" s="21" t="s">
        <v>15</v>
      </c>
      <c r="G251" s="21" t="s">
        <v>17</v>
      </c>
    </row>
    <row r="252" spans="1:7" hidden="1" outlineLevel="7" collapsed="1">
      <c r="A252" s="19" t="s">
        <v>15</v>
      </c>
      <c r="B252" s="19" t="s">
        <v>152</v>
      </c>
      <c r="C252" s="19" t="s">
        <v>17</v>
      </c>
      <c r="D252" s="19" t="s">
        <v>15</v>
      </c>
      <c r="E252" s="19" t="s">
        <v>661</v>
      </c>
      <c r="F252" s="19" t="s">
        <v>15</v>
      </c>
      <c r="G252" s="19">
        <v>1</v>
      </c>
    </row>
    <row r="253" spans="1:7" ht="45" hidden="1" outlineLevel="7" collapsed="1">
      <c r="A253" s="19" t="s">
        <v>12</v>
      </c>
      <c r="B253" s="19" t="s">
        <v>152</v>
      </c>
      <c r="C253" s="19" t="s">
        <v>17</v>
      </c>
      <c r="D253" s="19"/>
      <c r="E253" s="19" t="s">
        <v>662</v>
      </c>
      <c r="F253" s="19" t="s">
        <v>15</v>
      </c>
      <c r="G253" s="19">
        <v>1</v>
      </c>
    </row>
    <row r="254" spans="1:7" hidden="1" outlineLevel="7">
      <c r="A254" s="21" t="s">
        <v>12</v>
      </c>
      <c r="B254" s="22" t="s">
        <v>663</v>
      </c>
      <c r="C254" s="21" t="s">
        <v>17</v>
      </c>
      <c r="D254" s="21"/>
      <c r="E254" s="21" t="s">
        <v>663</v>
      </c>
      <c r="F254" s="21" t="s">
        <v>12</v>
      </c>
      <c r="G254" s="21" t="s">
        <v>17</v>
      </c>
    </row>
    <row r="255" spans="1:7" hidden="1" outlineLevel="7" collapsed="1">
      <c r="A255" s="19" t="s">
        <v>12</v>
      </c>
      <c r="B255" s="19" t="s">
        <v>13</v>
      </c>
      <c r="C255" s="19" t="s">
        <v>17</v>
      </c>
      <c r="D255" s="19"/>
      <c r="E255" s="19" t="s">
        <v>667</v>
      </c>
      <c r="F255" s="19" t="s">
        <v>15</v>
      </c>
      <c r="G255" s="19" t="s">
        <v>111</v>
      </c>
    </row>
    <row r="256" spans="1:7" ht="30" hidden="1" outlineLevel="7" collapsed="1">
      <c r="A256" s="19" t="s">
        <v>12</v>
      </c>
      <c r="B256" s="19" t="s">
        <v>152</v>
      </c>
      <c r="C256" s="19" t="s">
        <v>17</v>
      </c>
      <c r="D256" s="19"/>
      <c r="E256" s="19" t="s">
        <v>668</v>
      </c>
      <c r="F256" s="19" t="s">
        <v>15</v>
      </c>
      <c r="G256" s="19">
        <v>1</v>
      </c>
    </row>
    <row r="257" spans="1:7" ht="30" hidden="1" outlineLevel="7" collapsed="1">
      <c r="A257" s="19" t="s">
        <v>12</v>
      </c>
      <c r="B257" s="19" t="s">
        <v>152</v>
      </c>
      <c r="C257" s="19" t="s">
        <v>17</v>
      </c>
      <c r="D257" s="19"/>
      <c r="E257" s="19" t="s">
        <v>669</v>
      </c>
      <c r="F257" s="19" t="s">
        <v>15</v>
      </c>
      <c r="G257" s="19">
        <v>1</v>
      </c>
    </row>
    <row r="258" spans="1:7" hidden="1" outlineLevel="7" collapsed="1">
      <c r="A258" s="19" t="s">
        <v>12</v>
      </c>
      <c r="B258" s="19" t="s">
        <v>152</v>
      </c>
      <c r="C258" s="19" t="s">
        <v>17</v>
      </c>
      <c r="D258" s="19"/>
      <c r="E258" s="19" t="s">
        <v>670</v>
      </c>
      <c r="F258" s="19" t="s">
        <v>15</v>
      </c>
      <c r="G258" s="19">
        <v>1</v>
      </c>
    </row>
    <row r="259" spans="1:7" ht="30" hidden="1" outlineLevel="7">
      <c r="A259" s="21" t="s">
        <v>15</v>
      </c>
      <c r="B259" s="22" t="s">
        <v>664</v>
      </c>
      <c r="C259" s="21" t="s">
        <v>17</v>
      </c>
      <c r="D259" s="21" t="b">
        <f>EXACT(G250,"Based on the net electricity generation and a CO2 emission factor of each power unit")</f>
        <v>1</v>
      </c>
      <c r="E259" s="21" t="s">
        <v>665</v>
      </c>
      <c r="F259" s="21" t="s">
        <v>15</v>
      </c>
      <c r="G259" s="21" t="s">
        <v>17</v>
      </c>
    </row>
    <row r="260" spans="1:7" hidden="1" outlineLevel="7" collapsed="1">
      <c r="A260" s="19" t="s">
        <v>15</v>
      </c>
      <c r="B260" s="19" t="s">
        <v>152</v>
      </c>
      <c r="C260" s="19" t="s">
        <v>17</v>
      </c>
      <c r="D260" s="19" t="s">
        <v>15</v>
      </c>
      <c r="E260" s="19" t="s">
        <v>661</v>
      </c>
      <c r="F260" s="19" t="s">
        <v>15</v>
      </c>
      <c r="G260" s="19">
        <v>1</v>
      </c>
    </row>
    <row r="261" spans="1:7" hidden="1" outlineLevel="7">
      <c r="A261" s="21" t="s">
        <v>12</v>
      </c>
      <c r="B261" s="22" t="s">
        <v>652</v>
      </c>
      <c r="C261" s="21" t="s">
        <v>17</v>
      </c>
      <c r="D261" s="21"/>
      <c r="E261" s="21" t="s">
        <v>653</v>
      </c>
      <c r="F261" s="21" t="s">
        <v>12</v>
      </c>
      <c r="G261" s="21" t="s">
        <v>17</v>
      </c>
    </row>
    <row r="262" spans="1:7" ht="30" hidden="1" outlineLevel="7" collapsed="1">
      <c r="A262" s="19" t="s">
        <v>12</v>
      </c>
      <c r="B262" s="19" t="s">
        <v>20</v>
      </c>
      <c r="C262" s="20" t="s">
        <v>671</v>
      </c>
      <c r="D262" s="19"/>
      <c r="E262" s="19" t="s">
        <v>672</v>
      </c>
      <c r="F262" s="19" t="s">
        <v>15</v>
      </c>
      <c r="G262" s="19" t="s">
        <v>673</v>
      </c>
    </row>
    <row r="263" spans="1:7" hidden="1" outlineLevel="7" collapsed="1">
      <c r="A263" s="19" t="s">
        <v>15</v>
      </c>
      <c r="B263" s="20" t="s">
        <v>674</v>
      </c>
      <c r="C263" s="19" t="s">
        <v>17</v>
      </c>
      <c r="D263" s="19" t="b">
        <f>EXACT(G262,"Only data available is the electricity generation for the specific power unit")</f>
        <v>0</v>
      </c>
      <c r="E263" s="19" t="s">
        <v>675</v>
      </c>
      <c r="F263" s="19" t="s">
        <v>15</v>
      </c>
      <c r="G263" s="19" t="s">
        <v>17</v>
      </c>
    </row>
    <row r="264" spans="1:7" ht="30" hidden="1" outlineLevel="7" collapsed="1">
      <c r="A264" s="19" t="s">
        <v>15</v>
      </c>
      <c r="B264" s="20" t="s">
        <v>676</v>
      </c>
      <c r="C264" s="19" t="s">
        <v>17</v>
      </c>
      <c r="D264" s="19" t="b">
        <f>EXACT(G262,"Only data available for the specific power unit are the electricity generation and the fuel types used")</f>
        <v>0</v>
      </c>
      <c r="E264" s="19" t="s">
        <v>677</v>
      </c>
      <c r="F264" s="19" t="s">
        <v>15</v>
      </c>
      <c r="G264" s="19" t="s">
        <v>17</v>
      </c>
    </row>
    <row r="265" spans="1:7" hidden="1" outlineLevel="7" collapsed="1">
      <c r="A265" s="19" t="s">
        <v>15</v>
      </c>
      <c r="B265" s="20" t="s">
        <v>678</v>
      </c>
      <c r="C265" s="19" t="s">
        <v>17</v>
      </c>
      <c r="D265" s="19" t="b">
        <f>EXACT(G262,"Data available for fuel consumption and electricity generation")</f>
        <v>1</v>
      </c>
      <c r="E265" s="19" t="s">
        <v>673</v>
      </c>
      <c r="F265" s="19" t="s">
        <v>15</v>
      </c>
      <c r="G265" s="19" t="s">
        <v>17</v>
      </c>
    </row>
    <row r="266" spans="1:7" hidden="1" outlineLevel="7" collapsed="1">
      <c r="A266" s="19" t="s">
        <v>15</v>
      </c>
      <c r="B266" s="19" t="s">
        <v>152</v>
      </c>
      <c r="C266" s="19" t="s">
        <v>17</v>
      </c>
      <c r="D266" s="19" t="s">
        <v>15</v>
      </c>
      <c r="E266" s="19" t="s">
        <v>666</v>
      </c>
      <c r="F266" s="19" t="s">
        <v>15</v>
      </c>
      <c r="G266" s="19">
        <v>1</v>
      </c>
    </row>
    <row r="267" spans="1:7" hidden="1" outlineLevel="5">
      <c r="A267" s="21" t="s">
        <v>15</v>
      </c>
      <c r="B267" s="22" t="s">
        <v>679</v>
      </c>
      <c r="C267" s="21" t="s">
        <v>17</v>
      </c>
      <c r="D267" s="21" t="b">
        <f>EXACT(G222,"Hourly")</f>
        <v>1</v>
      </c>
      <c r="E267" s="21" t="s">
        <v>680</v>
      </c>
      <c r="F267" s="21" t="s">
        <v>15</v>
      </c>
      <c r="G267" s="21" t="s">
        <v>17</v>
      </c>
    </row>
    <row r="268" spans="1:7" ht="30" hidden="1" outlineLevel="6" collapsed="1">
      <c r="A268" s="19" t="s">
        <v>12</v>
      </c>
      <c r="B268" s="19" t="s">
        <v>20</v>
      </c>
      <c r="C268" s="20" t="s">
        <v>681</v>
      </c>
      <c r="D268" s="19"/>
      <c r="E268" s="19" t="s">
        <v>682</v>
      </c>
      <c r="F268" s="19" t="s">
        <v>15</v>
      </c>
      <c r="G268" s="19" t="s">
        <v>683</v>
      </c>
    </row>
    <row r="269" spans="1:7" ht="30" hidden="1" outlineLevel="6" collapsed="1">
      <c r="A269" s="19" t="s">
        <v>12</v>
      </c>
      <c r="B269" s="19" t="s">
        <v>152</v>
      </c>
      <c r="C269" s="19" t="s">
        <v>17</v>
      </c>
      <c r="D269" s="19"/>
      <c r="E269" s="19" t="s">
        <v>684</v>
      </c>
      <c r="F269" s="19" t="s">
        <v>15</v>
      </c>
      <c r="G269" s="19">
        <v>1</v>
      </c>
    </row>
    <row r="270" spans="1:7" hidden="1" outlineLevel="5">
      <c r="A270" s="21" t="s">
        <v>12</v>
      </c>
      <c r="B270" s="22" t="s">
        <v>685</v>
      </c>
      <c r="C270" s="21" t="s">
        <v>17</v>
      </c>
      <c r="D270" s="21"/>
      <c r="E270" s="21" t="s">
        <v>685</v>
      </c>
      <c r="F270" s="21" t="s">
        <v>15</v>
      </c>
      <c r="G270" s="21" t="s">
        <v>17</v>
      </c>
    </row>
    <row r="271" spans="1:7" hidden="1" outlineLevel="6" collapsed="1">
      <c r="A271" s="19" t="s">
        <v>15</v>
      </c>
      <c r="B271" s="19" t="s">
        <v>152</v>
      </c>
      <c r="C271" s="19" t="s">
        <v>17</v>
      </c>
      <c r="D271" s="19" t="s">
        <v>15</v>
      </c>
      <c r="E271" s="19" t="s">
        <v>686</v>
      </c>
      <c r="F271" s="19" t="s">
        <v>15</v>
      </c>
      <c r="G271" s="19">
        <v>1</v>
      </c>
    </row>
    <row r="272" spans="1:7" ht="409.5" hidden="1" outlineLevel="6" collapsed="1">
      <c r="A272" s="19" t="s">
        <v>15</v>
      </c>
      <c r="B272" s="19" t="s">
        <v>80</v>
      </c>
      <c r="C272" s="23" t="s">
        <v>81</v>
      </c>
      <c r="D272" s="19"/>
      <c r="E272" s="24" t="s">
        <v>687</v>
      </c>
      <c r="F272" s="19" t="s">
        <v>15</v>
      </c>
      <c r="G272" s="19" t="s">
        <v>17</v>
      </c>
    </row>
    <row r="273" spans="1:7" hidden="1" outlineLevel="6" collapsed="1">
      <c r="A273" s="19" t="s">
        <v>12</v>
      </c>
      <c r="B273" s="19" t="s">
        <v>152</v>
      </c>
      <c r="C273" s="19" t="s">
        <v>17</v>
      </c>
      <c r="D273" s="19"/>
      <c r="E273" s="19" t="s">
        <v>688</v>
      </c>
      <c r="F273" s="19" t="s">
        <v>15</v>
      </c>
      <c r="G273" s="19">
        <v>1</v>
      </c>
    </row>
    <row r="274" spans="1:7" hidden="1" outlineLevel="6" collapsed="1">
      <c r="A274" s="19" t="s">
        <v>12</v>
      </c>
      <c r="B274" s="19" t="s">
        <v>152</v>
      </c>
      <c r="C274" s="19" t="s">
        <v>17</v>
      </c>
      <c r="D274" s="19"/>
      <c r="E274" s="19" t="s">
        <v>689</v>
      </c>
      <c r="F274" s="19" t="s">
        <v>15</v>
      </c>
      <c r="G274" s="19">
        <v>1</v>
      </c>
    </row>
    <row r="275" spans="1:7" hidden="1" outlineLevel="6">
      <c r="A275" s="21" t="s">
        <v>12</v>
      </c>
      <c r="B275" s="22" t="s">
        <v>690</v>
      </c>
      <c r="C275" s="21" t="s">
        <v>17</v>
      </c>
      <c r="D275" s="21"/>
      <c r="E275" s="21" t="s">
        <v>690</v>
      </c>
      <c r="F275" s="21" t="s">
        <v>12</v>
      </c>
      <c r="G275" s="21" t="s">
        <v>17</v>
      </c>
    </row>
    <row r="276" spans="1:7" hidden="1" outlineLevel="7" collapsed="1">
      <c r="A276" s="19" t="s">
        <v>12</v>
      </c>
      <c r="B276" s="19" t="s">
        <v>13</v>
      </c>
      <c r="C276" s="19" t="s">
        <v>17</v>
      </c>
      <c r="D276" s="19"/>
      <c r="E276" s="19" t="s">
        <v>691</v>
      </c>
      <c r="F276" s="19" t="s">
        <v>15</v>
      </c>
      <c r="G276" s="19" t="s">
        <v>111</v>
      </c>
    </row>
    <row r="277" spans="1:7" hidden="1" outlineLevel="7" collapsed="1">
      <c r="A277" s="19" t="s">
        <v>12</v>
      </c>
      <c r="B277" s="19" t="s">
        <v>65</v>
      </c>
      <c r="C277" s="19" t="s">
        <v>17</v>
      </c>
      <c r="D277" s="19"/>
      <c r="E277" s="19" t="s">
        <v>692</v>
      </c>
      <c r="F277" s="19" t="s">
        <v>15</v>
      </c>
      <c r="G277" s="19" t="s">
        <v>329</v>
      </c>
    </row>
    <row r="278" spans="1:7" hidden="1" outlineLevel="7" collapsed="1">
      <c r="A278" s="19" t="s">
        <v>12</v>
      </c>
      <c r="B278" s="19" t="s">
        <v>152</v>
      </c>
      <c r="C278" s="19" t="s">
        <v>17</v>
      </c>
      <c r="D278" s="19"/>
      <c r="E278" s="19" t="s">
        <v>693</v>
      </c>
      <c r="F278" s="19" t="s">
        <v>15</v>
      </c>
      <c r="G278" s="19">
        <v>1</v>
      </c>
    </row>
    <row r="279" spans="1:7" hidden="1" outlineLevel="7" collapsed="1">
      <c r="A279" s="19" t="s">
        <v>12</v>
      </c>
      <c r="B279" s="19" t="s">
        <v>152</v>
      </c>
      <c r="C279" s="19" t="s">
        <v>17</v>
      </c>
      <c r="D279" s="19"/>
      <c r="E279" s="19" t="s">
        <v>694</v>
      </c>
      <c r="F279" s="19" t="s">
        <v>15</v>
      </c>
      <c r="G279" s="19">
        <v>1</v>
      </c>
    </row>
    <row r="280" spans="1:7" hidden="1" outlineLevel="5">
      <c r="A280" s="21" t="s">
        <v>12</v>
      </c>
      <c r="B280" s="22" t="s">
        <v>695</v>
      </c>
      <c r="C280" s="21" t="s">
        <v>17</v>
      </c>
      <c r="D280" s="21"/>
      <c r="E280" s="21" t="s">
        <v>695</v>
      </c>
      <c r="F280" s="21" t="s">
        <v>15</v>
      </c>
      <c r="G280" s="21" t="s">
        <v>17</v>
      </c>
    </row>
    <row r="281" spans="1:7" ht="30" hidden="1" outlineLevel="6" collapsed="1">
      <c r="A281" s="19" t="s">
        <v>12</v>
      </c>
      <c r="B281" s="19" t="s">
        <v>20</v>
      </c>
      <c r="C281" s="20" t="s">
        <v>696</v>
      </c>
      <c r="D281" s="19"/>
      <c r="E281" s="19" t="s">
        <v>697</v>
      </c>
      <c r="F281" s="19" t="s">
        <v>15</v>
      </c>
      <c r="G281" s="19" t="s">
        <v>12</v>
      </c>
    </row>
    <row r="282" spans="1:7" hidden="1" outlineLevel="6">
      <c r="A282" s="21" t="s">
        <v>15</v>
      </c>
      <c r="B282" s="22" t="s">
        <v>698</v>
      </c>
      <c r="C282" s="21" t="s">
        <v>17</v>
      </c>
      <c r="D282" s="21" t="b">
        <f>EXACT(G281,"No")</f>
        <v>0</v>
      </c>
      <c r="E282" s="21" t="s">
        <v>699</v>
      </c>
      <c r="F282" s="21" t="s">
        <v>15</v>
      </c>
      <c r="G282" s="21" t="s">
        <v>17</v>
      </c>
    </row>
    <row r="283" spans="1:7" ht="30" hidden="1" outlineLevel="7" collapsed="1">
      <c r="A283" s="19" t="s">
        <v>12</v>
      </c>
      <c r="B283" s="19" t="s">
        <v>20</v>
      </c>
      <c r="C283" s="20" t="s">
        <v>700</v>
      </c>
      <c r="D283" s="19"/>
      <c r="E283" s="19" t="s">
        <v>701</v>
      </c>
      <c r="F283" s="19" t="s">
        <v>15</v>
      </c>
      <c r="G283" s="19" t="s">
        <v>702</v>
      </c>
    </row>
    <row r="284" spans="1:7" hidden="1" outlineLevel="7">
      <c r="A284" s="21" t="s">
        <v>15</v>
      </c>
      <c r="B284" s="22" t="s">
        <v>703</v>
      </c>
      <c r="C284" s="21" t="s">
        <v>17</v>
      </c>
      <c r="D284" s="21" t="b">
        <f>EXACT(G283,"Neither")</f>
        <v>0</v>
      </c>
      <c r="E284" s="21" t="s">
        <v>703</v>
      </c>
      <c r="F284" s="21" t="s">
        <v>15</v>
      </c>
      <c r="G284" s="21" t="s">
        <v>17</v>
      </c>
    </row>
    <row r="285" spans="1:7" hidden="1" outlineLevel="7" collapsed="1">
      <c r="A285" s="19" t="s">
        <v>15</v>
      </c>
      <c r="B285" s="19" t="s">
        <v>152</v>
      </c>
      <c r="C285" s="19" t="s">
        <v>17</v>
      </c>
      <c r="D285" s="19" t="s">
        <v>15</v>
      </c>
      <c r="E285" s="19" t="s">
        <v>704</v>
      </c>
      <c r="F285" s="19" t="s">
        <v>15</v>
      </c>
      <c r="G285" s="19">
        <v>1</v>
      </c>
    </row>
    <row r="286" spans="1:7" hidden="1" outlineLevel="7" collapsed="1">
      <c r="A286" s="19" t="s">
        <v>15</v>
      </c>
      <c r="B286" s="19" t="s">
        <v>152</v>
      </c>
      <c r="C286" s="19" t="s">
        <v>17</v>
      </c>
      <c r="D286" s="19" t="s">
        <v>15</v>
      </c>
      <c r="E286" s="19" t="s">
        <v>705</v>
      </c>
      <c r="F286" s="19" t="s">
        <v>15</v>
      </c>
      <c r="G286" s="19">
        <v>1</v>
      </c>
    </row>
    <row r="287" spans="1:7" hidden="1" outlineLevel="7" collapsed="1">
      <c r="A287" s="19" t="s">
        <v>15</v>
      </c>
      <c r="B287" s="19" t="s">
        <v>152</v>
      </c>
      <c r="C287" s="19" t="s">
        <v>17</v>
      </c>
      <c r="D287" s="19" t="s">
        <v>15</v>
      </c>
      <c r="E287" s="19" t="s">
        <v>706</v>
      </c>
      <c r="F287" s="19" t="s">
        <v>15</v>
      </c>
      <c r="G287" s="19">
        <v>1</v>
      </c>
    </row>
    <row r="288" spans="1:7" hidden="1" outlineLevel="7" collapsed="1">
      <c r="A288" s="19" t="s">
        <v>15</v>
      </c>
      <c r="B288" s="19" t="s">
        <v>152</v>
      </c>
      <c r="C288" s="19" t="s">
        <v>17</v>
      </c>
      <c r="D288" s="19" t="s">
        <v>15</v>
      </c>
      <c r="E288" s="19" t="s">
        <v>686</v>
      </c>
      <c r="F288" s="19" t="s">
        <v>15</v>
      </c>
      <c r="G288" s="19">
        <v>1</v>
      </c>
    </row>
    <row r="289" spans="1:7" ht="30" hidden="1" outlineLevel="7" collapsed="1">
      <c r="A289" s="19" t="s">
        <v>12</v>
      </c>
      <c r="B289" s="19" t="s">
        <v>20</v>
      </c>
      <c r="C289" s="20" t="s">
        <v>134</v>
      </c>
      <c r="D289" s="19"/>
      <c r="E289" s="19" t="s">
        <v>707</v>
      </c>
      <c r="F289" s="19" t="s">
        <v>15</v>
      </c>
      <c r="G289" s="19" t="s">
        <v>12</v>
      </c>
    </row>
    <row r="290" spans="1:7" ht="45" hidden="1" outlineLevel="7" collapsed="1">
      <c r="A290" s="19" t="s">
        <v>12</v>
      </c>
      <c r="B290" s="19" t="s">
        <v>20</v>
      </c>
      <c r="C290" s="20" t="s">
        <v>708</v>
      </c>
      <c r="D290" s="19"/>
      <c r="E290" s="19" t="s">
        <v>709</v>
      </c>
      <c r="F290" s="19" t="s">
        <v>15</v>
      </c>
      <c r="G290" s="19" t="s">
        <v>710</v>
      </c>
    </row>
    <row r="291" spans="1:7" ht="30" hidden="1" outlineLevel="7" collapsed="1">
      <c r="A291" s="19" t="s">
        <v>12</v>
      </c>
      <c r="B291" s="19" t="s">
        <v>20</v>
      </c>
      <c r="C291" s="20" t="s">
        <v>711</v>
      </c>
      <c r="D291" s="19"/>
      <c r="E291" s="19" t="s">
        <v>712</v>
      </c>
      <c r="F291" s="19" t="s">
        <v>15</v>
      </c>
      <c r="G291" s="19" t="s">
        <v>12</v>
      </c>
    </row>
    <row r="292" spans="1:7" hidden="1" outlineLevel="7" collapsed="1">
      <c r="A292" s="19" t="s">
        <v>15</v>
      </c>
      <c r="B292" s="19" t="s">
        <v>152</v>
      </c>
      <c r="C292" s="19" t="s">
        <v>17</v>
      </c>
      <c r="D292" s="19" t="s">
        <v>15</v>
      </c>
      <c r="E292" s="19" t="s">
        <v>713</v>
      </c>
      <c r="F292" s="19" t="s">
        <v>15</v>
      </c>
      <c r="G292" s="19">
        <v>1</v>
      </c>
    </row>
    <row r="293" spans="1:7" hidden="1" outlineLevel="7">
      <c r="A293" s="21" t="s">
        <v>15</v>
      </c>
      <c r="B293" s="22" t="s">
        <v>714</v>
      </c>
      <c r="C293" s="21" t="s">
        <v>17</v>
      </c>
      <c r="D293" s="21" t="b">
        <f>EXACT(G283,"Isolated System")</f>
        <v>0</v>
      </c>
      <c r="E293" s="21" t="s">
        <v>715</v>
      </c>
      <c r="F293" s="21" t="s">
        <v>15</v>
      </c>
      <c r="G293" s="21" t="s">
        <v>17</v>
      </c>
    </row>
    <row r="294" spans="1:7" hidden="1" outlineLevel="7" collapsed="1">
      <c r="A294" s="19" t="s">
        <v>15</v>
      </c>
      <c r="B294" s="19" t="s">
        <v>152</v>
      </c>
      <c r="C294" s="19" t="s">
        <v>17</v>
      </c>
      <c r="D294" s="19" t="s">
        <v>15</v>
      </c>
      <c r="E294" s="19" t="s">
        <v>704</v>
      </c>
      <c r="F294" s="19" t="s">
        <v>15</v>
      </c>
      <c r="G294" s="19">
        <v>1</v>
      </c>
    </row>
    <row r="295" spans="1:7" hidden="1" outlineLevel="7" collapsed="1">
      <c r="A295" s="19" t="s">
        <v>15</v>
      </c>
      <c r="B295" s="19" t="s">
        <v>152</v>
      </c>
      <c r="C295" s="19" t="s">
        <v>17</v>
      </c>
      <c r="D295" s="19" t="s">
        <v>15</v>
      </c>
      <c r="E295" s="19" t="s">
        <v>705</v>
      </c>
      <c r="F295" s="19" t="s">
        <v>15</v>
      </c>
      <c r="G295" s="19">
        <v>1</v>
      </c>
    </row>
    <row r="296" spans="1:7" hidden="1" outlineLevel="7" collapsed="1">
      <c r="A296" s="19" t="s">
        <v>15</v>
      </c>
      <c r="B296" s="19" t="s">
        <v>152</v>
      </c>
      <c r="C296" s="19" t="s">
        <v>17</v>
      </c>
      <c r="D296" s="19" t="s">
        <v>15</v>
      </c>
      <c r="E296" s="19" t="s">
        <v>706</v>
      </c>
      <c r="F296" s="19" t="s">
        <v>15</v>
      </c>
      <c r="G296" s="19">
        <v>1</v>
      </c>
    </row>
    <row r="297" spans="1:7" hidden="1" outlineLevel="7" collapsed="1">
      <c r="A297" s="19" t="s">
        <v>15</v>
      </c>
      <c r="B297" s="19" t="s">
        <v>152</v>
      </c>
      <c r="C297" s="19" t="s">
        <v>17</v>
      </c>
      <c r="D297" s="19" t="s">
        <v>15</v>
      </c>
      <c r="E297" s="19" t="s">
        <v>713</v>
      </c>
      <c r="F297" s="19" t="s">
        <v>15</v>
      </c>
      <c r="G297" s="19">
        <v>1</v>
      </c>
    </row>
    <row r="298" spans="1:7" hidden="1" outlineLevel="7" collapsed="1">
      <c r="A298" s="19" t="s">
        <v>15</v>
      </c>
      <c r="B298" s="19" t="s">
        <v>152</v>
      </c>
      <c r="C298" s="19" t="s">
        <v>17</v>
      </c>
      <c r="D298" s="19" t="s">
        <v>15</v>
      </c>
      <c r="E298" s="19" t="s">
        <v>686</v>
      </c>
      <c r="F298" s="19" t="s">
        <v>15</v>
      </c>
      <c r="G298" s="19">
        <v>1</v>
      </c>
    </row>
    <row r="299" spans="1:7" ht="30" hidden="1" outlineLevel="7" collapsed="1">
      <c r="A299" s="19" t="s">
        <v>12</v>
      </c>
      <c r="B299" s="19" t="s">
        <v>20</v>
      </c>
      <c r="C299" s="20" t="s">
        <v>716</v>
      </c>
      <c r="D299" s="19"/>
      <c r="E299" s="19" t="s">
        <v>717</v>
      </c>
      <c r="F299" s="19" t="s">
        <v>15</v>
      </c>
      <c r="G299" s="19" t="s">
        <v>718</v>
      </c>
    </row>
    <row r="300" spans="1:7" hidden="1" outlineLevel="7">
      <c r="A300" s="21" t="s">
        <v>15</v>
      </c>
      <c r="B300" s="22" t="s">
        <v>719</v>
      </c>
      <c r="C300" s="21" t="s">
        <v>17</v>
      </c>
      <c r="D300" s="21" t="b">
        <f>EXACT(G299,"Multiple")</f>
        <v>0</v>
      </c>
      <c r="E300" s="21" t="s">
        <v>720</v>
      </c>
      <c r="F300" s="21" t="s">
        <v>15</v>
      </c>
      <c r="G300" s="21" t="s">
        <v>17</v>
      </c>
    </row>
    <row r="301" spans="1:7" ht="30" hidden="1" outlineLevel="7" collapsed="1">
      <c r="A301" s="19" t="s">
        <v>12</v>
      </c>
      <c r="B301" s="19" t="s">
        <v>20</v>
      </c>
      <c r="C301" s="20" t="s">
        <v>721</v>
      </c>
      <c r="D301" s="19"/>
      <c r="E301" s="19" t="s">
        <v>722</v>
      </c>
      <c r="F301" s="19" t="s">
        <v>15</v>
      </c>
      <c r="G301" s="19" t="s">
        <v>723</v>
      </c>
    </row>
    <row r="302" spans="1:7" ht="30" hidden="1" outlineLevel="7" collapsed="1">
      <c r="A302" s="19" t="s">
        <v>15</v>
      </c>
      <c r="B302" s="19" t="s">
        <v>20</v>
      </c>
      <c r="C302" s="20" t="s">
        <v>724</v>
      </c>
      <c r="D302" s="19" t="b">
        <f>EXACT(G301,"Isolated grid systems with multiple fuel and technology types with combined cycle power plants")</f>
        <v>0</v>
      </c>
      <c r="E302" s="19" t="s">
        <v>725</v>
      </c>
      <c r="F302" s="19" t="s">
        <v>15</v>
      </c>
      <c r="G302" s="19" t="s">
        <v>12</v>
      </c>
    </row>
    <row r="303" spans="1:7" ht="30" hidden="1" outlineLevel="7" collapsed="1">
      <c r="A303" s="19" t="s">
        <v>15</v>
      </c>
      <c r="B303" s="19" t="s">
        <v>20</v>
      </c>
      <c r="C303" s="20" t="s">
        <v>726</v>
      </c>
      <c r="D303" s="19" t="b">
        <f>EXACT(G301,"Isolated grid systems with multiple fuel and technology types without combined cycle power plants")</f>
        <v>0</v>
      </c>
      <c r="E303" s="19" t="s">
        <v>725</v>
      </c>
      <c r="F303" s="19" t="s">
        <v>15</v>
      </c>
      <c r="G303" s="19" t="s">
        <v>12</v>
      </c>
    </row>
    <row r="304" spans="1:7" hidden="1" outlineLevel="7">
      <c r="A304" s="21" t="s">
        <v>15</v>
      </c>
      <c r="B304" s="22" t="s">
        <v>703</v>
      </c>
      <c r="C304" s="21" t="s">
        <v>17</v>
      </c>
      <c r="D304" s="21" t="b">
        <f>EXACT(G283,"Grid is located in LDC/SIDs/URC")</f>
        <v>1</v>
      </c>
      <c r="E304" s="21" t="s">
        <v>703</v>
      </c>
      <c r="F304" s="21" t="s">
        <v>15</v>
      </c>
      <c r="G304" s="21" t="s">
        <v>17</v>
      </c>
    </row>
    <row r="305" spans="1:7" hidden="1" outlineLevel="7" collapsed="1">
      <c r="A305" s="19" t="s">
        <v>15</v>
      </c>
      <c r="B305" s="19" t="s">
        <v>152</v>
      </c>
      <c r="C305" s="19" t="s">
        <v>17</v>
      </c>
      <c r="D305" s="19" t="s">
        <v>15</v>
      </c>
      <c r="E305" s="19" t="s">
        <v>704</v>
      </c>
      <c r="F305" s="19" t="s">
        <v>15</v>
      </c>
      <c r="G305" s="19">
        <v>1</v>
      </c>
    </row>
    <row r="306" spans="1:7" hidden="1" outlineLevel="7" collapsed="1">
      <c r="A306" s="19" t="s">
        <v>15</v>
      </c>
      <c r="B306" s="19" t="s">
        <v>152</v>
      </c>
      <c r="C306" s="19" t="s">
        <v>17</v>
      </c>
      <c r="D306" s="19" t="s">
        <v>15</v>
      </c>
      <c r="E306" s="19" t="s">
        <v>705</v>
      </c>
      <c r="F306" s="19" t="s">
        <v>15</v>
      </c>
      <c r="G306" s="19">
        <v>1</v>
      </c>
    </row>
    <row r="307" spans="1:7" hidden="1" outlineLevel="7" collapsed="1">
      <c r="A307" s="19" t="s">
        <v>15</v>
      </c>
      <c r="B307" s="19" t="s">
        <v>152</v>
      </c>
      <c r="C307" s="19" t="s">
        <v>17</v>
      </c>
      <c r="D307" s="19" t="s">
        <v>15</v>
      </c>
      <c r="E307" s="19" t="s">
        <v>706</v>
      </c>
      <c r="F307" s="19" t="s">
        <v>15</v>
      </c>
      <c r="G307" s="19">
        <v>1</v>
      </c>
    </row>
    <row r="308" spans="1:7" hidden="1" outlineLevel="7" collapsed="1">
      <c r="A308" s="19" t="s">
        <v>15</v>
      </c>
      <c r="B308" s="19" t="s">
        <v>152</v>
      </c>
      <c r="C308" s="19" t="s">
        <v>17</v>
      </c>
      <c r="D308" s="19" t="s">
        <v>15</v>
      </c>
      <c r="E308" s="19" t="s">
        <v>686</v>
      </c>
      <c r="F308" s="19" t="s">
        <v>15</v>
      </c>
      <c r="G308" s="19">
        <v>1</v>
      </c>
    </row>
    <row r="309" spans="1:7" ht="30" hidden="1" outlineLevel="7" collapsed="1">
      <c r="A309" s="19" t="s">
        <v>12</v>
      </c>
      <c r="B309" s="19" t="s">
        <v>20</v>
      </c>
      <c r="C309" s="20" t="s">
        <v>134</v>
      </c>
      <c r="D309" s="19"/>
      <c r="E309" s="19" t="s">
        <v>707</v>
      </c>
      <c r="F309" s="19" t="s">
        <v>15</v>
      </c>
      <c r="G309" s="19" t="s">
        <v>12</v>
      </c>
    </row>
    <row r="310" spans="1:7" ht="45" hidden="1" outlineLevel="7" collapsed="1">
      <c r="A310" s="19" t="s">
        <v>12</v>
      </c>
      <c r="B310" s="19" t="s">
        <v>20</v>
      </c>
      <c r="C310" s="20" t="s">
        <v>708</v>
      </c>
      <c r="D310" s="19"/>
      <c r="E310" s="19" t="s">
        <v>709</v>
      </c>
      <c r="F310" s="19" t="s">
        <v>15</v>
      </c>
      <c r="G310" s="19" t="s">
        <v>710</v>
      </c>
    </row>
    <row r="311" spans="1:7" ht="30" hidden="1" outlineLevel="7" collapsed="1">
      <c r="A311" s="19" t="s">
        <v>12</v>
      </c>
      <c r="B311" s="19" t="s">
        <v>20</v>
      </c>
      <c r="C311" s="20" t="s">
        <v>711</v>
      </c>
      <c r="D311" s="19"/>
      <c r="E311" s="19" t="s">
        <v>712</v>
      </c>
      <c r="F311" s="19" t="s">
        <v>15</v>
      </c>
      <c r="G311" s="19" t="s">
        <v>12</v>
      </c>
    </row>
    <row r="312" spans="1:7" hidden="1" outlineLevel="7" collapsed="1">
      <c r="A312" s="19" t="s">
        <v>15</v>
      </c>
      <c r="B312" s="19" t="s">
        <v>152</v>
      </c>
      <c r="C312" s="19" t="s">
        <v>17</v>
      </c>
      <c r="D312" s="19" t="s">
        <v>15</v>
      </c>
      <c r="E312" s="19" t="s">
        <v>713</v>
      </c>
      <c r="F312" s="19" t="s">
        <v>15</v>
      </c>
      <c r="G312" s="19">
        <v>1</v>
      </c>
    </row>
    <row r="313" spans="1:7" hidden="1" outlineLevel="6">
      <c r="A313" s="21" t="s">
        <v>15</v>
      </c>
      <c r="B313" s="22" t="s">
        <v>727</v>
      </c>
      <c r="C313" s="21" t="s">
        <v>17</v>
      </c>
      <c r="D313" s="21" t="b">
        <f>EXACT(G281,"Yes")</f>
        <v>1</v>
      </c>
      <c r="E313" s="21" t="s">
        <v>727</v>
      </c>
      <c r="F313" s="21" t="s">
        <v>15</v>
      </c>
      <c r="G313" s="21" t="s">
        <v>17</v>
      </c>
    </row>
    <row r="314" spans="1:7" hidden="1" outlineLevel="7" collapsed="1">
      <c r="A314" s="19" t="s">
        <v>15</v>
      </c>
      <c r="B314" s="19" t="s">
        <v>152</v>
      </c>
      <c r="C314" s="19" t="s">
        <v>17</v>
      </c>
      <c r="D314" s="19" t="s">
        <v>15</v>
      </c>
      <c r="E314" s="19" t="s">
        <v>704</v>
      </c>
      <c r="F314" s="19" t="s">
        <v>15</v>
      </c>
      <c r="G314" s="19">
        <v>1</v>
      </c>
    </row>
    <row r="315" spans="1:7" hidden="1" outlineLevel="7" collapsed="1">
      <c r="A315" s="19" t="s">
        <v>15</v>
      </c>
      <c r="B315" s="19" t="s">
        <v>152</v>
      </c>
      <c r="C315" s="19" t="s">
        <v>17</v>
      </c>
      <c r="D315" s="19" t="s">
        <v>15</v>
      </c>
      <c r="E315" s="19" t="s">
        <v>713</v>
      </c>
      <c r="F315" s="19" t="s">
        <v>15</v>
      </c>
      <c r="G315" s="19">
        <v>1</v>
      </c>
    </row>
    <row r="316" spans="1:7" hidden="1" outlineLevel="7" collapsed="1">
      <c r="A316" s="19" t="s">
        <v>15</v>
      </c>
      <c r="B316" s="19" t="s">
        <v>152</v>
      </c>
      <c r="C316" s="19" t="s">
        <v>17</v>
      </c>
      <c r="D316" s="19" t="s">
        <v>15</v>
      </c>
      <c r="E316" s="19" t="s">
        <v>705</v>
      </c>
      <c r="F316" s="19" t="s">
        <v>15</v>
      </c>
      <c r="G316" s="19">
        <v>1</v>
      </c>
    </row>
    <row r="317" spans="1:7" hidden="1" outlineLevel="7" collapsed="1">
      <c r="A317" s="19" t="s">
        <v>15</v>
      </c>
      <c r="B317" s="19" t="s">
        <v>152</v>
      </c>
      <c r="C317" s="19" t="s">
        <v>17</v>
      </c>
      <c r="D317" s="19" t="s">
        <v>15</v>
      </c>
      <c r="E317" s="19" t="s">
        <v>706</v>
      </c>
      <c r="F317" s="19" t="s">
        <v>15</v>
      </c>
      <c r="G317" s="19">
        <v>1</v>
      </c>
    </row>
    <row r="318" spans="1:7" ht="30" hidden="1" outlineLevel="6" collapsed="1">
      <c r="A318" s="19" t="s">
        <v>12</v>
      </c>
      <c r="B318" s="19" t="s">
        <v>20</v>
      </c>
      <c r="C318" s="20" t="s">
        <v>728</v>
      </c>
      <c r="D318" s="19"/>
      <c r="E318" s="19" t="s">
        <v>729</v>
      </c>
      <c r="F318" s="19" t="s">
        <v>15</v>
      </c>
      <c r="G318" s="19" t="s">
        <v>12</v>
      </c>
    </row>
    <row r="319" spans="1:7" ht="30" hidden="1" outlineLevel="6" collapsed="1">
      <c r="A319" s="19" t="s">
        <v>12</v>
      </c>
      <c r="B319" s="19" t="s">
        <v>20</v>
      </c>
      <c r="C319" s="20" t="s">
        <v>730</v>
      </c>
      <c r="D319" s="19"/>
      <c r="E319" s="19" t="s">
        <v>731</v>
      </c>
      <c r="F319" s="19" t="s">
        <v>15</v>
      </c>
      <c r="G319" s="19" t="s">
        <v>732</v>
      </c>
    </row>
    <row r="320" spans="1:7" hidden="1" outlineLevel="6" collapsed="1">
      <c r="A320" s="19" t="s">
        <v>15</v>
      </c>
      <c r="B320" s="19" t="s">
        <v>152</v>
      </c>
      <c r="C320" s="19" t="s">
        <v>17</v>
      </c>
      <c r="D320" s="19" t="s">
        <v>15</v>
      </c>
      <c r="E320" s="19" t="s">
        <v>733</v>
      </c>
      <c r="F320" s="19" t="s">
        <v>15</v>
      </c>
      <c r="G320" s="19">
        <v>1</v>
      </c>
    </row>
    <row r="321" spans="1:7" hidden="1" outlineLevel="4">
      <c r="A321" s="21" t="s">
        <v>15</v>
      </c>
      <c r="B321" s="22" t="s">
        <v>734</v>
      </c>
      <c r="C321" s="21" t="s">
        <v>17</v>
      </c>
      <c r="D321" s="21" t="b">
        <f>EXACT(G219,"Use conservative default values")</f>
        <v>0</v>
      </c>
      <c r="E321" s="21" t="s">
        <v>735</v>
      </c>
      <c r="F321" s="21" t="s">
        <v>15</v>
      </c>
      <c r="G321" s="21" t="s">
        <v>17</v>
      </c>
    </row>
    <row r="322" spans="1:7" ht="45" hidden="1" outlineLevel="5" collapsed="1">
      <c r="A322" s="19" t="s">
        <v>12</v>
      </c>
      <c r="B322" s="19" t="s">
        <v>20</v>
      </c>
      <c r="C322" s="20" t="s">
        <v>736</v>
      </c>
      <c r="D322" s="19"/>
      <c r="E322" s="19" t="s">
        <v>737</v>
      </c>
      <c r="F322" s="19" t="s">
        <v>15</v>
      </c>
      <c r="G322" s="19" t="s">
        <v>738</v>
      </c>
    </row>
    <row r="323" spans="1:7" ht="45" hidden="1" outlineLevel="5" collapsed="1">
      <c r="A323" s="19" t="s">
        <v>15</v>
      </c>
      <c r="B323" s="19" t="s">
        <v>20</v>
      </c>
      <c r="C323" s="20" t="s">
        <v>739</v>
      </c>
      <c r="D323" s="19" t="b">
        <f>EXACT(G322,"Only to baseline electricity consumption sources but not to project or leakage electricity consumption sources")</f>
        <v>0</v>
      </c>
      <c r="E323" s="19" t="s">
        <v>740</v>
      </c>
      <c r="F323" s="19" t="s">
        <v>15</v>
      </c>
      <c r="G323" s="19" t="s">
        <v>12</v>
      </c>
    </row>
    <row r="324" spans="1:7" hidden="1" outlineLevel="4">
      <c r="A324" s="21" t="s">
        <v>12</v>
      </c>
      <c r="B324" s="22" t="s">
        <v>741</v>
      </c>
      <c r="C324" s="21" t="s">
        <v>17</v>
      </c>
      <c r="D324" s="21"/>
      <c r="E324" s="21" t="s">
        <v>741</v>
      </c>
      <c r="F324" s="21" t="s">
        <v>15</v>
      </c>
      <c r="G324" s="21" t="s">
        <v>17</v>
      </c>
    </row>
    <row r="325" spans="1:7" ht="30" hidden="1" outlineLevel="5" collapsed="1">
      <c r="A325" s="19" t="s">
        <v>12</v>
      </c>
      <c r="B325" s="19" t="s">
        <v>152</v>
      </c>
      <c r="C325" s="19" t="s">
        <v>17</v>
      </c>
      <c r="D325" s="19"/>
      <c r="E325" s="19" t="s">
        <v>742</v>
      </c>
      <c r="F325" s="19" t="s">
        <v>15</v>
      </c>
      <c r="G325" s="19">
        <v>1</v>
      </c>
    </row>
    <row r="326" spans="1:7" ht="30" hidden="1" outlineLevel="5" collapsed="1">
      <c r="A326" s="19" t="s">
        <v>12</v>
      </c>
      <c r="B326" s="19" t="s">
        <v>152</v>
      </c>
      <c r="C326" s="19" t="s">
        <v>17</v>
      </c>
      <c r="D326" s="19"/>
      <c r="E326" s="19" t="s">
        <v>743</v>
      </c>
      <c r="F326" s="19" t="s">
        <v>15</v>
      </c>
      <c r="G326" s="19">
        <v>1</v>
      </c>
    </row>
    <row r="327" spans="1:7" hidden="1" outlineLevel="5" collapsed="1">
      <c r="A327" s="19" t="s">
        <v>12</v>
      </c>
      <c r="B327" s="19" t="s">
        <v>13</v>
      </c>
      <c r="C327" s="19" t="s">
        <v>17</v>
      </c>
      <c r="D327" s="19"/>
      <c r="E327" s="19" t="s">
        <v>744</v>
      </c>
      <c r="F327" s="19" t="s">
        <v>15</v>
      </c>
      <c r="G327" s="19" t="s">
        <v>111</v>
      </c>
    </row>
    <row r="328" spans="1:7" ht="30" hidden="1" outlineLevel="5" collapsed="1">
      <c r="A328" s="19" t="s">
        <v>12</v>
      </c>
      <c r="B328" s="19" t="s">
        <v>152</v>
      </c>
      <c r="C328" s="19" t="s">
        <v>17</v>
      </c>
      <c r="D328" s="19"/>
      <c r="E328" s="19" t="s">
        <v>745</v>
      </c>
      <c r="F328" s="19" t="s">
        <v>15</v>
      </c>
      <c r="G328" s="19">
        <v>1</v>
      </c>
    </row>
    <row r="329" spans="1:7" ht="30" hidden="1" outlineLevel="5" collapsed="1">
      <c r="A329" s="19" t="s">
        <v>12</v>
      </c>
      <c r="B329" s="19" t="s">
        <v>152</v>
      </c>
      <c r="C329" s="19" t="s">
        <v>17</v>
      </c>
      <c r="D329" s="19"/>
      <c r="E329" s="19" t="s">
        <v>746</v>
      </c>
      <c r="F329" s="19" t="s">
        <v>15</v>
      </c>
      <c r="G329" s="19">
        <v>1</v>
      </c>
    </row>
    <row r="330" spans="1:7" hidden="1" outlineLevel="5" collapsed="1">
      <c r="A330" s="19" t="s">
        <v>12</v>
      </c>
      <c r="B330" s="19" t="s">
        <v>13</v>
      </c>
      <c r="C330" s="19" t="s">
        <v>17</v>
      </c>
      <c r="D330" s="19"/>
      <c r="E330" s="19" t="s">
        <v>747</v>
      </c>
      <c r="F330" s="19" t="s">
        <v>15</v>
      </c>
      <c r="G330" s="19" t="s">
        <v>111</v>
      </c>
    </row>
    <row r="331" spans="1:7" ht="30" hidden="1" outlineLevel="5" collapsed="1">
      <c r="A331" s="19" t="s">
        <v>12</v>
      </c>
      <c r="B331" s="19" t="s">
        <v>152</v>
      </c>
      <c r="C331" s="19" t="s">
        <v>17</v>
      </c>
      <c r="D331" s="19"/>
      <c r="E331" s="19" t="s">
        <v>748</v>
      </c>
      <c r="F331" s="19" t="s">
        <v>15</v>
      </c>
      <c r="G331" s="19">
        <v>1</v>
      </c>
    </row>
    <row r="332" spans="1:7" ht="30" hidden="1" outlineLevel="5" collapsed="1">
      <c r="A332" s="19" t="s">
        <v>12</v>
      </c>
      <c r="B332" s="19" t="s">
        <v>152</v>
      </c>
      <c r="C332" s="19" t="s">
        <v>17</v>
      </c>
      <c r="D332" s="19"/>
      <c r="E332" s="19" t="s">
        <v>749</v>
      </c>
      <c r="F332" s="19" t="s">
        <v>15</v>
      </c>
      <c r="G332" s="19">
        <v>1</v>
      </c>
    </row>
    <row r="333" spans="1:7" hidden="1" outlineLevel="5" collapsed="1">
      <c r="A333" s="19" t="s">
        <v>12</v>
      </c>
      <c r="B333" s="19" t="s">
        <v>13</v>
      </c>
      <c r="C333" s="19" t="s">
        <v>17</v>
      </c>
      <c r="D333" s="19"/>
      <c r="E333" s="19" t="s">
        <v>750</v>
      </c>
      <c r="F333" s="19" t="s">
        <v>15</v>
      </c>
      <c r="G333" s="19" t="s">
        <v>111</v>
      </c>
    </row>
    <row r="334" spans="1:7" ht="30" hidden="1" outlineLevel="2">
      <c r="A334" s="3" t="s">
        <v>15</v>
      </c>
      <c r="B334" s="18" t="s">
        <v>751</v>
      </c>
      <c r="C334" s="3" t="s">
        <v>17</v>
      </c>
      <c r="D334" s="3" t="b">
        <f>EXACT(G35,"Electricity consumption from (an) off-grid fossil fuel fired captive power plant(s)")</f>
        <v>0</v>
      </c>
      <c r="E334" s="3" t="s">
        <v>785</v>
      </c>
      <c r="F334" s="3" t="s">
        <v>15</v>
      </c>
      <c r="G334" s="3" t="s">
        <v>17</v>
      </c>
    </row>
    <row r="335" spans="1:7" ht="90" hidden="1" outlineLevel="3" collapsed="1">
      <c r="A335" s="19" t="s">
        <v>12</v>
      </c>
      <c r="B335" s="19" t="s">
        <v>20</v>
      </c>
      <c r="C335" s="20" t="s">
        <v>753</v>
      </c>
      <c r="D335" s="19"/>
      <c r="E335" s="19" t="s">
        <v>754</v>
      </c>
      <c r="F335" s="19" t="s">
        <v>15</v>
      </c>
      <c r="G335" s="19" t="s">
        <v>755</v>
      </c>
    </row>
    <row r="336" spans="1:7" hidden="1" outlineLevel="3">
      <c r="A336" s="21" t="s">
        <v>15</v>
      </c>
      <c r="B336" s="22" t="s">
        <v>756</v>
      </c>
      <c r="C336" s="21" t="s">
        <v>17</v>
      </c>
      <c r="D336" s="21" t="b">
        <f>EXACT(G335,"No: Generic Approach")</f>
        <v>1</v>
      </c>
      <c r="E336" s="21" t="s">
        <v>757</v>
      </c>
      <c r="F336" s="21" t="s">
        <v>15</v>
      </c>
      <c r="G336" s="21" t="s">
        <v>17</v>
      </c>
    </row>
    <row r="337" spans="1:7" ht="30" hidden="1" outlineLevel="4" collapsed="1">
      <c r="A337" s="19" t="s">
        <v>12</v>
      </c>
      <c r="B337" s="19" t="s">
        <v>20</v>
      </c>
      <c r="C337" s="20" t="s">
        <v>758</v>
      </c>
      <c r="D337" s="19"/>
      <c r="E337" s="19" t="s">
        <v>759</v>
      </c>
      <c r="F337" s="19" t="s">
        <v>15</v>
      </c>
      <c r="G337" s="19" t="s">
        <v>760</v>
      </c>
    </row>
    <row r="338" spans="1:7" ht="45" hidden="1" outlineLevel="4" collapsed="1">
      <c r="A338" s="19" t="s">
        <v>15</v>
      </c>
      <c r="B338" s="19" t="s">
        <v>20</v>
      </c>
      <c r="C338" s="20" t="s">
        <v>761</v>
      </c>
      <c r="D338" s="19" t="b">
        <f>EXACT(G337,"Default Value")</f>
        <v>0</v>
      </c>
      <c r="E338" s="19" t="s">
        <v>762</v>
      </c>
      <c r="F338" s="19" t="s">
        <v>15</v>
      </c>
      <c r="G338" s="19" t="s">
        <v>738</v>
      </c>
    </row>
    <row r="339" spans="1:7" ht="30" hidden="1" outlineLevel="4" collapsed="1">
      <c r="A339" s="19" t="s">
        <v>15</v>
      </c>
      <c r="B339" s="19" t="s">
        <v>20</v>
      </c>
      <c r="C339" s="20" t="s">
        <v>763</v>
      </c>
      <c r="D339" s="19" t="b">
        <f>EXACT(G337,"Monitored Data")</f>
        <v>1</v>
      </c>
      <c r="E339" s="19" t="s">
        <v>764</v>
      </c>
      <c r="F339" s="19" t="s">
        <v>15</v>
      </c>
      <c r="G339" s="19" t="s">
        <v>765</v>
      </c>
    </row>
    <row r="340" spans="1:7" hidden="1" outlineLevel="4">
      <c r="A340" s="21" t="s">
        <v>15</v>
      </c>
      <c r="B340" s="22" t="s">
        <v>766</v>
      </c>
      <c r="C340" s="21" t="s">
        <v>17</v>
      </c>
      <c r="D340" s="21" t="b">
        <f>EXACT(G337,"Monitored Data")</f>
        <v>1</v>
      </c>
      <c r="E340" s="21" t="s">
        <v>767</v>
      </c>
      <c r="F340" s="21" t="s">
        <v>12</v>
      </c>
      <c r="G340" s="21" t="s">
        <v>17</v>
      </c>
    </row>
    <row r="341" spans="1:7" hidden="1" outlineLevel="5" collapsed="1">
      <c r="A341" s="19" t="s">
        <v>12</v>
      </c>
      <c r="B341" s="19" t="s">
        <v>13</v>
      </c>
      <c r="C341" s="19" t="s">
        <v>17</v>
      </c>
      <c r="D341" s="19"/>
      <c r="E341" s="19" t="s">
        <v>768</v>
      </c>
      <c r="F341" s="19" t="s">
        <v>15</v>
      </c>
      <c r="G341" s="19" t="s">
        <v>111</v>
      </c>
    </row>
    <row r="342" spans="1:7" ht="30" hidden="1" outlineLevel="5" collapsed="1">
      <c r="A342" s="19" t="s">
        <v>12</v>
      </c>
      <c r="B342" s="19" t="s">
        <v>20</v>
      </c>
      <c r="C342" s="20" t="s">
        <v>769</v>
      </c>
      <c r="D342" s="19"/>
      <c r="E342" s="19" t="s">
        <v>770</v>
      </c>
      <c r="F342" s="19" t="s">
        <v>15</v>
      </c>
      <c r="G342" s="19" t="s">
        <v>771</v>
      </c>
    </row>
    <row r="343" spans="1:7" ht="30" hidden="1" outlineLevel="5" collapsed="1">
      <c r="A343" s="19" t="s">
        <v>12</v>
      </c>
      <c r="B343" s="19" t="s">
        <v>152</v>
      </c>
      <c r="C343" s="19" t="s">
        <v>17</v>
      </c>
      <c r="D343" s="19"/>
      <c r="E343" s="19" t="s">
        <v>772</v>
      </c>
      <c r="F343" s="19" t="s">
        <v>15</v>
      </c>
      <c r="G343" s="19">
        <v>1</v>
      </c>
    </row>
    <row r="344" spans="1:7" ht="30" hidden="1" outlineLevel="5" collapsed="1">
      <c r="A344" s="19" t="s">
        <v>12</v>
      </c>
      <c r="B344" s="19" t="s">
        <v>152</v>
      </c>
      <c r="C344" s="19" t="s">
        <v>17</v>
      </c>
      <c r="D344" s="19"/>
      <c r="E344" s="19" t="s">
        <v>773</v>
      </c>
      <c r="F344" s="19" t="s">
        <v>15</v>
      </c>
      <c r="G344" s="19">
        <v>1</v>
      </c>
    </row>
    <row r="345" spans="1:7" ht="60" hidden="1" outlineLevel="5" collapsed="1">
      <c r="A345" s="19" t="s">
        <v>12</v>
      </c>
      <c r="B345" s="19" t="s">
        <v>152</v>
      </c>
      <c r="C345" s="19" t="s">
        <v>17</v>
      </c>
      <c r="D345" s="19"/>
      <c r="E345" s="19" t="s">
        <v>774</v>
      </c>
      <c r="F345" s="19" t="s">
        <v>15</v>
      </c>
      <c r="G345" s="19">
        <v>1</v>
      </c>
    </row>
    <row r="346" spans="1:7" ht="30" hidden="1" outlineLevel="5" collapsed="1">
      <c r="A346" s="19" t="s">
        <v>15</v>
      </c>
      <c r="B346" s="19" t="s">
        <v>152</v>
      </c>
      <c r="C346" s="19" t="s">
        <v>17</v>
      </c>
      <c r="D346" s="19" t="s">
        <v>15</v>
      </c>
      <c r="E346" s="19" t="s">
        <v>775</v>
      </c>
      <c r="F346" s="19" t="s">
        <v>15</v>
      </c>
      <c r="G346" s="19">
        <v>1</v>
      </c>
    </row>
    <row r="347" spans="1:7" ht="30" hidden="1" outlineLevel="5" collapsed="1">
      <c r="A347" s="19" t="s">
        <v>15</v>
      </c>
      <c r="B347" s="19" t="s">
        <v>152</v>
      </c>
      <c r="C347" s="19" t="s">
        <v>17</v>
      </c>
      <c r="D347" s="19" t="s">
        <v>15</v>
      </c>
      <c r="E347" s="19" t="s">
        <v>776</v>
      </c>
      <c r="F347" s="19" t="s">
        <v>15</v>
      </c>
      <c r="G347" s="19">
        <v>1</v>
      </c>
    </row>
    <row r="348" spans="1:7" ht="30" hidden="1" outlineLevel="5" collapsed="1">
      <c r="A348" s="19" t="s">
        <v>15</v>
      </c>
      <c r="B348" s="19" t="s">
        <v>152</v>
      </c>
      <c r="C348" s="19" t="s">
        <v>17</v>
      </c>
      <c r="D348" s="19" t="s">
        <v>15</v>
      </c>
      <c r="E348" s="19" t="s">
        <v>777</v>
      </c>
      <c r="F348" s="19" t="s">
        <v>15</v>
      </c>
      <c r="G348" s="19">
        <v>1</v>
      </c>
    </row>
    <row r="349" spans="1:7" ht="30" hidden="1" outlineLevel="5" collapsed="1">
      <c r="A349" s="19" t="s">
        <v>15</v>
      </c>
      <c r="B349" s="19" t="s">
        <v>152</v>
      </c>
      <c r="C349" s="19" t="s">
        <v>17</v>
      </c>
      <c r="D349" s="19" t="s">
        <v>15</v>
      </c>
      <c r="E349" s="19" t="s">
        <v>778</v>
      </c>
      <c r="F349" s="19" t="s">
        <v>15</v>
      </c>
      <c r="G349" s="19">
        <v>1</v>
      </c>
    </row>
    <row r="350" spans="1:7" ht="30" hidden="1" outlineLevel="5" collapsed="1">
      <c r="A350" s="19" t="s">
        <v>15</v>
      </c>
      <c r="B350" s="19" t="s">
        <v>152</v>
      </c>
      <c r="C350" s="19" t="s">
        <v>17</v>
      </c>
      <c r="D350" s="19" t="s">
        <v>15</v>
      </c>
      <c r="E350" s="19" t="s">
        <v>779</v>
      </c>
      <c r="F350" s="19" t="s">
        <v>15</v>
      </c>
      <c r="G350" s="19">
        <v>1</v>
      </c>
    </row>
    <row r="351" spans="1:7" ht="30" hidden="1" outlineLevel="5" collapsed="1">
      <c r="A351" s="19" t="s">
        <v>15</v>
      </c>
      <c r="B351" s="19" t="s">
        <v>152</v>
      </c>
      <c r="C351" s="19" t="s">
        <v>17</v>
      </c>
      <c r="D351" s="19" t="s">
        <v>15</v>
      </c>
      <c r="E351" s="19" t="s">
        <v>780</v>
      </c>
      <c r="F351" s="19" t="s">
        <v>15</v>
      </c>
      <c r="G351" s="19">
        <v>1</v>
      </c>
    </row>
    <row r="352" spans="1:7" hidden="1" outlineLevel="4">
      <c r="A352" s="21" t="s">
        <v>12</v>
      </c>
      <c r="B352" s="22" t="s">
        <v>741</v>
      </c>
      <c r="C352" s="21" t="s">
        <v>17</v>
      </c>
      <c r="D352" s="21"/>
      <c r="E352" s="21" t="s">
        <v>741</v>
      </c>
      <c r="F352" s="21" t="s">
        <v>15</v>
      </c>
      <c r="G352" s="21" t="s">
        <v>17</v>
      </c>
    </row>
    <row r="353" spans="1:7" ht="30" hidden="1" outlineLevel="5" collapsed="1">
      <c r="A353" s="19" t="s">
        <v>12</v>
      </c>
      <c r="B353" s="19" t="s">
        <v>152</v>
      </c>
      <c r="C353" s="19" t="s">
        <v>17</v>
      </c>
      <c r="D353" s="19"/>
      <c r="E353" s="19" t="s">
        <v>742</v>
      </c>
      <c r="F353" s="19" t="s">
        <v>15</v>
      </c>
      <c r="G353" s="19">
        <v>1</v>
      </c>
    </row>
    <row r="354" spans="1:7" ht="30" hidden="1" outlineLevel="5" collapsed="1">
      <c r="A354" s="19" t="s">
        <v>12</v>
      </c>
      <c r="B354" s="19" t="s">
        <v>152</v>
      </c>
      <c r="C354" s="19" t="s">
        <v>17</v>
      </c>
      <c r="D354" s="19"/>
      <c r="E354" s="19" t="s">
        <v>743</v>
      </c>
      <c r="F354" s="19" t="s">
        <v>15</v>
      </c>
      <c r="G354" s="19">
        <v>1</v>
      </c>
    </row>
    <row r="355" spans="1:7" hidden="1" outlineLevel="5" collapsed="1">
      <c r="A355" s="19" t="s">
        <v>12</v>
      </c>
      <c r="B355" s="19" t="s">
        <v>13</v>
      </c>
      <c r="C355" s="19" t="s">
        <v>17</v>
      </c>
      <c r="D355" s="19"/>
      <c r="E355" s="19" t="s">
        <v>744</v>
      </c>
      <c r="F355" s="19" t="s">
        <v>15</v>
      </c>
      <c r="G355" s="19" t="s">
        <v>111</v>
      </c>
    </row>
    <row r="356" spans="1:7" ht="30" hidden="1" outlineLevel="5" collapsed="1">
      <c r="A356" s="19" t="s">
        <v>12</v>
      </c>
      <c r="B356" s="19" t="s">
        <v>152</v>
      </c>
      <c r="C356" s="19" t="s">
        <v>17</v>
      </c>
      <c r="D356" s="19"/>
      <c r="E356" s="19" t="s">
        <v>745</v>
      </c>
      <c r="F356" s="19" t="s">
        <v>15</v>
      </c>
      <c r="G356" s="19">
        <v>1</v>
      </c>
    </row>
    <row r="357" spans="1:7" ht="30" hidden="1" outlineLevel="5" collapsed="1">
      <c r="A357" s="19" t="s">
        <v>12</v>
      </c>
      <c r="B357" s="19" t="s">
        <v>152</v>
      </c>
      <c r="C357" s="19" t="s">
        <v>17</v>
      </c>
      <c r="D357" s="19"/>
      <c r="E357" s="19" t="s">
        <v>746</v>
      </c>
      <c r="F357" s="19" t="s">
        <v>15</v>
      </c>
      <c r="G357" s="19">
        <v>1</v>
      </c>
    </row>
    <row r="358" spans="1:7" hidden="1" outlineLevel="5" collapsed="1">
      <c r="A358" s="19" t="s">
        <v>12</v>
      </c>
      <c r="B358" s="19" t="s">
        <v>13</v>
      </c>
      <c r="C358" s="19" t="s">
        <v>17</v>
      </c>
      <c r="D358" s="19"/>
      <c r="E358" s="19" t="s">
        <v>747</v>
      </c>
      <c r="F358" s="19" t="s">
        <v>15</v>
      </c>
      <c r="G358" s="19" t="s">
        <v>111</v>
      </c>
    </row>
    <row r="359" spans="1:7" ht="30" hidden="1" outlineLevel="5" collapsed="1">
      <c r="A359" s="19" t="s">
        <v>12</v>
      </c>
      <c r="B359" s="19" t="s">
        <v>152</v>
      </c>
      <c r="C359" s="19" t="s">
        <v>17</v>
      </c>
      <c r="D359" s="19"/>
      <c r="E359" s="19" t="s">
        <v>748</v>
      </c>
      <c r="F359" s="19" t="s">
        <v>15</v>
      </c>
      <c r="G359" s="19">
        <v>1</v>
      </c>
    </row>
    <row r="360" spans="1:7" ht="30" hidden="1" outlineLevel="5" collapsed="1">
      <c r="A360" s="19" t="s">
        <v>12</v>
      </c>
      <c r="B360" s="19" t="s">
        <v>152</v>
      </c>
      <c r="C360" s="19" t="s">
        <v>17</v>
      </c>
      <c r="D360" s="19"/>
      <c r="E360" s="19" t="s">
        <v>749</v>
      </c>
      <c r="F360" s="19" t="s">
        <v>15</v>
      </c>
      <c r="G360" s="19">
        <v>1</v>
      </c>
    </row>
    <row r="361" spans="1:7" hidden="1" outlineLevel="5" collapsed="1">
      <c r="A361" s="19" t="s">
        <v>12</v>
      </c>
      <c r="B361" s="19" t="s">
        <v>13</v>
      </c>
      <c r="C361" s="19" t="s">
        <v>17</v>
      </c>
      <c r="D361" s="19"/>
      <c r="E361" s="19" t="s">
        <v>750</v>
      </c>
      <c r="F361" s="19" t="s">
        <v>15</v>
      </c>
      <c r="G361" s="19" t="s">
        <v>111</v>
      </c>
    </row>
    <row r="362" spans="1:7" ht="30" hidden="1" outlineLevel="3" collapsed="1">
      <c r="A362" s="19" t="s">
        <v>15</v>
      </c>
      <c r="B362" s="19" t="s">
        <v>152</v>
      </c>
      <c r="C362" s="19" t="s">
        <v>17</v>
      </c>
      <c r="D362" s="19" t="b">
        <f>EXACT(G335,"Yes: Alternative Approach")</f>
        <v>0</v>
      </c>
      <c r="E362" s="19" t="s">
        <v>781</v>
      </c>
      <c r="F362" s="19" t="s">
        <v>15</v>
      </c>
      <c r="G362" s="19">
        <v>1</v>
      </c>
    </row>
    <row r="363" spans="1:7" ht="30" hidden="1" outlineLevel="3" collapsed="1">
      <c r="A363" s="19" t="s">
        <v>15</v>
      </c>
      <c r="B363" s="19" t="s">
        <v>13</v>
      </c>
      <c r="C363" s="19" t="s">
        <v>17</v>
      </c>
      <c r="D363" s="19" t="b">
        <f>EXACT(G335,"Yes: Alternative Approach")</f>
        <v>0</v>
      </c>
      <c r="E363" s="19" t="s">
        <v>782</v>
      </c>
      <c r="F363" s="19" t="s">
        <v>15</v>
      </c>
      <c r="G363" s="19" t="s">
        <v>111</v>
      </c>
    </row>
    <row r="364" spans="1:7" ht="30" hidden="1" outlineLevel="3" collapsed="1">
      <c r="A364" s="19" t="s">
        <v>15</v>
      </c>
      <c r="B364" s="19" t="s">
        <v>152</v>
      </c>
      <c r="C364" s="19" t="s">
        <v>17</v>
      </c>
      <c r="D364" s="19" t="b">
        <f>EXACT(G335,"Yes: Alternative Approach")</f>
        <v>0</v>
      </c>
      <c r="E364" s="19" t="s">
        <v>783</v>
      </c>
      <c r="F364" s="19" t="s">
        <v>15</v>
      </c>
      <c r="G364" s="19">
        <v>1</v>
      </c>
    </row>
    <row r="365" spans="1:7" ht="30" hidden="1" outlineLevel="3" collapsed="1">
      <c r="A365" s="19" t="s">
        <v>15</v>
      </c>
      <c r="B365" s="19" t="s">
        <v>13</v>
      </c>
      <c r="C365" s="19" t="s">
        <v>17</v>
      </c>
      <c r="D365" s="19" t="b">
        <f>EXACT(G335,"Yes: Alternative Approach")</f>
        <v>0</v>
      </c>
      <c r="E365" s="19" t="s">
        <v>784</v>
      </c>
      <c r="F365" s="19" t="s">
        <v>15</v>
      </c>
      <c r="G365" s="19" t="s">
        <v>111</v>
      </c>
    </row>
    <row r="366" spans="1:7" hidden="1" outlineLevel="2">
      <c r="A366" s="3" t="s">
        <v>15</v>
      </c>
      <c r="B366" s="18" t="s">
        <v>620</v>
      </c>
      <c r="C366" s="3" t="s">
        <v>17</v>
      </c>
      <c r="D366" s="3" t="b">
        <f>EXACT(G35,"Electricity consumption from the grid")</f>
        <v>1</v>
      </c>
      <c r="E366" s="3" t="s">
        <v>621</v>
      </c>
      <c r="F366" s="3" t="s">
        <v>15</v>
      </c>
      <c r="G366" s="3" t="s">
        <v>17</v>
      </c>
    </row>
    <row r="367" spans="1:7" ht="75" hidden="1" outlineLevel="3" collapsed="1">
      <c r="A367" s="19" t="s">
        <v>12</v>
      </c>
      <c r="B367" s="19" t="s">
        <v>20</v>
      </c>
      <c r="C367" s="20" t="s">
        <v>622</v>
      </c>
      <c r="D367" s="19"/>
      <c r="E367" s="19" t="s">
        <v>623</v>
      </c>
      <c r="F367" s="19" t="s">
        <v>15</v>
      </c>
      <c r="G367" s="19" t="s">
        <v>624</v>
      </c>
    </row>
    <row r="368" spans="1:7" hidden="1" outlineLevel="3">
      <c r="A368" s="21" t="s">
        <v>15</v>
      </c>
      <c r="B368" s="22" t="s">
        <v>625</v>
      </c>
      <c r="C368" s="21" t="s">
        <v>17</v>
      </c>
      <c r="D368" s="21" t="b">
        <f>EXACT(G367,"Calculate the combined margin emission factor of the applicable electricity system, using the procedures in the latest approved version of the “Use Tool 7 to calculate the emission factor for an electricity system” (EFEL,j/k/l,y = EFgrid,CM,y)")</f>
        <v>1</v>
      </c>
      <c r="E368" s="21" t="s">
        <v>625</v>
      </c>
      <c r="F368" s="21" t="s">
        <v>15</v>
      </c>
      <c r="G368" s="21" t="s">
        <v>17</v>
      </c>
    </row>
    <row r="369" spans="1:7" hidden="1" outlineLevel="4" collapsed="1">
      <c r="A369" s="19" t="s">
        <v>12</v>
      </c>
      <c r="B369" s="19" t="s">
        <v>13</v>
      </c>
      <c r="C369" s="19" t="s">
        <v>17</v>
      </c>
      <c r="D369" s="19"/>
      <c r="E369" s="19" t="s">
        <v>626</v>
      </c>
      <c r="F369" s="19" t="s">
        <v>15</v>
      </c>
      <c r="G369" s="19" t="s">
        <v>111</v>
      </c>
    </row>
    <row r="370" spans="1:7" ht="30" hidden="1" outlineLevel="4" collapsed="1">
      <c r="A370" s="19" t="s">
        <v>12</v>
      </c>
      <c r="B370" s="19" t="s">
        <v>20</v>
      </c>
      <c r="C370" s="20" t="s">
        <v>627</v>
      </c>
      <c r="D370" s="19"/>
      <c r="E370" s="19" t="s">
        <v>628</v>
      </c>
      <c r="F370" s="19" t="s">
        <v>15</v>
      </c>
      <c r="G370" s="19" t="s">
        <v>629</v>
      </c>
    </row>
    <row r="371" spans="1:7" hidden="1" outlineLevel="4">
      <c r="A371" s="21" t="s">
        <v>15</v>
      </c>
      <c r="B371" s="22" t="s">
        <v>630</v>
      </c>
      <c r="C371" s="21" t="s">
        <v>17</v>
      </c>
      <c r="D371" s="21" t="b">
        <f>EXACT(G370,"Annual")</f>
        <v>0</v>
      </c>
      <c r="E371" s="21" t="s">
        <v>631</v>
      </c>
      <c r="F371" s="21" t="s">
        <v>15</v>
      </c>
      <c r="G371" s="21" t="s">
        <v>17</v>
      </c>
    </row>
    <row r="372" spans="1:7" ht="30" hidden="1" outlineLevel="5" collapsed="1">
      <c r="A372" s="19" t="s">
        <v>12</v>
      </c>
      <c r="B372" s="19" t="s">
        <v>20</v>
      </c>
      <c r="C372" s="20" t="s">
        <v>632</v>
      </c>
      <c r="D372" s="19"/>
      <c r="E372" s="19" t="s">
        <v>631</v>
      </c>
      <c r="F372" s="19" t="s">
        <v>15</v>
      </c>
      <c r="G372" s="19" t="s">
        <v>12</v>
      </c>
    </row>
    <row r="373" spans="1:7" hidden="1" outlineLevel="5">
      <c r="A373" s="21" t="s">
        <v>15</v>
      </c>
      <c r="B373" s="22" t="s">
        <v>633</v>
      </c>
      <c r="C373" s="21" t="s">
        <v>17</v>
      </c>
      <c r="D373" s="21" t="b">
        <f>EXACT(G372,"No")</f>
        <v>0</v>
      </c>
      <c r="E373" s="21" t="s">
        <v>634</v>
      </c>
      <c r="F373" s="21" t="s">
        <v>15</v>
      </c>
      <c r="G373" s="21" t="s">
        <v>17</v>
      </c>
    </row>
    <row r="374" spans="1:7" ht="30" hidden="1" outlineLevel="6" collapsed="1">
      <c r="A374" s="19" t="s">
        <v>12</v>
      </c>
      <c r="B374" s="19" t="s">
        <v>20</v>
      </c>
      <c r="C374" s="20" t="s">
        <v>635</v>
      </c>
      <c r="D374" s="19"/>
      <c r="E374" s="19" t="s">
        <v>634</v>
      </c>
      <c r="F374" s="19" t="s">
        <v>15</v>
      </c>
      <c r="G374" s="19" t="s">
        <v>12</v>
      </c>
    </row>
    <row r="375" spans="1:7" hidden="1" outlineLevel="6">
      <c r="A375" s="21" t="s">
        <v>15</v>
      </c>
      <c r="B375" s="22" t="s">
        <v>636</v>
      </c>
      <c r="C375" s="21" t="s">
        <v>17</v>
      </c>
      <c r="D375" s="21" t="b">
        <f>EXACT(G374,"No")</f>
        <v>0</v>
      </c>
      <c r="E375" s="21" t="s">
        <v>637</v>
      </c>
      <c r="F375" s="21" t="s">
        <v>15</v>
      </c>
      <c r="G375" s="21" t="s">
        <v>17</v>
      </c>
    </row>
    <row r="376" spans="1:7" ht="30" hidden="1" outlineLevel="7" collapsed="1">
      <c r="A376" s="19" t="s">
        <v>12</v>
      </c>
      <c r="B376" s="19" t="s">
        <v>20</v>
      </c>
      <c r="C376" s="20" t="s">
        <v>638</v>
      </c>
      <c r="D376" s="19"/>
      <c r="E376" s="19" t="s">
        <v>637</v>
      </c>
      <c r="F376" s="19" t="s">
        <v>15</v>
      </c>
      <c r="G376" s="19" t="s">
        <v>12</v>
      </c>
    </row>
    <row r="377" spans="1:7" hidden="1" outlineLevel="7">
      <c r="A377" s="21" t="s">
        <v>15</v>
      </c>
      <c r="B377" s="22" t="s">
        <v>639</v>
      </c>
      <c r="C377" s="21" t="s">
        <v>17</v>
      </c>
      <c r="D377" s="21" t="b">
        <f>EXACT(G376,"No")</f>
        <v>0</v>
      </c>
      <c r="E377" s="21" t="s">
        <v>640</v>
      </c>
      <c r="F377" s="21" t="s">
        <v>15</v>
      </c>
      <c r="G377" s="21" t="s">
        <v>17</v>
      </c>
    </row>
    <row r="378" spans="1:7" ht="30" hidden="1" outlineLevel="7" collapsed="1">
      <c r="A378" s="19" t="s">
        <v>12</v>
      </c>
      <c r="B378" s="19" t="s">
        <v>20</v>
      </c>
      <c r="C378" s="20" t="s">
        <v>641</v>
      </c>
      <c r="D378" s="19"/>
      <c r="E378" s="19" t="s">
        <v>640</v>
      </c>
      <c r="F378" s="19" t="s">
        <v>15</v>
      </c>
      <c r="G378" s="19" t="s">
        <v>12</v>
      </c>
    </row>
    <row r="379" spans="1:7" ht="30" hidden="1" outlineLevel="7">
      <c r="A379" s="21" t="s">
        <v>15</v>
      </c>
      <c r="B379" s="22" t="s">
        <v>642</v>
      </c>
      <c r="C379" s="21" t="s">
        <v>17</v>
      </c>
      <c r="D379" s="21" t="b">
        <f>EXACT(G378,"No")</f>
        <v>0</v>
      </c>
      <c r="E379" s="21" t="s">
        <v>643</v>
      </c>
      <c r="F379" s="21" t="s">
        <v>15</v>
      </c>
      <c r="G379" s="21" t="s">
        <v>17</v>
      </c>
    </row>
    <row r="380" spans="1:7" ht="30" hidden="1" outlineLevel="7" collapsed="1">
      <c r="A380" s="19" t="s">
        <v>12</v>
      </c>
      <c r="B380" s="19" t="s">
        <v>20</v>
      </c>
      <c r="C380" s="20" t="s">
        <v>786</v>
      </c>
      <c r="D380" s="19"/>
      <c r="E380" s="19" t="s">
        <v>643</v>
      </c>
      <c r="F380" s="19" t="s">
        <v>15</v>
      </c>
      <c r="G380" s="19" t="s">
        <v>12</v>
      </c>
    </row>
    <row r="381" spans="1:7" ht="46.5" hidden="1" outlineLevel="7" collapsed="1">
      <c r="A381" s="19" t="s">
        <v>15</v>
      </c>
      <c r="B381" s="19" t="s">
        <v>80</v>
      </c>
      <c r="C381" s="23" t="s">
        <v>81</v>
      </c>
      <c r="D381" s="19" t="b">
        <f>EXACT(G380,"No")</f>
        <v>0</v>
      </c>
      <c r="E381" s="24" t="s">
        <v>787</v>
      </c>
      <c r="F381" s="19" t="s">
        <v>15</v>
      </c>
      <c r="G381" s="19" t="s">
        <v>17</v>
      </c>
    </row>
    <row r="382" spans="1:7" hidden="1" outlineLevel="7" collapsed="1">
      <c r="A382" s="19" t="s">
        <v>15</v>
      </c>
      <c r="B382" s="20" t="s">
        <v>654</v>
      </c>
      <c r="C382" s="19" t="s">
        <v>17</v>
      </c>
      <c r="D382" s="19" t="b">
        <f>EXACT(G380,"Yes")</f>
        <v>1</v>
      </c>
      <c r="E382" s="19" t="s">
        <v>788</v>
      </c>
      <c r="F382" s="19" t="s">
        <v>15</v>
      </c>
      <c r="G382" s="19" t="s">
        <v>17</v>
      </c>
    </row>
    <row r="383" spans="1:7" hidden="1" outlineLevel="7">
      <c r="A383" s="21" t="s">
        <v>15</v>
      </c>
      <c r="B383" s="22" t="s">
        <v>644</v>
      </c>
      <c r="C383" s="21" t="s">
        <v>17</v>
      </c>
      <c r="D383" s="21" t="b">
        <f>EXACT(G378,"Yes")</f>
        <v>1</v>
      </c>
      <c r="E383" s="21" t="s">
        <v>645</v>
      </c>
      <c r="F383" s="21" t="s">
        <v>15</v>
      </c>
      <c r="G383" s="21" t="s">
        <v>17</v>
      </c>
    </row>
    <row r="384" spans="1:7" ht="45" hidden="1" outlineLevel="7" collapsed="1">
      <c r="A384" s="19" t="s">
        <v>12</v>
      </c>
      <c r="B384" s="19" t="s">
        <v>20</v>
      </c>
      <c r="C384" s="20" t="s">
        <v>646</v>
      </c>
      <c r="D384" s="19"/>
      <c r="E384" s="19" t="s">
        <v>647</v>
      </c>
      <c r="F384" s="19" t="s">
        <v>15</v>
      </c>
      <c r="G384" s="19" t="s">
        <v>648</v>
      </c>
    </row>
    <row r="385" spans="1:7" hidden="1" outlineLevel="7" collapsed="1">
      <c r="A385" s="19" t="s">
        <v>15</v>
      </c>
      <c r="B385" s="20" t="s">
        <v>649</v>
      </c>
      <c r="C385" s="19" t="s">
        <v>17</v>
      </c>
      <c r="D385" s="19" t="b">
        <f>EXACT(G384,"Lambda (λy) should be determined by applying the step wise procedure provided in appendix 3 of methodology")</f>
        <v>0</v>
      </c>
      <c r="E385" s="19" t="s">
        <v>649</v>
      </c>
      <c r="F385" s="19" t="s">
        <v>15</v>
      </c>
      <c r="G385" s="19" t="s">
        <v>17</v>
      </c>
    </row>
    <row r="386" spans="1:7" hidden="1" outlineLevel="7" collapsed="1">
      <c r="A386" s="19" t="s">
        <v>15</v>
      </c>
      <c r="B386" s="20" t="s">
        <v>650</v>
      </c>
      <c r="C386" s="19" t="s">
        <v>17</v>
      </c>
      <c r="D386" s="19" t="b">
        <f>EXACT(G384,"Use default values of lambda based on the share of electricity generation from low-cost/must-run in total generation")</f>
        <v>1</v>
      </c>
      <c r="E386" s="19" t="s">
        <v>650</v>
      </c>
      <c r="F386" s="19" t="s">
        <v>15</v>
      </c>
      <c r="G386" s="19" t="s">
        <v>17</v>
      </c>
    </row>
    <row r="387" spans="1:7" ht="30" hidden="1" outlineLevel="7" collapsed="1">
      <c r="A387" s="19" t="s">
        <v>15</v>
      </c>
      <c r="B387" s="19" t="s">
        <v>152</v>
      </c>
      <c r="C387" s="19" t="s">
        <v>17</v>
      </c>
      <c r="D387" s="19" t="s">
        <v>15</v>
      </c>
      <c r="E387" s="19" t="s">
        <v>651</v>
      </c>
      <c r="F387" s="19" t="s">
        <v>15</v>
      </c>
      <c r="G387" s="19">
        <v>1</v>
      </c>
    </row>
    <row r="388" spans="1:7" hidden="1" outlineLevel="7" collapsed="1">
      <c r="A388" s="19" t="s">
        <v>12</v>
      </c>
      <c r="B388" s="20" t="s">
        <v>652</v>
      </c>
      <c r="C388" s="19" t="s">
        <v>17</v>
      </c>
      <c r="D388" s="19"/>
      <c r="E388" s="19" t="s">
        <v>653</v>
      </c>
      <c r="F388" s="19" t="s">
        <v>12</v>
      </c>
      <c r="G388" s="19" t="s">
        <v>17</v>
      </c>
    </row>
    <row r="389" spans="1:7" hidden="1" outlineLevel="7">
      <c r="A389" s="21" t="s">
        <v>15</v>
      </c>
      <c r="B389" s="22" t="s">
        <v>644</v>
      </c>
      <c r="C389" s="21" t="s">
        <v>17</v>
      </c>
      <c r="D389" s="21" t="b">
        <f>EXACT(G376,"Yes")</f>
        <v>1</v>
      </c>
      <c r="E389" s="21" t="s">
        <v>645</v>
      </c>
      <c r="F389" s="21" t="s">
        <v>15</v>
      </c>
      <c r="G389" s="21" t="s">
        <v>17</v>
      </c>
    </row>
    <row r="390" spans="1:7" ht="45" hidden="1" outlineLevel="7" collapsed="1">
      <c r="A390" s="19" t="s">
        <v>12</v>
      </c>
      <c r="B390" s="19" t="s">
        <v>20</v>
      </c>
      <c r="C390" s="20" t="s">
        <v>646</v>
      </c>
      <c r="D390" s="19"/>
      <c r="E390" s="19" t="s">
        <v>647</v>
      </c>
      <c r="F390" s="19" t="s">
        <v>15</v>
      </c>
      <c r="G390" s="19" t="s">
        <v>648</v>
      </c>
    </row>
    <row r="391" spans="1:7" hidden="1" outlineLevel="7">
      <c r="A391" s="21" t="s">
        <v>15</v>
      </c>
      <c r="B391" s="22" t="s">
        <v>649</v>
      </c>
      <c r="C391" s="21" t="s">
        <v>17</v>
      </c>
      <c r="D391" s="21" t="b">
        <f>EXACT(G390,"Lambda (λy) should be determined by applying the step wise procedure provided in appendix 3 of methodology")</f>
        <v>0</v>
      </c>
      <c r="E391" s="21" t="s">
        <v>649</v>
      </c>
      <c r="F391" s="21" t="s">
        <v>15</v>
      </c>
      <c r="G391" s="21" t="s">
        <v>17</v>
      </c>
    </row>
    <row r="392" spans="1:7" ht="30" hidden="1" outlineLevel="7" collapsed="1">
      <c r="A392" s="19" t="s">
        <v>12</v>
      </c>
      <c r="B392" s="19" t="s">
        <v>152</v>
      </c>
      <c r="C392" s="19" t="s">
        <v>17</v>
      </c>
      <c r="D392" s="19"/>
      <c r="E392" s="19" t="s">
        <v>789</v>
      </c>
      <c r="F392" s="19" t="s">
        <v>15</v>
      </c>
      <c r="G392" s="19">
        <v>1</v>
      </c>
    </row>
    <row r="393" spans="1:7" hidden="1" outlineLevel="7" collapsed="1">
      <c r="A393" s="19" t="s">
        <v>12</v>
      </c>
      <c r="B393" s="19" t="s">
        <v>13</v>
      </c>
      <c r="C393" s="19" t="s">
        <v>17</v>
      </c>
      <c r="D393" s="19"/>
      <c r="E393" s="19" t="s">
        <v>790</v>
      </c>
      <c r="F393" s="19" t="s">
        <v>15</v>
      </c>
      <c r="G393" s="19" t="s">
        <v>111</v>
      </c>
    </row>
    <row r="394" spans="1:7" hidden="1" outlineLevel="7" collapsed="1">
      <c r="A394" s="19" t="s">
        <v>12</v>
      </c>
      <c r="B394" s="19" t="s">
        <v>38</v>
      </c>
      <c r="C394" s="19" t="s">
        <v>17</v>
      </c>
      <c r="D394" s="19"/>
      <c r="E394" s="19" t="s">
        <v>791</v>
      </c>
      <c r="F394" s="19" t="s">
        <v>15</v>
      </c>
      <c r="G394" s="19" t="s">
        <v>792</v>
      </c>
    </row>
    <row r="395" spans="1:7" hidden="1" outlineLevel="7">
      <c r="A395" s="21" t="s">
        <v>15</v>
      </c>
      <c r="B395" s="22" t="s">
        <v>650</v>
      </c>
      <c r="C395" s="21" t="s">
        <v>17</v>
      </c>
      <c r="D395" s="21" t="b">
        <f>EXACT(G390,"Use default values of lambda based on the share of electricity generation from low-cost/must-run in total generation")</f>
        <v>1</v>
      </c>
      <c r="E395" s="21" t="s">
        <v>650</v>
      </c>
      <c r="F395" s="21" t="s">
        <v>15</v>
      </c>
      <c r="G395" s="21" t="s">
        <v>17</v>
      </c>
    </row>
    <row r="396" spans="1:7" ht="30" hidden="1" outlineLevel="7" collapsed="1">
      <c r="A396" s="19" t="s">
        <v>15</v>
      </c>
      <c r="B396" s="19" t="s">
        <v>152</v>
      </c>
      <c r="C396" s="19" t="s">
        <v>17</v>
      </c>
      <c r="D396" s="19" t="s">
        <v>15</v>
      </c>
      <c r="E396" s="19" t="s">
        <v>789</v>
      </c>
      <c r="F396" s="19" t="s">
        <v>15</v>
      </c>
      <c r="G396" s="19">
        <v>1</v>
      </c>
    </row>
    <row r="397" spans="1:7" hidden="1" outlineLevel="7" collapsed="1">
      <c r="A397" s="19" t="s">
        <v>15</v>
      </c>
      <c r="B397" s="19" t="s">
        <v>152</v>
      </c>
      <c r="C397" s="19" t="s">
        <v>17</v>
      </c>
      <c r="D397" s="19" t="s">
        <v>15</v>
      </c>
      <c r="E397" s="19" t="s">
        <v>793</v>
      </c>
      <c r="F397" s="19" t="s">
        <v>15</v>
      </c>
      <c r="G397" s="19">
        <v>1</v>
      </c>
    </row>
    <row r="398" spans="1:7" ht="30" hidden="1" outlineLevel="7" collapsed="1">
      <c r="A398" s="19" t="s">
        <v>12</v>
      </c>
      <c r="B398" s="19" t="s">
        <v>152</v>
      </c>
      <c r="C398" s="19" t="s">
        <v>17</v>
      </c>
      <c r="D398" s="19"/>
      <c r="E398" s="19" t="s">
        <v>794</v>
      </c>
      <c r="F398" s="19" t="s">
        <v>12</v>
      </c>
      <c r="G398" s="19">
        <v>1</v>
      </c>
    </row>
    <row r="399" spans="1:7" hidden="1" outlineLevel="7" collapsed="1">
      <c r="A399" s="19" t="s">
        <v>12</v>
      </c>
      <c r="B399" s="19" t="s">
        <v>152</v>
      </c>
      <c r="C399" s="19" t="s">
        <v>17</v>
      </c>
      <c r="D399" s="19"/>
      <c r="E399" s="19" t="s">
        <v>795</v>
      </c>
      <c r="F399" s="19" t="s">
        <v>12</v>
      </c>
      <c r="G399" s="19">
        <v>1</v>
      </c>
    </row>
    <row r="400" spans="1:7" hidden="1" outlineLevel="7" collapsed="1">
      <c r="A400" s="19" t="s">
        <v>12</v>
      </c>
      <c r="B400" s="19" t="s">
        <v>152</v>
      </c>
      <c r="C400" s="19" t="s">
        <v>17</v>
      </c>
      <c r="D400" s="19"/>
      <c r="E400" s="19" t="s">
        <v>796</v>
      </c>
      <c r="F400" s="19" t="s">
        <v>15</v>
      </c>
      <c r="G400" s="19">
        <v>1</v>
      </c>
    </row>
    <row r="401" spans="1:7" ht="30" hidden="1" outlineLevel="7" collapsed="1">
      <c r="A401" s="19" t="s">
        <v>15</v>
      </c>
      <c r="B401" s="19" t="s">
        <v>152</v>
      </c>
      <c r="C401" s="19" t="s">
        <v>17</v>
      </c>
      <c r="D401" s="19" t="s">
        <v>15</v>
      </c>
      <c r="E401" s="19" t="s">
        <v>651</v>
      </c>
      <c r="F401" s="19" t="s">
        <v>15</v>
      </c>
      <c r="G401" s="19">
        <v>1</v>
      </c>
    </row>
    <row r="402" spans="1:7" hidden="1" outlineLevel="7">
      <c r="A402" s="21" t="s">
        <v>12</v>
      </c>
      <c r="B402" s="22" t="s">
        <v>652</v>
      </c>
      <c r="C402" s="21" t="s">
        <v>17</v>
      </c>
      <c r="D402" s="21"/>
      <c r="E402" s="21" t="s">
        <v>653</v>
      </c>
      <c r="F402" s="21" t="s">
        <v>12</v>
      </c>
      <c r="G402" s="21" t="s">
        <v>17</v>
      </c>
    </row>
    <row r="403" spans="1:7" ht="30" hidden="1" outlineLevel="7" collapsed="1">
      <c r="A403" s="19" t="s">
        <v>12</v>
      </c>
      <c r="B403" s="19" t="s">
        <v>20</v>
      </c>
      <c r="C403" s="20" t="s">
        <v>671</v>
      </c>
      <c r="D403" s="19"/>
      <c r="E403" s="19" t="s">
        <v>672</v>
      </c>
      <c r="F403" s="19" t="s">
        <v>15</v>
      </c>
      <c r="G403" s="19" t="s">
        <v>673</v>
      </c>
    </row>
    <row r="404" spans="1:7" hidden="1" outlineLevel="7" collapsed="1">
      <c r="A404" s="19" t="s">
        <v>15</v>
      </c>
      <c r="B404" s="20" t="s">
        <v>674</v>
      </c>
      <c r="C404" s="19" t="s">
        <v>17</v>
      </c>
      <c r="D404" s="19" t="b">
        <f>EXACT(G403,"Only data available is the electricity generation for the specific power unit")</f>
        <v>0</v>
      </c>
      <c r="E404" s="19" t="s">
        <v>675</v>
      </c>
      <c r="F404" s="19" t="s">
        <v>15</v>
      </c>
      <c r="G404" s="19" t="s">
        <v>17</v>
      </c>
    </row>
    <row r="405" spans="1:7" ht="30" hidden="1" outlineLevel="7" collapsed="1">
      <c r="A405" s="19" t="s">
        <v>15</v>
      </c>
      <c r="B405" s="20" t="s">
        <v>676</v>
      </c>
      <c r="C405" s="19" t="s">
        <v>17</v>
      </c>
      <c r="D405" s="19" t="b">
        <f>EXACT(G403,"Only data available for the specific power unit are the electricity generation and the fuel types used")</f>
        <v>0</v>
      </c>
      <c r="E405" s="19" t="s">
        <v>677</v>
      </c>
      <c r="F405" s="19" t="s">
        <v>15</v>
      </c>
      <c r="G405" s="19" t="s">
        <v>17</v>
      </c>
    </row>
    <row r="406" spans="1:7" hidden="1" outlineLevel="7" collapsed="1">
      <c r="A406" s="19" t="s">
        <v>15</v>
      </c>
      <c r="B406" s="20" t="s">
        <v>678</v>
      </c>
      <c r="C406" s="19" t="s">
        <v>17</v>
      </c>
      <c r="D406" s="19" t="b">
        <f>EXACT(G403,"Data available for fuel consumption and electricity generation")</f>
        <v>1</v>
      </c>
      <c r="E406" s="19" t="s">
        <v>673</v>
      </c>
      <c r="F406" s="19" t="s">
        <v>15</v>
      </c>
      <c r="G406" s="19" t="s">
        <v>17</v>
      </c>
    </row>
    <row r="407" spans="1:7" hidden="1" outlineLevel="6">
      <c r="A407" s="21" t="s">
        <v>15</v>
      </c>
      <c r="B407" s="22" t="s">
        <v>654</v>
      </c>
      <c r="C407" s="21" t="s">
        <v>17</v>
      </c>
      <c r="D407" s="21" t="b">
        <f>EXACT(G374,"Yes")</f>
        <v>1</v>
      </c>
      <c r="E407" s="21" t="s">
        <v>655</v>
      </c>
      <c r="F407" s="21" t="s">
        <v>15</v>
      </c>
      <c r="G407" s="21" t="s">
        <v>17</v>
      </c>
    </row>
    <row r="408" spans="1:7" ht="30" hidden="1" outlineLevel="7" collapsed="1">
      <c r="A408" s="19" t="s">
        <v>12</v>
      </c>
      <c r="B408" s="19" t="s">
        <v>20</v>
      </c>
      <c r="C408" s="20" t="s">
        <v>656</v>
      </c>
      <c r="D408" s="19"/>
      <c r="E408" s="19" t="s">
        <v>657</v>
      </c>
      <c r="F408" s="19" t="s">
        <v>15</v>
      </c>
      <c r="G408" s="19" t="s">
        <v>658</v>
      </c>
    </row>
    <row r="409" spans="1:7" ht="30" hidden="1" outlineLevel="7">
      <c r="A409" s="21" t="s">
        <v>15</v>
      </c>
      <c r="B409" s="22" t="s">
        <v>659</v>
      </c>
      <c r="C409" s="21" t="s">
        <v>17</v>
      </c>
      <c r="D409" s="21" t="b">
        <f>EXACT(G408,"Based on the total net electricity generation of all power plants serving the system and the fuel types and total fuel consumption of the project electricity system")</f>
        <v>0</v>
      </c>
      <c r="E409" s="21" t="s">
        <v>660</v>
      </c>
      <c r="F409" s="21" t="s">
        <v>15</v>
      </c>
      <c r="G409" s="21" t="s">
        <v>17</v>
      </c>
    </row>
    <row r="410" spans="1:7" hidden="1" outlineLevel="7" collapsed="1">
      <c r="A410" s="19" t="s">
        <v>15</v>
      </c>
      <c r="B410" s="19" t="s">
        <v>152</v>
      </c>
      <c r="C410" s="19" t="s">
        <v>17</v>
      </c>
      <c r="D410" s="19" t="s">
        <v>15</v>
      </c>
      <c r="E410" s="19" t="s">
        <v>661</v>
      </c>
      <c r="F410" s="19" t="s">
        <v>15</v>
      </c>
      <c r="G410" s="19">
        <v>1</v>
      </c>
    </row>
    <row r="411" spans="1:7" ht="45" hidden="1" outlineLevel="7" collapsed="1">
      <c r="A411" s="19" t="s">
        <v>12</v>
      </c>
      <c r="B411" s="19" t="s">
        <v>152</v>
      </c>
      <c r="C411" s="19" t="s">
        <v>17</v>
      </c>
      <c r="D411" s="19"/>
      <c r="E411" s="19" t="s">
        <v>662</v>
      </c>
      <c r="F411" s="19" t="s">
        <v>15</v>
      </c>
      <c r="G411" s="19">
        <v>1</v>
      </c>
    </row>
    <row r="412" spans="1:7" hidden="1" outlineLevel="7">
      <c r="A412" s="21" t="s">
        <v>12</v>
      </c>
      <c r="B412" s="22" t="s">
        <v>663</v>
      </c>
      <c r="C412" s="21" t="s">
        <v>17</v>
      </c>
      <c r="D412" s="21"/>
      <c r="E412" s="21" t="s">
        <v>663</v>
      </c>
      <c r="F412" s="21" t="s">
        <v>12</v>
      </c>
      <c r="G412" s="21" t="s">
        <v>17</v>
      </c>
    </row>
    <row r="413" spans="1:7" hidden="1" outlineLevel="7" collapsed="1">
      <c r="A413" s="19" t="s">
        <v>12</v>
      </c>
      <c r="B413" s="19" t="s">
        <v>13</v>
      </c>
      <c r="C413" s="19" t="s">
        <v>17</v>
      </c>
      <c r="D413" s="19"/>
      <c r="E413" s="19" t="s">
        <v>667</v>
      </c>
      <c r="F413" s="19" t="s">
        <v>15</v>
      </c>
      <c r="G413" s="19" t="s">
        <v>111</v>
      </c>
    </row>
    <row r="414" spans="1:7" ht="30" hidden="1" outlineLevel="7" collapsed="1">
      <c r="A414" s="19" t="s">
        <v>12</v>
      </c>
      <c r="B414" s="19" t="s">
        <v>152</v>
      </c>
      <c r="C414" s="19" t="s">
        <v>17</v>
      </c>
      <c r="D414" s="19"/>
      <c r="E414" s="19" t="s">
        <v>668</v>
      </c>
      <c r="F414" s="19" t="s">
        <v>15</v>
      </c>
      <c r="G414" s="19">
        <v>1</v>
      </c>
    </row>
    <row r="415" spans="1:7" ht="30" hidden="1" outlineLevel="7" collapsed="1">
      <c r="A415" s="19" t="s">
        <v>12</v>
      </c>
      <c r="B415" s="19" t="s">
        <v>152</v>
      </c>
      <c r="C415" s="19" t="s">
        <v>17</v>
      </c>
      <c r="D415" s="19"/>
      <c r="E415" s="19" t="s">
        <v>669</v>
      </c>
      <c r="F415" s="19" t="s">
        <v>15</v>
      </c>
      <c r="G415" s="19">
        <v>1</v>
      </c>
    </row>
    <row r="416" spans="1:7" hidden="1" outlineLevel="7" collapsed="1">
      <c r="A416" s="19" t="s">
        <v>12</v>
      </c>
      <c r="B416" s="19" t="s">
        <v>152</v>
      </c>
      <c r="C416" s="19" t="s">
        <v>17</v>
      </c>
      <c r="D416" s="19"/>
      <c r="E416" s="19" t="s">
        <v>670</v>
      </c>
      <c r="F416" s="19" t="s">
        <v>15</v>
      </c>
      <c r="G416" s="19">
        <v>1</v>
      </c>
    </row>
    <row r="417" spans="1:7" ht="30" hidden="1" outlineLevel="7">
      <c r="A417" s="21" t="s">
        <v>15</v>
      </c>
      <c r="B417" s="22" t="s">
        <v>664</v>
      </c>
      <c r="C417" s="21" t="s">
        <v>17</v>
      </c>
      <c r="D417" s="21" t="b">
        <f>EXACT(G408,"Based on the net electricity generation and a CO2 emission factor of each power unit")</f>
        <v>1</v>
      </c>
      <c r="E417" s="21" t="s">
        <v>665</v>
      </c>
      <c r="F417" s="21" t="s">
        <v>15</v>
      </c>
      <c r="G417" s="21" t="s">
        <v>17</v>
      </c>
    </row>
    <row r="418" spans="1:7" hidden="1" outlineLevel="7" collapsed="1">
      <c r="A418" s="19" t="s">
        <v>15</v>
      </c>
      <c r="B418" s="19" t="s">
        <v>152</v>
      </c>
      <c r="C418" s="19" t="s">
        <v>17</v>
      </c>
      <c r="D418" s="19" t="s">
        <v>15</v>
      </c>
      <c r="E418" s="19" t="s">
        <v>661</v>
      </c>
      <c r="F418" s="19" t="s">
        <v>15</v>
      </c>
      <c r="G418" s="19">
        <v>1</v>
      </c>
    </row>
    <row r="419" spans="1:7" hidden="1" outlineLevel="7">
      <c r="A419" s="21" t="s">
        <v>12</v>
      </c>
      <c r="B419" s="22" t="s">
        <v>652</v>
      </c>
      <c r="C419" s="21" t="s">
        <v>17</v>
      </c>
      <c r="D419" s="21"/>
      <c r="E419" s="21" t="s">
        <v>653</v>
      </c>
      <c r="F419" s="21" t="s">
        <v>12</v>
      </c>
      <c r="G419" s="21" t="s">
        <v>17</v>
      </c>
    </row>
    <row r="420" spans="1:7" ht="30" hidden="1" outlineLevel="7" collapsed="1">
      <c r="A420" s="19" t="s">
        <v>12</v>
      </c>
      <c r="B420" s="19" t="s">
        <v>20</v>
      </c>
      <c r="C420" s="20" t="s">
        <v>671</v>
      </c>
      <c r="D420" s="19"/>
      <c r="E420" s="19" t="s">
        <v>672</v>
      </c>
      <c r="F420" s="19" t="s">
        <v>15</v>
      </c>
      <c r="G420" s="19" t="s">
        <v>673</v>
      </c>
    </row>
    <row r="421" spans="1:7" hidden="1" outlineLevel="7" collapsed="1">
      <c r="A421" s="19" t="s">
        <v>15</v>
      </c>
      <c r="B421" s="20" t="s">
        <v>674</v>
      </c>
      <c r="C421" s="19" t="s">
        <v>17</v>
      </c>
      <c r="D421" s="19" t="b">
        <f>EXACT(G420,"Only data available is the electricity generation for the specific power unit")</f>
        <v>0</v>
      </c>
      <c r="E421" s="19" t="s">
        <v>675</v>
      </c>
      <c r="F421" s="19" t="s">
        <v>15</v>
      </c>
      <c r="G421" s="19" t="s">
        <v>17</v>
      </c>
    </row>
    <row r="422" spans="1:7" ht="30" hidden="1" outlineLevel="7" collapsed="1">
      <c r="A422" s="19" t="s">
        <v>15</v>
      </c>
      <c r="B422" s="20" t="s">
        <v>676</v>
      </c>
      <c r="C422" s="19" t="s">
        <v>17</v>
      </c>
      <c r="D422" s="19" t="b">
        <f>EXACT(G420,"Only data available for the specific power unit are the electricity generation and the fuel types used")</f>
        <v>0</v>
      </c>
      <c r="E422" s="19" t="s">
        <v>677</v>
      </c>
      <c r="F422" s="19" t="s">
        <v>15</v>
      </c>
      <c r="G422" s="19" t="s">
        <v>17</v>
      </c>
    </row>
    <row r="423" spans="1:7" hidden="1" outlineLevel="7" collapsed="1">
      <c r="A423" s="19" t="s">
        <v>15</v>
      </c>
      <c r="B423" s="20" t="s">
        <v>678</v>
      </c>
      <c r="C423" s="19" t="s">
        <v>17</v>
      </c>
      <c r="D423" s="19" t="b">
        <f>EXACT(G420,"Data available for fuel consumption and electricity generation")</f>
        <v>1</v>
      </c>
      <c r="E423" s="19" t="s">
        <v>673</v>
      </c>
      <c r="F423" s="19" t="s">
        <v>15</v>
      </c>
      <c r="G423" s="19" t="s">
        <v>17</v>
      </c>
    </row>
    <row r="424" spans="1:7" hidden="1" outlineLevel="7" collapsed="1">
      <c r="A424" s="19" t="s">
        <v>15</v>
      </c>
      <c r="B424" s="19" t="s">
        <v>152</v>
      </c>
      <c r="C424" s="19" t="s">
        <v>17</v>
      </c>
      <c r="D424" s="19" t="s">
        <v>15</v>
      </c>
      <c r="E424" s="19" t="s">
        <v>666</v>
      </c>
      <c r="F424" s="19" t="s">
        <v>15</v>
      </c>
      <c r="G424" s="19">
        <v>1</v>
      </c>
    </row>
    <row r="425" spans="1:7" hidden="1" outlineLevel="5">
      <c r="A425" s="21" t="s">
        <v>15</v>
      </c>
      <c r="B425" s="22" t="s">
        <v>654</v>
      </c>
      <c r="C425" s="21" t="s">
        <v>17</v>
      </c>
      <c r="D425" s="21" t="b">
        <f>EXACT(G372,"Yes")</f>
        <v>1</v>
      </c>
      <c r="E425" s="21" t="s">
        <v>655</v>
      </c>
      <c r="F425" s="21" t="s">
        <v>15</v>
      </c>
      <c r="G425" s="21" t="s">
        <v>17</v>
      </c>
    </row>
    <row r="426" spans="1:7" ht="30" hidden="1" outlineLevel="6" collapsed="1">
      <c r="A426" s="19" t="s">
        <v>12</v>
      </c>
      <c r="B426" s="19" t="s">
        <v>20</v>
      </c>
      <c r="C426" s="20" t="s">
        <v>656</v>
      </c>
      <c r="D426" s="19"/>
      <c r="E426" s="19" t="s">
        <v>657</v>
      </c>
      <c r="F426" s="19" t="s">
        <v>15</v>
      </c>
      <c r="G426" s="19" t="s">
        <v>658</v>
      </c>
    </row>
    <row r="427" spans="1:7" ht="30" hidden="1" outlineLevel="6">
      <c r="A427" s="21" t="s">
        <v>15</v>
      </c>
      <c r="B427" s="22" t="s">
        <v>659</v>
      </c>
      <c r="C427" s="21" t="s">
        <v>17</v>
      </c>
      <c r="D427" s="21" t="b">
        <f>EXACT(G426,"Based on the total net electricity generation of all power plants serving the system and the fuel types and total fuel consumption of the project electricity system")</f>
        <v>0</v>
      </c>
      <c r="E427" s="21" t="s">
        <v>660</v>
      </c>
      <c r="F427" s="21" t="s">
        <v>15</v>
      </c>
      <c r="G427" s="21" t="s">
        <v>17</v>
      </c>
    </row>
    <row r="428" spans="1:7" hidden="1" outlineLevel="7" collapsed="1">
      <c r="A428" s="19" t="s">
        <v>15</v>
      </c>
      <c r="B428" s="19" t="s">
        <v>152</v>
      </c>
      <c r="C428" s="19" t="s">
        <v>17</v>
      </c>
      <c r="D428" s="19" t="s">
        <v>15</v>
      </c>
      <c r="E428" s="19" t="s">
        <v>661</v>
      </c>
      <c r="F428" s="19" t="s">
        <v>15</v>
      </c>
      <c r="G428" s="19">
        <v>1</v>
      </c>
    </row>
    <row r="429" spans="1:7" ht="45" hidden="1" outlineLevel="7" collapsed="1">
      <c r="A429" s="19" t="s">
        <v>12</v>
      </c>
      <c r="B429" s="19" t="s">
        <v>152</v>
      </c>
      <c r="C429" s="19" t="s">
        <v>17</v>
      </c>
      <c r="D429" s="19"/>
      <c r="E429" s="19" t="s">
        <v>662</v>
      </c>
      <c r="F429" s="19" t="s">
        <v>15</v>
      </c>
      <c r="G429" s="19">
        <v>1</v>
      </c>
    </row>
    <row r="430" spans="1:7" hidden="1" outlineLevel="7">
      <c r="A430" s="21" t="s">
        <v>12</v>
      </c>
      <c r="B430" s="22" t="s">
        <v>663</v>
      </c>
      <c r="C430" s="21" t="s">
        <v>17</v>
      </c>
      <c r="D430" s="21"/>
      <c r="E430" s="21" t="s">
        <v>663</v>
      </c>
      <c r="F430" s="21" t="s">
        <v>12</v>
      </c>
      <c r="G430" s="21" t="s">
        <v>17</v>
      </c>
    </row>
    <row r="431" spans="1:7" hidden="1" outlineLevel="7" collapsed="1">
      <c r="A431" s="19" t="s">
        <v>12</v>
      </c>
      <c r="B431" s="19" t="s">
        <v>13</v>
      </c>
      <c r="C431" s="19" t="s">
        <v>17</v>
      </c>
      <c r="D431" s="19"/>
      <c r="E431" s="19" t="s">
        <v>667</v>
      </c>
      <c r="F431" s="19" t="s">
        <v>15</v>
      </c>
      <c r="G431" s="19" t="s">
        <v>111</v>
      </c>
    </row>
    <row r="432" spans="1:7" ht="30" hidden="1" outlineLevel="7" collapsed="1">
      <c r="A432" s="19" t="s">
        <v>12</v>
      </c>
      <c r="B432" s="19" t="s">
        <v>152</v>
      </c>
      <c r="C432" s="19" t="s">
        <v>17</v>
      </c>
      <c r="D432" s="19"/>
      <c r="E432" s="19" t="s">
        <v>668</v>
      </c>
      <c r="F432" s="19" t="s">
        <v>15</v>
      </c>
      <c r="G432" s="19">
        <v>1</v>
      </c>
    </row>
    <row r="433" spans="1:7" ht="30" hidden="1" outlineLevel="7" collapsed="1">
      <c r="A433" s="19" t="s">
        <v>12</v>
      </c>
      <c r="B433" s="19" t="s">
        <v>152</v>
      </c>
      <c r="C433" s="19" t="s">
        <v>17</v>
      </c>
      <c r="D433" s="19"/>
      <c r="E433" s="19" t="s">
        <v>669</v>
      </c>
      <c r="F433" s="19" t="s">
        <v>15</v>
      </c>
      <c r="G433" s="19">
        <v>1</v>
      </c>
    </row>
    <row r="434" spans="1:7" hidden="1" outlineLevel="7" collapsed="1">
      <c r="A434" s="19" t="s">
        <v>12</v>
      </c>
      <c r="B434" s="19" t="s">
        <v>152</v>
      </c>
      <c r="C434" s="19" t="s">
        <v>17</v>
      </c>
      <c r="D434" s="19"/>
      <c r="E434" s="19" t="s">
        <v>670</v>
      </c>
      <c r="F434" s="19" t="s">
        <v>15</v>
      </c>
      <c r="G434" s="19">
        <v>1</v>
      </c>
    </row>
    <row r="435" spans="1:7" ht="30" hidden="1" outlineLevel="6">
      <c r="A435" s="21" t="s">
        <v>15</v>
      </c>
      <c r="B435" s="22" t="s">
        <v>664</v>
      </c>
      <c r="C435" s="21" t="s">
        <v>17</v>
      </c>
      <c r="D435" s="21" t="b">
        <f>EXACT(G426,"Based on the net electricity generation and a CO2 emission factor of each power unit")</f>
        <v>1</v>
      </c>
      <c r="E435" s="21" t="s">
        <v>665</v>
      </c>
      <c r="F435" s="21" t="s">
        <v>15</v>
      </c>
      <c r="G435" s="21" t="s">
        <v>17</v>
      </c>
    </row>
    <row r="436" spans="1:7" hidden="1" outlineLevel="7" collapsed="1">
      <c r="A436" s="19" t="s">
        <v>15</v>
      </c>
      <c r="B436" s="19" t="s">
        <v>152</v>
      </c>
      <c r="C436" s="19" t="s">
        <v>17</v>
      </c>
      <c r="D436" s="19" t="s">
        <v>15</v>
      </c>
      <c r="E436" s="19" t="s">
        <v>661</v>
      </c>
      <c r="F436" s="19" t="s">
        <v>15</v>
      </c>
      <c r="G436" s="19">
        <v>1</v>
      </c>
    </row>
    <row r="437" spans="1:7" hidden="1" outlineLevel="7">
      <c r="A437" s="21" t="s">
        <v>12</v>
      </c>
      <c r="B437" s="22" t="s">
        <v>652</v>
      </c>
      <c r="C437" s="21" t="s">
        <v>17</v>
      </c>
      <c r="D437" s="21"/>
      <c r="E437" s="21" t="s">
        <v>653</v>
      </c>
      <c r="F437" s="21" t="s">
        <v>12</v>
      </c>
      <c r="G437" s="21" t="s">
        <v>17</v>
      </c>
    </row>
    <row r="438" spans="1:7" ht="30" hidden="1" outlineLevel="7" collapsed="1">
      <c r="A438" s="19" t="s">
        <v>12</v>
      </c>
      <c r="B438" s="19" t="s">
        <v>20</v>
      </c>
      <c r="C438" s="20" t="s">
        <v>671</v>
      </c>
      <c r="D438" s="19"/>
      <c r="E438" s="19" t="s">
        <v>672</v>
      </c>
      <c r="F438" s="19" t="s">
        <v>15</v>
      </c>
      <c r="G438" s="19" t="s">
        <v>673</v>
      </c>
    </row>
    <row r="439" spans="1:7" hidden="1" outlineLevel="7">
      <c r="A439" s="21" t="s">
        <v>15</v>
      </c>
      <c r="B439" s="22" t="s">
        <v>674</v>
      </c>
      <c r="C439" s="21" t="s">
        <v>17</v>
      </c>
      <c r="D439" s="21" t="b">
        <f>EXACT(G438,"Only data available is the electricity generation for the specific power unit")</f>
        <v>0</v>
      </c>
      <c r="E439" s="21" t="s">
        <v>675</v>
      </c>
      <c r="F439" s="21" t="s">
        <v>15</v>
      </c>
      <c r="G439" s="21" t="s">
        <v>17</v>
      </c>
    </row>
    <row r="440" spans="1:7" hidden="1" outlineLevel="7" collapsed="1">
      <c r="A440" s="19" t="s">
        <v>15</v>
      </c>
      <c r="B440" s="19" t="s">
        <v>152</v>
      </c>
      <c r="C440" s="19" t="s">
        <v>17</v>
      </c>
      <c r="D440" s="19" t="s">
        <v>15</v>
      </c>
      <c r="E440" s="19" t="s">
        <v>797</v>
      </c>
      <c r="F440" s="19" t="s">
        <v>15</v>
      </c>
      <c r="G440" s="19">
        <v>1</v>
      </c>
    </row>
    <row r="441" spans="1:7" ht="30" hidden="1" outlineLevel="7" collapsed="1">
      <c r="A441" s="19" t="s">
        <v>12</v>
      </c>
      <c r="B441" s="19" t="s">
        <v>152</v>
      </c>
      <c r="C441" s="19" t="s">
        <v>17</v>
      </c>
      <c r="D441" s="19"/>
      <c r="E441" s="19" t="s">
        <v>798</v>
      </c>
      <c r="F441" s="19" t="s">
        <v>15</v>
      </c>
      <c r="G441" s="19">
        <v>1</v>
      </c>
    </row>
    <row r="442" spans="1:7" ht="30" hidden="1" outlineLevel="7">
      <c r="A442" s="21" t="s">
        <v>15</v>
      </c>
      <c r="B442" s="22" t="s">
        <v>676</v>
      </c>
      <c r="C442" s="21" t="s">
        <v>17</v>
      </c>
      <c r="D442" s="21" t="b">
        <f>EXACT(G438,"Only data available for the specific power unit are the electricity generation and the fuel types used")</f>
        <v>0</v>
      </c>
      <c r="E442" s="21" t="s">
        <v>677</v>
      </c>
      <c r="F442" s="21" t="s">
        <v>15</v>
      </c>
      <c r="G442" s="21" t="s">
        <v>17</v>
      </c>
    </row>
    <row r="443" spans="1:7" hidden="1" outlineLevel="7" collapsed="1">
      <c r="A443" s="19" t="s">
        <v>15</v>
      </c>
      <c r="B443" s="19" t="s">
        <v>152</v>
      </c>
      <c r="C443" s="19" t="s">
        <v>17</v>
      </c>
      <c r="D443" s="19" t="s">
        <v>15</v>
      </c>
      <c r="E443" s="19" t="s">
        <v>799</v>
      </c>
      <c r="F443" s="19" t="s">
        <v>15</v>
      </c>
      <c r="G443" s="19">
        <v>1</v>
      </c>
    </row>
    <row r="444" spans="1:7" ht="30" hidden="1" outlineLevel="7" collapsed="1">
      <c r="A444" s="19" t="s">
        <v>12</v>
      </c>
      <c r="B444" s="19" t="s">
        <v>152</v>
      </c>
      <c r="C444" s="19" t="s">
        <v>17</v>
      </c>
      <c r="D444" s="19"/>
      <c r="E444" s="19" t="s">
        <v>798</v>
      </c>
      <c r="F444" s="19" t="s">
        <v>15</v>
      </c>
      <c r="G444" s="19">
        <v>1</v>
      </c>
    </row>
    <row r="445" spans="1:7" ht="30" hidden="1" outlineLevel="7" collapsed="1">
      <c r="A445" s="19" t="s">
        <v>12</v>
      </c>
      <c r="B445" s="19" t="s">
        <v>152</v>
      </c>
      <c r="C445" s="19" t="s">
        <v>17</v>
      </c>
      <c r="D445" s="19"/>
      <c r="E445" s="19" t="s">
        <v>800</v>
      </c>
      <c r="F445" s="19" t="s">
        <v>15</v>
      </c>
      <c r="G445" s="19">
        <v>1</v>
      </c>
    </row>
    <row r="446" spans="1:7" hidden="1" outlineLevel="7" collapsed="1">
      <c r="A446" s="19" t="s">
        <v>12</v>
      </c>
      <c r="B446" s="19" t="s">
        <v>152</v>
      </c>
      <c r="C446" s="19" t="s">
        <v>17</v>
      </c>
      <c r="D446" s="19"/>
      <c r="E446" s="19" t="s">
        <v>801</v>
      </c>
      <c r="F446" s="19" t="s">
        <v>15</v>
      </c>
      <c r="G446" s="19">
        <v>1</v>
      </c>
    </row>
    <row r="447" spans="1:7" hidden="1" outlineLevel="7">
      <c r="A447" s="21" t="s">
        <v>15</v>
      </c>
      <c r="B447" s="22" t="s">
        <v>678</v>
      </c>
      <c r="C447" s="21" t="s">
        <v>17</v>
      </c>
      <c r="D447" s="21" t="b">
        <f>EXACT(G438,"Data available for fuel consumption and electricity generation")</f>
        <v>1</v>
      </c>
      <c r="E447" s="21" t="s">
        <v>673</v>
      </c>
      <c r="F447" s="21" t="s">
        <v>15</v>
      </c>
      <c r="G447" s="21" t="s">
        <v>17</v>
      </c>
    </row>
    <row r="448" spans="1:7" hidden="1" outlineLevel="7" collapsed="1">
      <c r="A448" s="19" t="s">
        <v>15</v>
      </c>
      <c r="B448" s="19" t="s">
        <v>152</v>
      </c>
      <c r="C448" s="19" t="s">
        <v>17</v>
      </c>
      <c r="D448" s="19" t="s">
        <v>15</v>
      </c>
      <c r="E448" s="19" t="s">
        <v>797</v>
      </c>
      <c r="F448" s="19" t="s">
        <v>15</v>
      </c>
      <c r="G448" s="19">
        <v>1</v>
      </c>
    </row>
    <row r="449" spans="1:7" ht="30" hidden="1" outlineLevel="7" collapsed="1">
      <c r="A449" s="19" t="s">
        <v>12</v>
      </c>
      <c r="B449" s="19" t="s">
        <v>13</v>
      </c>
      <c r="C449" s="19" t="s">
        <v>17</v>
      </c>
      <c r="D449" s="19"/>
      <c r="E449" s="19" t="s">
        <v>802</v>
      </c>
      <c r="F449" s="19" t="s">
        <v>15</v>
      </c>
      <c r="G449" s="19" t="s">
        <v>111</v>
      </c>
    </row>
    <row r="450" spans="1:7" ht="30" hidden="1" outlineLevel="7" collapsed="1">
      <c r="A450" s="19" t="s">
        <v>12</v>
      </c>
      <c r="B450" s="19" t="s">
        <v>152</v>
      </c>
      <c r="C450" s="19" t="s">
        <v>17</v>
      </c>
      <c r="D450" s="19"/>
      <c r="E450" s="19" t="s">
        <v>798</v>
      </c>
      <c r="F450" s="19" t="s">
        <v>15</v>
      </c>
      <c r="G450" s="19">
        <v>1</v>
      </c>
    </row>
    <row r="451" spans="1:7" hidden="1" outlineLevel="7" collapsed="1">
      <c r="A451" s="19" t="s">
        <v>12</v>
      </c>
      <c r="B451" s="19" t="s">
        <v>13</v>
      </c>
      <c r="C451" s="19" t="s">
        <v>17</v>
      </c>
      <c r="D451" s="19"/>
      <c r="E451" s="19" t="s">
        <v>803</v>
      </c>
      <c r="F451" s="19" t="s">
        <v>15</v>
      </c>
      <c r="G451" s="19" t="s">
        <v>111</v>
      </c>
    </row>
    <row r="452" spans="1:7" hidden="1" outlineLevel="7" collapsed="1">
      <c r="A452" s="19" t="s">
        <v>12</v>
      </c>
      <c r="B452" s="20" t="s">
        <v>663</v>
      </c>
      <c r="C452" s="19" t="s">
        <v>17</v>
      </c>
      <c r="D452" s="19"/>
      <c r="E452" s="19" t="s">
        <v>663</v>
      </c>
      <c r="F452" s="19" t="s">
        <v>12</v>
      </c>
      <c r="G452" s="19" t="s">
        <v>17</v>
      </c>
    </row>
    <row r="453" spans="1:7" hidden="1" outlineLevel="6" collapsed="1">
      <c r="A453" s="19" t="s">
        <v>15</v>
      </c>
      <c r="B453" s="19" t="s">
        <v>152</v>
      </c>
      <c r="C453" s="19" t="s">
        <v>17</v>
      </c>
      <c r="D453" s="19" t="s">
        <v>15</v>
      </c>
      <c r="E453" s="19" t="s">
        <v>666</v>
      </c>
      <c r="F453" s="19" t="s">
        <v>15</v>
      </c>
      <c r="G453" s="19">
        <v>1</v>
      </c>
    </row>
    <row r="454" spans="1:7" hidden="1" outlineLevel="4">
      <c r="A454" s="21" t="s">
        <v>15</v>
      </c>
      <c r="B454" s="22" t="s">
        <v>679</v>
      </c>
      <c r="C454" s="21" t="s">
        <v>17</v>
      </c>
      <c r="D454" s="21" t="b">
        <f>EXACT(G370,"Hourly")</f>
        <v>1</v>
      </c>
      <c r="E454" s="21" t="s">
        <v>680</v>
      </c>
      <c r="F454" s="21" t="s">
        <v>15</v>
      </c>
      <c r="G454" s="21" t="s">
        <v>17</v>
      </c>
    </row>
    <row r="455" spans="1:7" ht="30" hidden="1" outlineLevel="5" collapsed="1">
      <c r="A455" s="19" t="s">
        <v>12</v>
      </c>
      <c r="B455" s="19" t="s">
        <v>20</v>
      </c>
      <c r="C455" s="20" t="s">
        <v>681</v>
      </c>
      <c r="D455" s="19"/>
      <c r="E455" s="19" t="s">
        <v>682</v>
      </c>
      <c r="F455" s="19" t="s">
        <v>15</v>
      </c>
      <c r="G455" s="19" t="s">
        <v>683</v>
      </c>
    </row>
    <row r="456" spans="1:7" ht="30" hidden="1" outlineLevel="5" collapsed="1">
      <c r="A456" s="19" t="s">
        <v>12</v>
      </c>
      <c r="B456" s="19" t="s">
        <v>152</v>
      </c>
      <c r="C456" s="19" t="s">
        <v>17</v>
      </c>
      <c r="D456" s="19"/>
      <c r="E456" s="19" t="s">
        <v>684</v>
      </c>
      <c r="F456" s="19" t="s">
        <v>15</v>
      </c>
      <c r="G456" s="19">
        <v>1</v>
      </c>
    </row>
    <row r="457" spans="1:7" hidden="1" outlineLevel="4">
      <c r="A457" s="21" t="s">
        <v>12</v>
      </c>
      <c r="B457" s="22" t="s">
        <v>685</v>
      </c>
      <c r="C457" s="21" t="s">
        <v>17</v>
      </c>
      <c r="D457" s="21"/>
      <c r="E457" s="21" t="s">
        <v>685</v>
      </c>
      <c r="F457" s="21" t="s">
        <v>15</v>
      </c>
      <c r="G457" s="21" t="s">
        <v>17</v>
      </c>
    </row>
    <row r="458" spans="1:7" hidden="1" outlineLevel="5" collapsed="1">
      <c r="A458" s="19" t="s">
        <v>15</v>
      </c>
      <c r="B458" s="19" t="s">
        <v>152</v>
      </c>
      <c r="C458" s="19" t="s">
        <v>17</v>
      </c>
      <c r="D458" s="19" t="s">
        <v>15</v>
      </c>
      <c r="E458" s="19" t="s">
        <v>686</v>
      </c>
      <c r="F458" s="19" t="s">
        <v>15</v>
      </c>
      <c r="G458" s="19">
        <v>1</v>
      </c>
    </row>
    <row r="459" spans="1:7" ht="409.5" hidden="1" outlineLevel="5" collapsed="1">
      <c r="A459" s="19" t="s">
        <v>15</v>
      </c>
      <c r="B459" s="19" t="s">
        <v>80</v>
      </c>
      <c r="C459" s="23" t="s">
        <v>81</v>
      </c>
      <c r="D459" s="19"/>
      <c r="E459" s="24" t="s">
        <v>687</v>
      </c>
      <c r="F459" s="19" t="s">
        <v>15</v>
      </c>
      <c r="G459" s="19" t="s">
        <v>17</v>
      </c>
    </row>
    <row r="460" spans="1:7" hidden="1" outlineLevel="5" collapsed="1">
      <c r="A460" s="19" t="s">
        <v>12</v>
      </c>
      <c r="B460" s="19" t="s">
        <v>152</v>
      </c>
      <c r="C460" s="19" t="s">
        <v>17</v>
      </c>
      <c r="D460" s="19"/>
      <c r="E460" s="19" t="s">
        <v>688</v>
      </c>
      <c r="F460" s="19" t="s">
        <v>15</v>
      </c>
      <c r="G460" s="19">
        <v>1</v>
      </c>
    </row>
    <row r="461" spans="1:7" hidden="1" outlineLevel="5" collapsed="1">
      <c r="A461" s="19" t="s">
        <v>12</v>
      </c>
      <c r="B461" s="19" t="s">
        <v>152</v>
      </c>
      <c r="C461" s="19" t="s">
        <v>17</v>
      </c>
      <c r="D461" s="19"/>
      <c r="E461" s="19" t="s">
        <v>689</v>
      </c>
      <c r="F461" s="19" t="s">
        <v>15</v>
      </c>
      <c r="G461" s="19">
        <v>1</v>
      </c>
    </row>
    <row r="462" spans="1:7" hidden="1" outlineLevel="5">
      <c r="A462" s="21" t="s">
        <v>12</v>
      </c>
      <c r="B462" s="22" t="s">
        <v>690</v>
      </c>
      <c r="C462" s="21" t="s">
        <v>17</v>
      </c>
      <c r="D462" s="21"/>
      <c r="E462" s="21" t="s">
        <v>690</v>
      </c>
      <c r="F462" s="21" t="s">
        <v>12</v>
      </c>
      <c r="G462" s="21" t="s">
        <v>17</v>
      </c>
    </row>
    <row r="463" spans="1:7" hidden="1" outlineLevel="6" collapsed="1">
      <c r="A463" s="19" t="s">
        <v>12</v>
      </c>
      <c r="B463" s="19" t="s">
        <v>13</v>
      </c>
      <c r="C463" s="19" t="s">
        <v>17</v>
      </c>
      <c r="D463" s="19"/>
      <c r="E463" s="19" t="s">
        <v>691</v>
      </c>
      <c r="F463" s="19" t="s">
        <v>15</v>
      </c>
      <c r="G463" s="19" t="s">
        <v>111</v>
      </c>
    </row>
    <row r="464" spans="1:7" hidden="1" outlineLevel="6" collapsed="1">
      <c r="A464" s="19" t="s">
        <v>12</v>
      </c>
      <c r="B464" s="19" t="s">
        <v>65</v>
      </c>
      <c r="C464" s="19" t="s">
        <v>17</v>
      </c>
      <c r="D464" s="19"/>
      <c r="E464" s="19" t="s">
        <v>692</v>
      </c>
      <c r="F464" s="19" t="s">
        <v>15</v>
      </c>
      <c r="G464" s="19" t="s">
        <v>329</v>
      </c>
    </row>
    <row r="465" spans="1:7" hidden="1" outlineLevel="6" collapsed="1">
      <c r="A465" s="19" t="s">
        <v>12</v>
      </c>
      <c r="B465" s="19" t="s">
        <v>152</v>
      </c>
      <c r="C465" s="19" t="s">
        <v>17</v>
      </c>
      <c r="D465" s="19"/>
      <c r="E465" s="19" t="s">
        <v>693</v>
      </c>
      <c r="F465" s="19" t="s">
        <v>15</v>
      </c>
      <c r="G465" s="19">
        <v>1</v>
      </c>
    </row>
    <row r="466" spans="1:7" hidden="1" outlineLevel="6" collapsed="1">
      <c r="A466" s="19" t="s">
        <v>12</v>
      </c>
      <c r="B466" s="19" t="s">
        <v>152</v>
      </c>
      <c r="C466" s="19" t="s">
        <v>17</v>
      </c>
      <c r="D466" s="19"/>
      <c r="E466" s="19" t="s">
        <v>694</v>
      </c>
      <c r="F466" s="19" t="s">
        <v>15</v>
      </c>
      <c r="G466" s="19">
        <v>1</v>
      </c>
    </row>
    <row r="467" spans="1:7" hidden="1" outlineLevel="4">
      <c r="A467" s="21" t="s">
        <v>12</v>
      </c>
      <c r="B467" s="22" t="s">
        <v>695</v>
      </c>
      <c r="C467" s="21" t="s">
        <v>17</v>
      </c>
      <c r="D467" s="21"/>
      <c r="E467" s="21" t="s">
        <v>695</v>
      </c>
      <c r="F467" s="21" t="s">
        <v>15</v>
      </c>
      <c r="G467" s="21" t="s">
        <v>17</v>
      </c>
    </row>
    <row r="468" spans="1:7" ht="30" hidden="1" outlineLevel="5" collapsed="1">
      <c r="A468" s="19" t="s">
        <v>12</v>
      </c>
      <c r="B468" s="19" t="s">
        <v>20</v>
      </c>
      <c r="C468" s="20" t="s">
        <v>696</v>
      </c>
      <c r="D468" s="19"/>
      <c r="E468" s="19" t="s">
        <v>697</v>
      </c>
      <c r="F468" s="19" t="s">
        <v>15</v>
      </c>
      <c r="G468" s="19" t="s">
        <v>12</v>
      </c>
    </row>
    <row r="469" spans="1:7" hidden="1" outlineLevel="5">
      <c r="A469" s="21" t="s">
        <v>15</v>
      </c>
      <c r="B469" s="22" t="s">
        <v>698</v>
      </c>
      <c r="C469" s="21" t="s">
        <v>17</v>
      </c>
      <c r="D469" s="21" t="b">
        <f>EXACT(G468,"No")</f>
        <v>0</v>
      </c>
      <c r="E469" s="21" t="s">
        <v>699</v>
      </c>
      <c r="F469" s="21" t="s">
        <v>15</v>
      </c>
      <c r="G469" s="21" t="s">
        <v>17</v>
      </c>
    </row>
    <row r="470" spans="1:7" ht="30" hidden="1" outlineLevel="6" collapsed="1">
      <c r="A470" s="19" t="s">
        <v>12</v>
      </c>
      <c r="B470" s="19" t="s">
        <v>20</v>
      </c>
      <c r="C470" s="20" t="s">
        <v>700</v>
      </c>
      <c r="D470" s="19"/>
      <c r="E470" s="19" t="s">
        <v>701</v>
      </c>
      <c r="F470" s="19" t="s">
        <v>15</v>
      </c>
      <c r="G470" s="19" t="s">
        <v>702</v>
      </c>
    </row>
    <row r="471" spans="1:7" hidden="1" outlineLevel="6">
      <c r="A471" s="21" t="s">
        <v>15</v>
      </c>
      <c r="B471" s="22" t="s">
        <v>703</v>
      </c>
      <c r="C471" s="21" t="s">
        <v>17</v>
      </c>
      <c r="D471" s="21" t="b">
        <f>EXACT(G470,"Neither")</f>
        <v>0</v>
      </c>
      <c r="E471" s="21" t="s">
        <v>703</v>
      </c>
      <c r="F471" s="21" t="s">
        <v>15</v>
      </c>
      <c r="G471" s="21" t="s">
        <v>17</v>
      </c>
    </row>
    <row r="472" spans="1:7" hidden="1" outlineLevel="7" collapsed="1">
      <c r="A472" s="19" t="s">
        <v>15</v>
      </c>
      <c r="B472" s="19" t="s">
        <v>152</v>
      </c>
      <c r="C472" s="19" t="s">
        <v>17</v>
      </c>
      <c r="D472" s="19" t="s">
        <v>15</v>
      </c>
      <c r="E472" s="19" t="s">
        <v>704</v>
      </c>
      <c r="F472" s="19" t="s">
        <v>15</v>
      </c>
      <c r="G472" s="19">
        <v>1</v>
      </c>
    </row>
    <row r="473" spans="1:7" hidden="1" outlineLevel="7" collapsed="1">
      <c r="A473" s="19" t="s">
        <v>15</v>
      </c>
      <c r="B473" s="19" t="s">
        <v>152</v>
      </c>
      <c r="C473" s="19" t="s">
        <v>17</v>
      </c>
      <c r="D473" s="19" t="s">
        <v>15</v>
      </c>
      <c r="E473" s="19" t="s">
        <v>705</v>
      </c>
      <c r="F473" s="19" t="s">
        <v>15</v>
      </c>
      <c r="G473" s="19">
        <v>1</v>
      </c>
    </row>
    <row r="474" spans="1:7" hidden="1" outlineLevel="7" collapsed="1">
      <c r="A474" s="19" t="s">
        <v>15</v>
      </c>
      <c r="B474" s="19" t="s">
        <v>152</v>
      </c>
      <c r="C474" s="19" t="s">
        <v>17</v>
      </c>
      <c r="D474" s="19" t="s">
        <v>15</v>
      </c>
      <c r="E474" s="19" t="s">
        <v>706</v>
      </c>
      <c r="F474" s="19" t="s">
        <v>15</v>
      </c>
      <c r="G474" s="19">
        <v>1</v>
      </c>
    </row>
    <row r="475" spans="1:7" hidden="1" outlineLevel="7" collapsed="1">
      <c r="A475" s="19" t="s">
        <v>15</v>
      </c>
      <c r="B475" s="19" t="s">
        <v>152</v>
      </c>
      <c r="C475" s="19" t="s">
        <v>17</v>
      </c>
      <c r="D475" s="19" t="s">
        <v>15</v>
      </c>
      <c r="E475" s="19" t="s">
        <v>686</v>
      </c>
      <c r="F475" s="19" t="s">
        <v>15</v>
      </c>
      <c r="G475" s="19">
        <v>1</v>
      </c>
    </row>
    <row r="476" spans="1:7" ht="30" hidden="1" outlineLevel="7" collapsed="1">
      <c r="A476" s="19" t="s">
        <v>12</v>
      </c>
      <c r="B476" s="19" t="s">
        <v>20</v>
      </c>
      <c r="C476" s="20" t="s">
        <v>134</v>
      </c>
      <c r="D476" s="19"/>
      <c r="E476" s="19" t="s">
        <v>707</v>
      </c>
      <c r="F476" s="19" t="s">
        <v>15</v>
      </c>
      <c r="G476" s="19" t="s">
        <v>12</v>
      </c>
    </row>
    <row r="477" spans="1:7" ht="45" hidden="1" outlineLevel="7" collapsed="1">
      <c r="A477" s="19" t="s">
        <v>12</v>
      </c>
      <c r="B477" s="19" t="s">
        <v>20</v>
      </c>
      <c r="C477" s="20" t="s">
        <v>708</v>
      </c>
      <c r="D477" s="19"/>
      <c r="E477" s="19" t="s">
        <v>709</v>
      </c>
      <c r="F477" s="19" t="s">
        <v>15</v>
      </c>
      <c r="G477" s="19" t="s">
        <v>710</v>
      </c>
    </row>
    <row r="478" spans="1:7" ht="30" hidden="1" outlineLevel="7" collapsed="1">
      <c r="A478" s="19" t="s">
        <v>12</v>
      </c>
      <c r="B478" s="19" t="s">
        <v>20</v>
      </c>
      <c r="C478" s="20" t="s">
        <v>711</v>
      </c>
      <c r="D478" s="19"/>
      <c r="E478" s="19" t="s">
        <v>712</v>
      </c>
      <c r="F478" s="19" t="s">
        <v>15</v>
      </c>
      <c r="G478" s="19" t="s">
        <v>12</v>
      </c>
    </row>
    <row r="479" spans="1:7" hidden="1" outlineLevel="7" collapsed="1">
      <c r="A479" s="19" t="s">
        <v>15</v>
      </c>
      <c r="B479" s="19" t="s">
        <v>152</v>
      </c>
      <c r="C479" s="19" t="s">
        <v>17</v>
      </c>
      <c r="D479" s="19" t="s">
        <v>15</v>
      </c>
      <c r="E479" s="19" t="s">
        <v>713</v>
      </c>
      <c r="F479" s="19" t="s">
        <v>15</v>
      </c>
      <c r="G479" s="19">
        <v>1</v>
      </c>
    </row>
    <row r="480" spans="1:7" hidden="1" outlineLevel="6">
      <c r="A480" s="21" t="s">
        <v>15</v>
      </c>
      <c r="B480" s="22" t="s">
        <v>714</v>
      </c>
      <c r="C480" s="21" t="s">
        <v>17</v>
      </c>
      <c r="D480" s="21" t="b">
        <f>EXACT(G470,"Isolated System")</f>
        <v>0</v>
      </c>
      <c r="E480" s="21" t="s">
        <v>715</v>
      </c>
      <c r="F480" s="21" t="s">
        <v>15</v>
      </c>
      <c r="G480" s="21" t="s">
        <v>17</v>
      </c>
    </row>
    <row r="481" spans="1:7" hidden="1" outlineLevel="7" collapsed="1">
      <c r="A481" s="19" t="s">
        <v>15</v>
      </c>
      <c r="B481" s="19" t="s">
        <v>152</v>
      </c>
      <c r="C481" s="19" t="s">
        <v>17</v>
      </c>
      <c r="D481" s="19" t="s">
        <v>15</v>
      </c>
      <c r="E481" s="19" t="s">
        <v>704</v>
      </c>
      <c r="F481" s="19" t="s">
        <v>15</v>
      </c>
      <c r="G481" s="19">
        <v>1</v>
      </c>
    </row>
    <row r="482" spans="1:7" hidden="1" outlineLevel="7" collapsed="1">
      <c r="A482" s="19" t="s">
        <v>15</v>
      </c>
      <c r="B482" s="19" t="s">
        <v>152</v>
      </c>
      <c r="C482" s="19" t="s">
        <v>17</v>
      </c>
      <c r="D482" s="19" t="s">
        <v>15</v>
      </c>
      <c r="E482" s="19" t="s">
        <v>705</v>
      </c>
      <c r="F482" s="19" t="s">
        <v>15</v>
      </c>
      <c r="G482" s="19">
        <v>1</v>
      </c>
    </row>
    <row r="483" spans="1:7" hidden="1" outlineLevel="7" collapsed="1">
      <c r="A483" s="19" t="s">
        <v>15</v>
      </c>
      <c r="B483" s="19" t="s">
        <v>152</v>
      </c>
      <c r="C483" s="19" t="s">
        <v>17</v>
      </c>
      <c r="D483" s="19" t="s">
        <v>15</v>
      </c>
      <c r="E483" s="19" t="s">
        <v>706</v>
      </c>
      <c r="F483" s="19" t="s">
        <v>15</v>
      </c>
      <c r="G483" s="19">
        <v>1</v>
      </c>
    </row>
    <row r="484" spans="1:7" hidden="1" outlineLevel="7" collapsed="1">
      <c r="A484" s="19" t="s">
        <v>15</v>
      </c>
      <c r="B484" s="19" t="s">
        <v>152</v>
      </c>
      <c r="C484" s="19" t="s">
        <v>17</v>
      </c>
      <c r="D484" s="19" t="s">
        <v>15</v>
      </c>
      <c r="E484" s="19" t="s">
        <v>713</v>
      </c>
      <c r="F484" s="19" t="s">
        <v>15</v>
      </c>
      <c r="G484" s="19">
        <v>1</v>
      </c>
    </row>
    <row r="485" spans="1:7" hidden="1" outlineLevel="7" collapsed="1">
      <c r="A485" s="19" t="s">
        <v>15</v>
      </c>
      <c r="B485" s="19" t="s">
        <v>152</v>
      </c>
      <c r="C485" s="19" t="s">
        <v>17</v>
      </c>
      <c r="D485" s="19" t="s">
        <v>15</v>
      </c>
      <c r="E485" s="19" t="s">
        <v>686</v>
      </c>
      <c r="F485" s="19" t="s">
        <v>15</v>
      </c>
      <c r="G485" s="19">
        <v>1</v>
      </c>
    </row>
    <row r="486" spans="1:7" ht="30" hidden="1" outlineLevel="7" collapsed="1">
      <c r="A486" s="19" t="s">
        <v>12</v>
      </c>
      <c r="B486" s="19" t="s">
        <v>20</v>
      </c>
      <c r="C486" s="20" t="s">
        <v>716</v>
      </c>
      <c r="D486" s="19"/>
      <c r="E486" s="19" t="s">
        <v>717</v>
      </c>
      <c r="F486" s="19" t="s">
        <v>15</v>
      </c>
      <c r="G486" s="19" t="s">
        <v>718</v>
      </c>
    </row>
    <row r="487" spans="1:7" hidden="1" outlineLevel="7">
      <c r="A487" s="21" t="s">
        <v>15</v>
      </c>
      <c r="B487" s="22" t="s">
        <v>719</v>
      </c>
      <c r="C487" s="21" t="s">
        <v>17</v>
      </c>
      <c r="D487" s="21" t="b">
        <f>EXACT(G486,"Multiple")</f>
        <v>0</v>
      </c>
      <c r="E487" s="21" t="s">
        <v>720</v>
      </c>
      <c r="F487" s="21" t="s">
        <v>15</v>
      </c>
      <c r="G487" s="21" t="s">
        <v>17</v>
      </c>
    </row>
    <row r="488" spans="1:7" ht="30" hidden="1" outlineLevel="7" collapsed="1">
      <c r="A488" s="19" t="s">
        <v>12</v>
      </c>
      <c r="B488" s="19" t="s">
        <v>20</v>
      </c>
      <c r="C488" s="20" t="s">
        <v>721</v>
      </c>
      <c r="D488" s="19"/>
      <c r="E488" s="19" t="s">
        <v>722</v>
      </c>
      <c r="F488" s="19" t="s">
        <v>15</v>
      </c>
      <c r="G488" s="19" t="s">
        <v>723</v>
      </c>
    </row>
    <row r="489" spans="1:7" ht="30" hidden="1" outlineLevel="7" collapsed="1">
      <c r="A489" s="19" t="s">
        <v>15</v>
      </c>
      <c r="B489" s="19" t="s">
        <v>20</v>
      </c>
      <c r="C489" s="20" t="s">
        <v>724</v>
      </c>
      <c r="D489" s="19" t="b">
        <f>EXACT(G488,"Isolated grid systems with multiple fuel and technology types with combined cycle power plants")</f>
        <v>0</v>
      </c>
      <c r="E489" s="19" t="s">
        <v>725</v>
      </c>
      <c r="F489" s="19" t="s">
        <v>15</v>
      </c>
      <c r="G489" s="19" t="s">
        <v>12</v>
      </c>
    </row>
    <row r="490" spans="1:7" ht="30" hidden="1" outlineLevel="7" collapsed="1">
      <c r="A490" s="19" t="s">
        <v>15</v>
      </c>
      <c r="B490" s="19" t="s">
        <v>20</v>
      </c>
      <c r="C490" s="20" t="s">
        <v>726</v>
      </c>
      <c r="D490" s="19" t="b">
        <f>EXACT(G488,"Isolated grid systems with multiple fuel and technology types without combined cycle power plants")</f>
        <v>0</v>
      </c>
      <c r="E490" s="19" t="s">
        <v>725</v>
      </c>
      <c r="F490" s="19" t="s">
        <v>15</v>
      </c>
      <c r="G490" s="19" t="s">
        <v>12</v>
      </c>
    </row>
    <row r="491" spans="1:7" hidden="1" outlineLevel="6">
      <c r="A491" s="21" t="s">
        <v>15</v>
      </c>
      <c r="B491" s="22" t="s">
        <v>703</v>
      </c>
      <c r="C491" s="21" t="s">
        <v>17</v>
      </c>
      <c r="D491" s="21" t="b">
        <f>EXACT(G470,"Grid is located in LDC/SIDs/URC")</f>
        <v>1</v>
      </c>
      <c r="E491" s="21" t="s">
        <v>703</v>
      </c>
      <c r="F491" s="21" t="s">
        <v>15</v>
      </c>
      <c r="G491" s="21" t="s">
        <v>17</v>
      </c>
    </row>
    <row r="492" spans="1:7" hidden="1" outlineLevel="7" collapsed="1">
      <c r="A492" s="19" t="s">
        <v>15</v>
      </c>
      <c r="B492" s="19" t="s">
        <v>152</v>
      </c>
      <c r="C492" s="19" t="s">
        <v>17</v>
      </c>
      <c r="D492" s="19" t="s">
        <v>15</v>
      </c>
      <c r="E492" s="19" t="s">
        <v>704</v>
      </c>
      <c r="F492" s="19" t="s">
        <v>15</v>
      </c>
      <c r="G492" s="19">
        <v>1</v>
      </c>
    </row>
    <row r="493" spans="1:7" hidden="1" outlineLevel="7" collapsed="1">
      <c r="A493" s="19" t="s">
        <v>15</v>
      </c>
      <c r="B493" s="19" t="s">
        <v>152</v>
      </c>
      <c r="C493" s="19" t="s">
        <v>17</v>
      </c>
      <c r="D493" s="19" t="s">
        <v>15</v>
      </c>
      <c r="E493" s="19" t="s">
        <v>705</v>
      </c>
      <c r="F493" s="19" t="s">
        <v>15</v>
      </c>
      <c r="G493" s="19">
        <v>1</v>
      </c>
    </row>
    <row r="494" spans="1:7" hidden="1" outlineLevel="7" collapsed="1">
      <c r="A494" s="19" t="s">
        <v>15</v>
      </c>
      <c r="B494" s="19" t="s">
        <v>152</v>
      </c>
      <c r="C494" s="19" t="s">
        <v>17</v>
      </c>
      <c r="D494" s="19" t="s">
        <v>15</v>
      </c>
      <c r="E494" s="19" t="s">
        <v>706</v>
      </c>
      <c r="F494" s="19" t="s">
        <v>15</v>
      </c>
      <c r="G494" s="19">
        <v>1</v>
      </c>
    </row>
    <row r="495" spans="1:7" hidden="1" outlineLevel="7" collapsed="1">
      <c r="A495" s="19" t="s">
        <v>15</v>
      </c>
      <c r="B495" s="19" t="s">
        <v>152</v>
      </c>
      <c r="C495" s="19" t="s">
        <v>17</v>
      </c>
      <c r="D495" s="19" t="s">
        <v>15</v>
      </c>
      <c r="E495" s="19" t="s">
        <v>686</v>
      </c>
      <c r="F495" s="19" t="s">
        <v>15</v>
      </c>
      <c r="G495" s="19">
        <v>1</v>
      </c>
    </row>
    <row r="496" spans="1:7" ht="30" hidden="1" outlineLevel="7" collapsed="1">
      <c r="A496" s="19" t="s">
        <v>12</v>
      </c>
      <c r="B496" s="19" t="s">
        <v>20</v>
      </c>
      <c r="C496" s="20" t="s">
        <v>134</v>
      </c>
      <c r="D496" s="19"/>
      <c r="E496" s="19" t="s">
        <v>707</v>
      </c>
      <c r="F496" s="19" t="s">
        <v>15</v>
      </c>
      <c r="G496" s="19" t="s">
        <v>12</v>
      </c>
    </row>
    <row r="497" spans="1:7" ht="45" hidden="1" outlineLevel="7" collapsed="1">
      <c r="A497" s="19" t="s">
        <v>12</v>
      </c>
      <c r="B497" s="19" t="s">
        <v>20</v>
      </c>
      <c r="C497" s="20" t="s">
        <v>708</v>
      </c>
      <c r="D497" s="19"/>
      <c r="E497" s="19" t="s">
        <v>709</v>
      </c>
      <c r="F497" s="19" t="s">
        <v>15</v>
      </c>
      <c r="G497" s="19" t="s">
        <v>710</v>
      </c>
    </row>
    <row r="498" spans="1:7" ht="30" hidden="1" outlineLevel="7" collapsed="1">
      <c r="A498" s="19" t="s">
        <v>12</v>
      </c>
      <c r="B498" s="19" t="s">
        <v>20</v>
      </c>
      <c r="C498" s="20" t="s">
        <v>711</v>
      </c>
      <c r="D498" s="19"/>
      <c r="E498" s="19" t="s">
        <v>712</v>
      </c>
      <c r="F498" s="19" t="s">
        <v>15</v>
      </c>
      <c r="G498" s="19" t="s">
        <v>12</v>
      </c>
    </row>
    <row r="499" spans="1:7" hidden="1" outlineLevel="7" collapsed="1">
      <c r="A499" s="19" t="s">
        <v>15</v>
      </c>
      <c r="B499" s="19" t="s">
        <v>152</v>
      </c>
      <c r="C499" s="19" t="s">
        <v>17</v>
      </c>
      <c r="D499" s="19" t="s">
        <v>15</v>
      </c>
      <c r="E499" s="19" t="s">
        <v>713</v>
      </c>
      <c r="F499" s="19" t="s">
        <v>15</v>
      </c>
      <c r="G499" s="19">
        <v>1</v>
      </c>
    </row>
    <row r="500" spans="1:7" hidden="1" outlineLevel="5">
      <c r="A500" s="21" t="s">
        <v>15</v>
      </c>
      <c r="B500" s="22" t="s">
        <v>727</v>
      </c>
      <c r="C500" s="21" t="s">
        <v>17</v>
      </c>
      <c r="D500" s="21" t="b">
        <f>EXACT(G468,"Yes")</f>
        <v>1</v>
      </c>
      <c r="E500" s="21" t="s">
        <v>727</v>
      </c>
      <c r="F500" s="21" t="s">
        <v>15</v>
      </c>
      <c r="G500" s="21" t="s">
        <v>17</v>
      </c>
    </row>
    <row r="501" spans="1:7" hidden="1" outlineLevel="6" collapsed="1">
      <c r="A501" s="19" t="s">
        <v>15</v>
      </c>
      <c r="B501" s="19" t="s">
        <v>152</v>
      </c>
      <c r="C501" s="19" t="s">
        <v>17</v>
      </c>
      <c r="D501" s="19" t="s">
        <v>15</v>
      </c>
      <c r="E501" s="19" t="s">
        <v>704</v>
      </c>
      <c r="F501" s="19" t="s">
        <v>15</v>
      </c>
      <c r="G501" s="19">
        <v>1</v>
      </c>
    </row>
    <row r="502" spans="1:7" hidden="1" outlineLevel="6" collapsed="1">
      <c r="A502" s="19" t="s">
        <v>15</v>
      </c>
      <c r="B502" s="19" t="s">
        <v>152</v>
      </c>
      <c r="C502" s="19" t="s">
        <v>17</v>
      </c>
      <c r="D502" s="19" t="s">
        <v>15</v>
      </c>
      <c r="E502" s="19" t="s">
        <v>713</v>
      </c>
      <c r="F502" s="19" t="s">
        <v>15</v>
      </c>
      <c r="G502" s="19">
        <v>1</v>
      </c>
    </row>
    <row r="503" spans="1:7" hidden="1" outlineLevel="6" collapsed="1">
      <c r="A503" s="19" t="s">
        <v>15</v>
      </c>
      <c r="B503" s="19" t="s">
        <v>152</v>
      </c>
      <c r="C503" s="19" t="s">
        <v>17</v>
      </c>
      <c r="D503" s="19" t="s">
        <v>15</v>
      </c>
      <c r="E503" s="19" t="s">
        <v>705</v>
      </c>
      <c r="F503" s="19" t="s">
        <v>15</v>
      </c>
      <c r="G503" s="19">
        <v>1</v>
      </c>
    </row>
    <row r="504" spans="1:7" hidden="1" outlineLevel="6" collapsed="1">
      <c r="A504" s="19" t="s">
        <v>15</v>
      </c>
      <c r="B504" s="19" t="s">
        <v>152</v>
      </c>
      <c r="C504" s="19" t="s">
        <v>17</v>
      </c>
      <c r="D504" s="19" t="s">
        <v>15</v>
      </c>
      <c r="E504" s="19" t="s">
        <v>706</v>
      </c>
      <c r="F504" s="19" t="s">
        <v>15</v>
      </c>
      <c r="G504" s="19">
        <v>1</v>
      </c>
    </row>
    <row r="505" spans="1:7" ht="30" hidden="1" outlineLevel="5" collapsed="1">
      <c r="A505" s="19" t="s">
        <v>12</v>
      </c>
      <c r="B505" s="19" t="s">
        <v>20</v>
      </c>
      <c r="C505" s="20" t="s">
        <v>728</v>
      </c>
      <c r="D505" s="19"/>
      <c r="E505" s="19" t="s">
        <v>729</v>
      </c>
      <c r="F505" s="19" t="s">
        <v>15</v>
      </c>
      <c r="G505" s="19" t="s">
        <v>12</v>
      </c>
    </row>
    <row r="506" spans="1:7" ht="30" hidden="1" outlineLevel="5" collapsed="1">
      <c r="A506" s="19" t="s">
        <v>12</v>
      </c>
      <c r="B506" s="19" t="s">
        <v>20</v>
      </c>
      <c r="C506" s="20" t="s">
        <v>730</v>
      </c>
      <c r="D506" s="19"/>
      <c r="E506" s="19" t="s">
        <v>731</v>
      </c>
      <c r="F506" s="19" t="s">
        <v>15</v>
      </c>
      <c r="G506" s="19" t="s">
        <v>732</v>
      </c>
    </row>
    <row r="507" spans="1:7" hidden="1" outlineLevel="5" collapsed="1">
      <c r="A507" s="19" t="s">
        <v>15</v>
      </c>
      <c r="B507" s="19" t="s">
        <v>152</v>
      </c>
      <c r="C507" s="19" t="s">
        <v>17</v>
      </c>
      <c r="D507" s="19" t="s">
        <v>15</v>
      </c>
      <c r="E507" s="19" t="s">
        <v>733</v>
      </c>
      <c r="F507" s="19" t="s">
        <v>15</v>
      </c>
      <c r="G507" s="19">
        <v>1</v>
      </c>
    </row>
    <row r="508" spans="1:7" hidden="1" outlineLevel="3">
      <c r="A508" s="21" t="s">
        <v>15</v>
      </c>
      <c r="B508" s="22" t="s">
        <v>734</v>
      </c>
      <c r="C508" s="21" t="s">
        <v>17</v>
      </c>
      <c r="D508" s="21" t="b">
        <f>EXACT(G367,"Use conservative default values")</f>
        <v>0</v>
      </c>
      <c r="E508" s="21" t="s">
        <v>735</v>
      </c>
      <c r="F508" s="21" t="s">
        <v>15</v>
      </c>
      <c r="G508" s="21" t="s">
        <v>17</v>
      </c>
    </row>
    <row r="509" spans="1:7" ht="45" hidden="1" outlineLevel="4" collapsed="1">
      <c r="A509" s="19" t="s">
        <v>12</v>
      </c>
      <c r="B509" s="19" t="s">
        <v>20</v>
      </c>
      <c r="C509" s="20" t="s">
        <v>736</v>
      </c>
      <c r="D509" s="19"/>
      <c r="E509" s="19" t="s">
        <v>737</v>
      </c>
      <c r="F509" s="19" t="s">
        <v>15</v>
      </c>
      <c r="G509" s="19" t="s">
        <v>738</v>
      </c>
    </row>
    <row r="510" spans="1:7" ht="45" hidden="1" outlineLevel="4" collapsed="1">
      <c r="A510" s="19" t="s">
        <v>15</v>
      </c>
      <c r="B510" s="19" t="s">
        <v>20</v>
      </c>
      <c r="C510" s="20" t="s">
        <v>739</v>
      </c>
      <c r="D510" s="19" t="b">
        <f>EXACT(G509,"Only to baseline electricity consumption sources but not to project or leakage electricity consumption sources")</f>
        <v>0</v>
      </c>
      <c r="E510" s="19" t="s">
        <v>740</v>
      </c>
      <c r="F510" s="19" t="s">
        <v>15</v>
      </c>
      <c r="G510" s="19" t="s">
        <v>12</v>
      </c>
    </row>
    <row r="511" spans="1:7" hidden="1" outlineLevel="3">
      <c r="A511" s="21" t="s">
        <v>12</v>
      </c>
      <c r="B511" s="22" t="s">
        <v>741</v>
      </c>
      <c r="C511" s="21" t="s">
        <v>17</v>
      </c>
      <c r="D511" s="21"/>
      <c r="E511" s="21" t="s">
        <v>741</v>
      </c>
      <c r="F511" s="21" t="s">
        <v>15</v>
      </c>
      <c r="G511" s="21" t="s">
        <v>17</v>
      </c>
    </row>
    <row r="512" spans="1:7" ht="30" hidden="1" outlineLevel="4" collapsed="1">
      <c r="A512" s="19" t="s">
        <v>12</v>
      </c>
      <c r="B512" s="19" t="s">
        <v>152</v>
      </c>
      <c r="C512" s="19" t="s">
        <v>17</v>
      </c>
      <c r="D512" s="19"/>
      <c r="E512" s="19" t="s">
        <v>742</v>
      </c>
      <c r="F512" s="19" t="s">
        <v>15</v>
      </c>
      <c r="G512" s="19">
        <v>1</v>
      </c>
    </row>
    <row r="513" spans="1:7" ht="30" hidden="1" outlineLevel="4" collapsed="1">
      <c r="A513" s="19" t="s">
        <v>12</v>
      </c>
      <c r="B513" s="19" t="s">
        <v>152</v>
      </c>
      <c r="C513" s="19" t="s">
        <v>17</v>
      </c>
      <c r="D513" s="19"/>
      <c r="E513" s="19" t="s">
        <v>743</v>
      </c>
      <c r="F513" s="19" t="s">
        <v>15</v>
      </c>
      <c r="G513" s="19">
        <v>1</v>
      </c>
    </row>
    <row r="514" spans="1:7" hidden="1" outlineLevel="4" collapsed="1">
      <c r="A514" s="19" t="s">
        <v>12</v>
      </c>
      <c r="B514" s="19" t="s">
        <v>13</v>
      </c>
      <c r="C514" s="19" t="s">
        <v>17</v>
      </c>
      <c r="D514" s="19"/>
      <c r="E514" s="19" t="s">
        <v>744</v>
      </c>
      <c r="F514" s="19" t="s">
        <v>15</v>
      </c>
      <c r="G514" s="19" t="s">
        <v>111</v>
      </c>
    </row>
    <row r="515" spans="1:7" ht="30" hidden="1" outlineLevel="4" collapsed="1">
      <c r="A515" s="19" t="s">
        <v>12</v>
      </c>
      <c r="B515" s="19" t="s">
        <v>152</v>
      </c>
      <c r="C515" s="19" t="s">
        <v>17</v>
      </c>
      <c r="D515" s="19"/>
      <c r="E515" s="19" t="s">
        <v>745</v>
      </c>
      <c r="F515" s="19" t="s">
        <v>15</v>
      </c>
      <c r="G515" s="19">
        <v>1</v>
      </c>
    </row>
    <row r="516" spans="1:7" ht="30" hidden="1" outlineLevel="4" collapsed="1">
      <c r="A516" s="19" t="s">
        <v>12</v>
      </c>
      <c r="B516" s="19" t="s">
        <v>152</v>
      </c>
      <c r="C516" s="19" t="s">
        <v>17</v>
      </c>
      <c r="D516" s="19"/>
      <c r="E516" s="19" t="s">
        <v>746</v>
      </c>
      <c r="F516" s="19" t="s">
        <v>15</v>
      </c>
      <c r="G516" s="19">
        <v>1</v>
      </c>
    </row>
    <row r="517" spans="1:7" hidden="1" outlineLevel="4" collapsed="1">
      <c r="A517" s="19" t="s">
        <v>12</v>
      </c>
      <c r="B517" s="19" t="s">
        <v>13</v>
      </c>
      <c r="C517" s="19" t="s">
        <v>17</v>
      </c>
      <c r="D517" s="19"/>
      <c r="E517" s="19" t="s">
        <v>747</v>
      </c>
      <c r="F517" s="19" t="s">
        <v>15</v>
      </c>
      <c r="G517" s="19" t="s">
        <v>111</v>
      </c>
    </row>
    <row r="518" spans="1:7" ht="30" hidden="1" outlineLevel="4" collapsed="1">
      <c r="A518" s="19" t="s">
        <v>12</v>
      </c>
      <c r="B518" s="19" t="s">
        <v>152</v>
      </c>
      <c r="C518" s="19" t="s">
        <v>17</v>
      </c>
      <c r="D518" s="19"/>
      <c r="E518" s="19" t="s">
        <v>748</v>
      </c>
      <c r="F518" s="19" t="s">
        <v>15</v>
      </c>
      <c r="G518" s="19">
        <v>1</v>
      </c>
    </row>
    <row r="519" spans="1:7" ht="30" hidden="1" outlineLevel="4" collapsed="1">
      <c r="A519" s="19" t="s">
        <v>12</v>
      </c>
      <c r="B519" s="19" t="s">
        <v>152</v>
      </c>
      <c r="C519" s="19" t="s">
        <v>17</v>
      </c>
      <c r="D519" s="19"/>
      <c r="E519" s="19" t="s">
        <v>749</v>
      </c>
      <c r="F519" s="19" t="s">
        <v>15</v>
      </c>
      <c r="G519" s="19">
        <v>1</v>
      </c>
    </row>
    <row r="520" spans="1:7" hidden="1" outlineLevel="4" collapsed="1">
      <c r="A520" s="19" t="s">
        <v>12</v>
      </c>
      <c r="B520" s="19" t="s">
        <v>13</v>
      </c>
      <c r="C520" s="19" t="s">
        <v>17</v>
      </c>
      <c r="D520" s="19"/>
      <c r="E520" s="19" t="s">
        <v>750</v>
      </c>
      <c r="F520" s="19" t="s">
        <v>15</v>
      </c>
      <c r="G520" s="19" t="s">
        <v>111</v>
      </c>
    </row>
    <row r="521" spans="1:7" hidden="1" outlineLevel="2">
      <c r="A521" s="3" t="s">
        <v>15</v>
      </c>
      <c r="B521" s="3" t="s">
        <v>152</v>
      </c>
      <c r="C521" s="3" t="s">
        <v>17</v>
      </c>
      <c r="D521" s="3" t="s">
        <v>15</v>
      </c>
      <c r="E521" s="3" t="s">
        <v>804</v>
      </c>
      <c r="F521" s="3" t="s">
        <v>15</v>
      </c>
      <c r="G521" s="3">
        <v>1</v>
      </c>
    </row>
    <row r="522" spans="1:7" ht="30" hidden="1" outlineLevel="2">
      <c r="A522" s="3" t="s">
        <v>15</v>
      </c>
      <c r="B522" s="3" t="s">
        <v>152</v>
      </c>
      <c r="C522" s="3" t="s">
        <v>17</v>
      </c>
      <c r="D522" s="3" t="s">
        <v>15</v>
      </c>
      <c r="E522" s="3" t="s">
        <v>805</v>
      </c>
      <c r="F522" s="3" t="s">
        <v>15</v>
      </c>
      <c r="G522" s="3">
        <v>1</v>
      </c>
    </row>
    <row r="523" spans="1:7" hidden="1" outlineLevel="2">
      <c r="A523" s="3" t="s">
        <v>15</v>
      </c>
      <c r="B523" s="3" t="s">
        <v>152</v>
      </c>
      <c r="C523" s="3" t="s">
        <v>17</v>
      </c>
      <c r="D523" s="3" t="s">
        <v>15</v>
      </c>
      <c r="E523" s="3" t="s">
        <v>806</v>
      </c>
      <c r="F523" s="3" t="s">
        <v>15</v>
      </c>
      <c r="G523" s="3">
        <v>1</v>
      </c>
    </row>
    <row r="524" spans="1:7" ht="30" hidden="1" outlineLevel="2">
      <c r="A524" s="3" t="s">
        <v>15</v>
      </c>
      <c r="B524" s="3" t="s">
        <v>152</v>
      </c>
      <c r="C524" s="3" t="s">
        <v>17</v>
      </c>
      <c r="D524" s="3" t="s">
        <v>15</v>
      </c>
      <c r="E524" s="3" t="s">
        <v>807</v>
      </c>
      <c r="F524" s="3" t="s">
        <v>15</v>
      </c>
      <c r="G524" s="3">
        <v>1</v>
      </c>
    </row>
    <row r="525" spans="1:7" hidden="1" outlineLevel="2">
      <c r="A525" s="3" t="s">
        <v>15</v>
      </c>
      <c r="B525" s="3" t="s">
        <v>152</v>
      </c>
      <c r="C525" s="3" t="s">
        <v>17</v>
      </c>
      <c r="D525" s="3" t="s">
        <v>15</v>
      </c>
      <c r="E525" s="3" t="s">
        <v>808</v>
      </c>
      <c r="F525" s="3" t="s">
        <v>15</v>
      </c>
      <c r="G525" s="3">
        <v>1</v>
      </c>
    </row>
    <row r="526" spans="1:7" ht="30" hidden="1" outlineLevel="2">
      <c r="A526" s="3" t="s">
        <v>15</v>
      </c>
      <c r="B526" s="3" t="s">
        <v>152</v>
      </c>
      <c r="C526" s="3" t="s">
        <v>17</v>
      </c>
      <c r="D526" s="3" t="s">
        <v>15</v>
      </c>
      <c r="E526" s="3" t="s">
        <v>809</v>
      </c>
      <c r="F526" s="3" t="s">
        <v>15</v>
      </c>
      <c r="G526" s="3">
        <v>1</v>
      </c>
    </row>
    <row r="527" spans="1:7" ht="30" hidden="1" outlineLevel="1">
      <c r="A527" s="3" t="s">
        <v>12</v>
      </c>
      <c r="B527" s="3" t="s">
        <v>20</v>
      </c>
      <c r="C527" s="8" t="s">
        <v>810</v>
      </c>
      <c r="D527" s="3"/>
      <c r="E527" s="3" t="s">
        <v>811</v>
      </c>
      <c r="F527" s="3" t="s">
        <v>15</v>
      </c>
      <c r="G527" s="3" t="s">
        <v>15</v>
      </c>
    </row>
    <row r="528" spans="1:7" hidden="1" outlineLevel="1" collapsed="1">
      <c r="A528" s="3" t="s">
        <v>15</v>
      </c>
      <c r="B528" s="8" t="s">
        <v>611</v>
      </c>
      <c r="C528" s="8"/>
      <c r="D528" s="3" t="b">
        <f>EXACT(G527,"Yes")</f>
        <v>0</v>
      </c>
      <c r="E528" s="3" t="s">
        <v>611</v>
      </c>
      <c r="F528" s="3"/>
      <c r="G528" s="3"/>
    </row>
    <row r="529" spans="1:7" ht="60" hidden="1" outlineLevel="2">
      <c r="A529" s="3" t="s">
        <v>12</v>
      </c>
      <c r="B529" s="3" t="s">
        <v>20</v>
      </c>
      <c r="C529" s="18" t="s">
        <v>612</v>
      </c>
      <c r="D529" s="3"/>
      <c r="E529" s="3" t="s">
        <v>613</v>
      </c>
      <c r="F529" s="3" t="s">
        <v>15</v>
      </c>
      <c r="G529" s="3" t="s">
        <v>614</v>
      </c>
    </row>
    <row r="530" spans="1:7" ht="30" hidden="1" outlineLevel="2" collapsed="1">
      <c r="A530" s="3" t="s">
        <v>15</v>
      </c>
      <c r="B530" s="18" t="s">
        <v>615</v>
      </c>
      <c r="C530" s="3" t="s">
        <v>17</v>
      </c>
      <c r="D530" s="3" t="b">
        <f>EXACT(G529,"Electricity consumption from the grid and (a) fossil fuel fired captive power plant(s)")</f>
        <v>0</v>
      </c>
      <c r="E530" s="3" t="s">
        <v>616</v>
      </c>
      <c r="F530" s="3" t="s">
        <v>15</v>
      </c>
      <c r="G530" s="3" t="s">
        <v>17</v>
      </c>
    </row>
    <row r="531" spans="1:7" ht="30" hidden="1" outlineLevel="3" collapsed="1">
      <c r="A531" s="19" t="s">
        <v>12</v>
      </c>
      <c r="B531" s="19" t="s">
        <v>20</v>
      </c>
      <c r="C531" s="20" t="s">
        <v>617</v>
      </c>
      <c r="D531" s="19"/>
      <c r="E531" s="19" t="s">
        <v>618</v>
      </c>
      <c r="F531" s="19" t="s">
        <v>15</v>
      </c>
      <c r="G531" s="19" t="s">
        <v>619</v>
      </c>
    </row>
    <row r="532" spans="1:7" hidden="1" outlineLevel="3">
      <c r="A532" s="21" t="s">
        <v>15</v>
      </c>
      <c r="B532" s="22" t="s">
        <v>620</v>
      </c>
      <c r="C532" s="21" t="s">
        <v>17</v>
      </c>
      <c r="D532" s="21" t="b">
        <f>EXACT(G531,"Electricity from both the grid and captive power plant(s)")</f>
        <v>0</v>
      </c>
      <c r="E532" s="21" t="s">
        <v>621</v>
      </c>
      <c r="F532" s="21" t="s">
        <v>15</v>
      </c>
      <c r="G532" s="21" t="s">
        <v>17</v>
      </c>
    </row>
    <row r="533" spans="1:7" ht="75" hidden="1" outlineLevel="4" collapsed="1">
      <c r="A533" s="19" t="s">
        <v>12</v>
      </c>
      <c r="B533" s="19" t="s">
        <v>20</v>
      </c>
      <c r="C533" s="20" t="s">
        <v>622</v>
      </c>
      <c r="D533" s="19"/>
      <c r="E533" s="19" t="s">
        <v>623</v>
      </c>
      <c r="F533" s="19" t="s">
        <v>15</v>
      </c>
      <c r="G533" s="19" t="s">
        <v>624</v>
      </c>
    </row>
    <row r="534" spans="1:7" hidden="1" outlineLevel="4">
      <c r="A534" s="21" t="s">
        <v>15</v>
      </c>
      <c r="B534" s="22" t="s">
        <v>625</v>
      </c>
      <c r="C534" s="21" t="s">
        <v>17</v>
      </c>
      <c r="D534" s="21" t="b">
        <f>EXACT(G533,"Calculate the combined margin emission factor of the applicable electricity system, using the procedures in the latest approved version of the “Use Tool 7 to calculate the emission factor for an electricity system” (EFEL,j/k/l,y = EFgrid,CM,y)")</f>
        <v>1</v>
      </c>
      <c r="E534" s="21" t="s">
        <v>625</v>
      </c>
      <c r="F534" s="21" t="s">
        <v>15</v>
      </c>
      <c r="G534" s="21" t="s">
        <v>17</v>
      </c>
    </row>
    <row r="535" spans="1:7" hidden="1" outlineLevel="5" collapsed="1">
      <c r="A535" s="19" t="s">
        <v>12</v>
      </c>
      <c r="B535" s="19" t="s">
        <v>13</v>
      </c>
      <c r="C535" s="19" t="s">
        <v>17</v>
      </c>
      <c r="D535" s="19"/>
      <c r="E535" s="19" t="s">
        <v>626</v>
      </c>
      <c r="F535" s="19" t="s">
        <v>15</v>
      </c>
      <c r="G535" s="19" t="s">
        <v>111</v>
      </c>
    </row>
    <row r="536" spans="1:7" ht="30" hidden="1" outlineLevel="5" collapsed="1">
      <c r="A536" s="19" t="s">
        <v>12</v>
      </c>
      <c r="B536" s="19" t="s">
        <v>20</v>
      </c>
      <c r="C536" s="20" t="s">
        <v>627</v>
      </c>
      <c r="D536" s="19"/>
      <c r="E536" s="19" t="s">
        <v>628</v>
      </c>
      <c r="F536" s="19" t="s">
        <v>15</v>
      </c>
      <c r="G536" s="19" t="s">
        <v>629</v>
      </c>
    </row>
    <row r="537" spans="1:7" hidden="1" outlineLevel="5">
      <c r="A537" s="21" t="s">
        <v>15</v>
      </c>
      <c r="B537" s="22" t="s">
        <v>630</v>
      </c>
      <c r="C537" s="21" t="s">
        <v>17</v>
      </c>
      <c r="D537" s="21" t="b">
        <f>EXACT(G536,"Annual")</f>
        <v>0</v>
      </c>
      <c r="E537" s="21" t="s">
        <v>631</v>
      </c>
      <c r="F537" s="21" t="s">
        <v>15</v>
      </c>
      <c r="G537" s="21" t="s">
        <v>17</v>
      </c>
    </row>
    <row r="538" spans="1:7" ht="30" hidden="1" outlineLevel="6" collapsed="1">
      <c r="A538" s="19" t="s">
        <v>12</v>
      </c>
      <c r="B538" s="19" t="s">
        <v>20</v>
      </c>
      <c r="C538" s="20" t="s">
        <v>632</v>
      </c>
      <c r="D538" s="19"/>
      <c r="E538" s="19" t="s">
        <v>631</v>
      </c>
      <c r="F538" s="19" t="s">
        <v>15</v>
      </c>
      <c r="G538" s="19" t="s">
        <v>12</v>
      </c>
    </row>
    <row r="539" spans="1:7" hidden="1" outlineLevel="6">
      <c r="A539" s="21" t="s">
        <v>15</v>
      </c>
      <c r="B539" s="22" t="s">
        <v>633</v>
      </c>
      <c r="C539" s="21" t="s">
        <v>17</v>
      </c>
      <c r="D539" s="21" t="b">
        <f>EXACT(G538,"No")</f>
        <v>0</v>
      </c>
      <c r="E539" s="21" t="s">
        <v>634</v>
      </c>
      <c r="F539" s="21" t="s">
        <v>15</v>
      </c>
      <c r="G539" s="21" t="s">
        <v>17</v>
      </c>
    </row>
    <row r="540" spans="1:7" ht="30" hidden="1" outlineLevel="7" collapsed="1">
      <c r="A540" s="19" t="s">
        <v>12</v>
      </c>
      <c r="B540" s="19" t="s">
        <v>20</v>
      </c>
      <c r="C540" s="20" t="s">
        <v>635</v>
      </c>
      <c r="D540" s="19"/>
      <c r="E540" s="19" t="s">
        <v>634</v>
      </c>
      <c r="F540" s="19" t="s">
        <v>15</v>
      </c>
      <c r="G540" s="19" t="s">
        <v>12</v>
      </c>
    </row>
    <row r="541" spans="1:7" hidden="1" outlineLevel="7">
      <c r="A541" s="21" t="s">
        <v>15</v>
      </c>
      <c r="B541" s="22" t="s">
        <v>636</v>
      </c>
      <c r="C541" s="21" t="s">
        <v>17</v>
      </c>
      <c r="D541" s="21" t="b">
        <f>EXACT(G540,"No")</f>
        <v>0</v>
      </c>
      <c r="E541" s="21" t="s">
        <v>637</v>
      </c>
      <c r="F541" s="21" t="s">
        <v>15</v>
      </c>
      <c r="G541" s="21" t="s">
        <v>17</v>
      </c>
    </row>
    <row r="542" spans="1:7" ht="30" hidden="1" outlineLevel="7" collapsed="1">
      <c r="A542" s="19" t="s">
        <v>12</v>
      </c>
      <c r="B542" s="19" t="s">
        <v>20</v>
      </c>
      <c r="C542" s="20" t="s">
        <v>638</v>
      </c>
      <c r="D542" s="19"/>
      <c r="E542" s="19" t="s">
        <v>637</v>
      </c>
      <c r="F542" s="19" t="s">
        <v>15</v>
      </c>
      <c r="G542" s="19" t="s">
        <v>12</v>
      </c>
    </row>
    <row r="543" spans="1:7" hidden="1" outlineLevel="7">
      <c r="A543" s="21" t="s">
        <v>15</v>
      </c>
      <c r="B543" s="22" t="s">
        <v>639</v>
      </c>
      <c r="C543" s="21" t="s">
        <v>17</v>
      </c>
      <c r="D543" s="21" t="b">
        <f>EXACT(G542,"No")</f>
        <v>0</v>
      </c>
      <c r="E543" s="21" t="s">
        <v>640</v>
      </c>
      <c r="F543" s="21" t="s">
        <v>15</v>
      </c>
      <c r="G543" s="21" t="s">
        <v>17</v>
      </c>
    </row>
    <row r="544" spans="1:7" ht="30" hidden="1" outlineLevel="7" collapsed="1">
      <c r="A544" s="19" t="s">
        <v>12</v>
      </c>
      <c r="B544" s="19" t="s">
        <v>20</v>
      </c>
      <c r="C544" s="20" t="s">
        <v>641</v>
      </c>
      <c r="D544" s="19"/>
      <c r="E544" s="19" t="s">
        <v>640</v>
      </c>
      <c r="F544" s="19" t="s">
        <v>15</v>
      </c>
      <c r="G544" s="19" t="s">
        <v>12</v>
      </c>
    </row>
    <row r="545" spans="1:7" ht="30" hidden="1" outlineLevel="7" collapsed="1">
      <c r="A545" s="19" t="s">
        <v>15</v>
      </c>
      <c r="B545" s="20" t="s">
        <v>642</v>
      </c>
      <c r="C545" s="19" t="s">
        <v>17</v>
      </c>
      <c r="D545" s="19" t="b">
        <f>EXACT(G544,"No")</f>
        <v>0</v>
      </c>
      <c r="E545" s="19" t="s">
        <v>643</v>
      </c>
      <c r="F545" s="19" t="s">
        <v>15</v>
      </c>
      <c r="G545" s="19" t="s">
        <v>17</v>
      </c>
    </row>
    <row r="546" spans="1:7" hidden="1" outlineLevel="7" collapsed="1">
      <c r="A546" s="19" t="s">
        <v>15</v>
      </c>
      <c r="B546" s="20" t="s">
        <v>644</v>
      </c>
      <c r="C546" s="19" t="s">
        <v>17</v>
      </c>
      <c r="D546" s="19" t="b">
        <f>EXACT(G544,"Yes")</f>
        <v>1</v>
      </c>
      <c r="E546" s="19" t="s">
        <v>645</v>
      </c>
      <c r="F546" s="19" t="s">
        <v>15</v>
      </c>
      <c r="G546" s="19" t="s">
        <v>17</v>
      </c>
    </row>
    <row r="547" spans="1:7" hidden="1" outlineLevel="7">
      <c r="A547" s="21" t="s">
        <v>15</v>
      </c>
      <c r="B547" s="22" t="s">
        <v>644</v>
      </c>
      <c r="C547" s="21" t="s">
        <v>17</v>
      </c>
      <c r="D547" s="21" t="b">
        <f>EXACT(G542,"Yes")</f>
        <v>1</v>
      </c>
      <c r="E547" s="21" t="s">
        <v>645</v>
      </c>
      <c r="F547" s="21" t="s">
        <v>15</v>
      </c>
      <c r="G547" s="21" t="s">
        <v>17</v>
      </c>
    </row>
    <row r="548" spans="1:7" ht="45" hidden="1" outlineLevel="7" collapsed="1">
      <c r="A548" s="19" t="s">
        <v>12</v>
      </c>
      <c r="B548" s="19" t="s">
        <v>20</v>
      </c>
      <c r="C548" s="20" t="s">
        <v>646</v>
      </c>
      <c r="D548" s="19"/>
      <c r="E548" s="19" t="s">
        <v>647</v>
      </c>
      <c r="F548" s="19" t="s">
        <v>15</v>
      </c>
      <c r="G548" s="19" t="s">
        <v>648</v>
      </c>
    </row>
    <row r="549" spans="1:7" hidden="1" outlineLevel="7" collapsed="1">
      <c r="A549" s="19" t="s">
        <v>15</v>
      </c>
      <c r="B549" s="20" t="s">
        <v>649</v>
      </c>
      <c r="C549" s="19" t="s">
        <v>17</v>
      </c>
      <c r="D549" s="19" t="b">
        <f>EXACT(G548,"Lambda (λy) should be determined by applying the step wise procedure provided in appendix 3 of methodology")</f>
        <v>0</v>
      </c>
      <c r="E549" s="19" t="s">
        <v>649</v>
      </c>
      <c r="F549" s="19" t="s">
        <v>15</v>
      </c>
      <c r="G549" s="19" t="s">
        <v>17</v>
      </c>
    </row>
    <row r="550" spans="1:7" hidden="1" outlineLevel="7" collapsed="1">
      <c r="A550" s="19" t="s">
        <v>15</v>
      </c>
      <c r="B550" s="20" t="s">
        <v>650</v>
      </c>
      <c r="C550" s="19" t="s">
        <v>17</v>
      </c>
      <c r="D550" s="19" t="b">
        <f>EXACT(G548,"Use default values of lambda based on the share of electricity generation from low-cost/must-run in total generation")</f>
        <v>1</v>
      </c>
      <c r="E550" s="19" t="s">
        <v>650</v>
      </c>
      <c r="F550" s="19" t="s">
        <v>15</v>
      </c>
      <c r="G550" s="19" t="s">
        <v>17</v>
      </c>
    </row>
    <row r="551" spans="1:7" ht="30" hidden="1" outlineLevel="7" collapsed="1">
      <c r="A551" s="19" t="s">
        <v>15</v>
      </c>
      <c r="B551" s="19" t="s">
        <v>152</v>
      </c>
      <c r="C551" s="19" t="s">
        <v>17</v>
      </c>
      <c r="D551" s="19" t="s">
        <v>15</v>
      </c>
      <c r="E551" s="19" t="s">
        <v>651</v>
      </c>
      <c r="F551" s="19" t="s">
        <v>15</v>
      </c>
      <c r="G551" s="19">
        <v>1</v>
      </c>
    </row>
    <row r="552" spans="1:7" hidden="1" outlineLevel="7" collapsed="1">
      <c r="A552" s="19" t="s">
        <v>12</v>
      </c>
      <c r="B552" s="20" t="s">
        <v>652</v>
      </c>
      <c r="C552" s="19" t="s">
        <v>17</v>
      </c>
      <c r="D552" s="19"/>
      <c r="E552" s="19" t="s">
        <v>653</v>
      </c>
      <c r="F552" s="19" t="s">
        <v>12</v>
      </c>
      <c r="G552" s="19" t="s">
        <v>17</v>
      </c>
    </row>
    <row r="553" spans="1:7" hidden="1" outlineLevel="7">
      <c r="A553" s="21" t="s">
        <v>15</v>
      </c>
      <c r="B553" s="22" t="s">
        <v>654</v>
      </c>
      <c r="C553" s="21" t="s">
        <v>17</v>
      </c>
      <c r="D553" s="21" t="b">
        <f>EXACT(G540,"Yes")</f>
        <v>1</v>
      </c>
      <c r="E553" s="21" t="s">
        <v>655</v>
      </c>
      <c r="F553" s="21" t="s">
        <v>15</v>
      </c>
      <c r="G553" s="21" t="s">
        <v>17</v>
      </c>
    </row>
    <row r="554" spans="1:7" ht="30" hidden="1" outlineLevel="7" collapsed="1">
      <c r="A554" s="19" t="s">
        <v>12</v>
      </c>
      <c r="B554" s="19" t="s">
        <v>20</v>
      </c>
      <c r="C554" s="20" t="s">
        <v>656</v>
      </c>
      <c r="D554" s="19"/>
      <c r="E554" s="19" t="s">
        <v>657</v>
      </c>
      <c r="F554" s="19" t="s">
        <v>15</v>
      </c>
      <c r="G554" s="19" t="s">
        <v>658</v>
      </c>
    </row>
    <row r="555" spans="1:7" ht="30" hidden="1" outlineLevel="7">
      <c r="A555" s="21" t="s">
        <v>15</v>
      </c>
      <c r="B555" s="22" t="s">
        <v>659</v>
      </c>
      <c r="C555" s="21" t="s">
        <v>17</v>
      </c>
      <c r="D555" s="21" t="b">
        <f>EXACT(G554,"Based on the total net electricity generation of all power plants serving the system and the fuel types and total fuel consumption of the project electricity system")</f>
        <v>0</v>
      </c>
      <c r="E555" s="21" t="s">
        <v>660</v>
      </c>
      <c r="F555" s="21" t="s">
        <v>15</v>
      </c>
      <c r="G555" s="21" t="s">
        <v>17</v>
      </c>
    </row>
    <row r="556" spans="1:7" hidden="1" outlineLevel="7" collapsed="1">
      <c r="A556" s="19" t="s">
        <v>15</v>
      </c>
      <c r="B556" s="19" t="s">
        <v>152</v>
      </c>
      <c r="C556" s="19" t="s">
        <v>17</v>
      </c>
      <c r="D556" s="19" t="s">
        <v>15</v>
      </c>
      <c r="E556" s="19" t="s">
        <v>661</v>
      </c>
      <c r="F556" s="19" t="s">
        <v>15</v>
      </c>
      <c r="G556" s="19">
        <v>1</v>
      </c>
    </row>
    <row r="557" spans="1:7" ht="45" hidden="1" outlineLevel="7" collapsed="1">
      <c r="A557" s="19" t="s">
        <v>12</v>
      </c>
      <c r="B557" s="19" t="s">
        <v>152</v>
      </c>
      <c r="C557" s="19" t="s">
        <v>17</v>
      </c>
      <c r="D557" s="19"/>
      <c r="E557" s="19" t="s">
        <v>662</v>
      </c>
      <c r="F557" s="19" t="s">
        <v>15</v>
      </c>
      <c r="G557" s="19">
        <v>1</v>
      </c>
    </row>
    <row r="558" spans="1:7" hidden="1" outlineLevel="7" collapsed="1">
      <c r="A558" s="19" t="s">
        <v>12</v>
      </c>
      <c r="B558" s="20" t="s">
        <v>663</v>
      </c>
      <c r="C558" s="19" t="s">
        <v>17</v>
      </c>
      <c r="D558" s="19"/>
      <c r="E558" s="19" t="s">
        <v>663</v>
      </c>
      <c r="F558" s="19" t="s">
        <v>12</v>
      </c>
      <c r="G558" s="19" t="s">
        <v>17</v>
      </c>
    </row>
    <row r="559" spans="1:7" ht="30" hidden="1" outlineLevel="7">
      <c r="A559" s="21" t="s">
        <v>15</v>
      </c>
      <c r="B559" s="22" t="s">
        <v>664</v>
      </c>
      <c r="C559" s="21" t="s">
        <v>17</v>
      </c>
      <c r="D559" s="21" t="b">
        <f>EXACT(G554,"Based on the net electricity generation and a CO2 emission factor of each power unit")</f>
        <v>1</v>
      </c>
      <c r="E559" s="21" t="s">
        <v>665</v>
      </c>
      <c r="F559" s="21" t="s">
        <v>15</v>
      </c>
      <c r="G559" s="21" t="s">
        <v>17</v>
      </c>
    </row>
    <row r="560" spans="1:7" hidden="1" outlineLevel="7" collapsed="1">
      <c r="A560" s="19" t="s">
        <v>15</v>
      </c>
      <c r="B560" s="19" t="s">
        <v>152</v>
      </c>
      <c r="C560" s="19" t="s">
        <v>17</v>
      </c>
      <c r="D560" s="19" t="s">
        <v>15</v>
      </c>
      <c r="E560" s="19" t="s">
        <v>661</v>
      </c>
      <c r="F560" s="19" t="s">
        <v>15</v>
      </c>
      <c r="G560" s="19">
        <v>1</v>
      </c>
    </row>
    <row r="561" spans="1:7" hidden="1" outlineLevel="7" collapsed="1">
      <c r="A561" s="19" t="s">
        <v>12</v>
      </c>
      <c r="B561" s="20" t="s">
        <v>652</v>
      </c>
      <c r="C561" s="19" t="s">
        <v>17</v>
      </c>
      <c r="D561" s="19"/>
      <c r="E561" s="19" t="s">
        <v>653</v>
      </c>
      <c r="F561" s="19" t="s">
        <v>12</v>
      </c>
      <c r="G561" s="19" t="s">
        <v>17</v>
      </c>
    </row>
    <row r="562" spans="1:7" hidden="1" outlineLevel="7" collapsed="1">
      <c r="A562" s="19" t="s">
        <v>15</v>
      </c>
      <c r="B562" s="19" t="s">
        <v>152</v>
      </c>
      <c r="C562" s="19" t="s">
        <v>17</v>
      </c>
      <c r="D562" s="19" t="s">
        <v>15</v>
      </c>
      <c r="E562" s="19" t="s">
        <v>666</v>
      </c>
      <c r="F562" s="19" t="s">
        <v>15</v>
      </c>
      <c r="G562" s="19">
        <v>1</v>
      </c>
    </row>
    <row r="563" spans="1:7" hidden="1" outlineLevel="6">
      <c r="A563" s="21" t="s">
        <v>15</v>
      </c>
      <c r="B563" s="22" t="s">
        <v>654</v>
      </c>
      <c r="C563" s="21" t="s">
        <v>17</v>
      </c>
      <c r="D563" s="21" t="b">
        <f>EXACT(G538,"Yes")</f>
        <v>1</v>
      </c>
      <c r="E563" s="21" t="s">
        <v>655</v>
      </c>
      <c r="F563" s="21" t="s">
        <v>15</v>
      </c>
      <c r="G563" s="21" t="s">
        <v>17</v>
      </c>
    </row>
    <row r="564" spans="1:7" ht="30" hidden="1" outlineLevel="7" collapsed="1">
      <c r="A564" s="19" t="s">
        <v>12</v>
      </c>
      <c r="B564" s="19" t="s">
        <v>20</v>
      </c>
      <c r="C564" s="20" t="s">
        <v>656</v>
      </c>
      <c r="D564" s="19"/>
      <c r="E564" s="19" t="s">
        <v>657</v>
      </c>
      <c r="F564" s="19" t="s">
        <v>15</v>
      </c>
      <c r="G564" s="19" t="s">
        <v>658</v>
      </c>
    </row>
    <row r="565" spans="1:7" ht="30" hidden="1" outlineLevel="7">
      <c r="A565" s="21" t="s">
        <v>15</v>
      </c>
      <c r="B565" s="22" t="s">
        <v>659</v>
      </c>
      <c r="C565" s="21" t="s">
        <v>17</v>
      </c>
      <c r="D565" s="21" t="b">
        <f>EXACT(G564,"Based on the total net electricity generation of all power plants serving the system and the fuel types and total fuel consumption of the project electricity system")</f>
        <v>0</v>
      </c>
      <c r="E565" s="21" t="s">
        <v>660</v>
      </c>
      <c r="F565" s="21" t="s">
        <v>15</v>
      </c>
      <c r="G565" s="21" t="s">
        <v>17</v>
      </c>
    </row>
    <row r="566" spans="1:7" hidden="1" outlineLevel="7" collapsed="1">
      <c r="A566" s="19" t="s">
        <v>15</v>
      </c>
      <c r="B566" s="19" t="s">
        <v>152</v>
      </c>
      <c r="C566" s="19" t="s">
        <v>17</v>
      </c>
      <c r="D566" s="19" t="s">
        <v>15</v>
      </c>
      <c r="E566" s="19" t="s">
        <v>661</v>
      </c>
      <c r="F566" s="19" t="s">
        <v>15</v>
      </c>
      <c r="G566" s="19">
        <v>1</v>
      </c>
    </row>
    <row r="567" spans="1:7" ht="45" hidden="1" outlineLevel="7" collapsed="1">
      <c r="A567" s="19" t="s">
        <v>12</v>
      </c>
      <c r="B567" s="19" t="s">
        <v>152</v>
      </c>
      <c r="C567" s="19" t="s">
        <v>17</v>
      </c>
      <c r="D567" s="19"/>
      <c r="E567" s="19" t="s">
        <v>662</v>
      </c>
      <c r="F567" s="19" t="s">
        <v>15</v>
      </c>
      <c r="G567" s="19">
        <v>1</v>
      </c>
    </row>
    <row r="568" spans="1:7" hidden="1" outlineLevel="7">
      <c r="A568" s="21" t="s">
        <v>12</v>
      </c>
      <c r="B568" s="22" t="s">
        <v>663</v>
      </c>
      <c r="C568" s="21" t="s">
        <v>17</v>
      </c>
      <c r="D568" s="21"/>
      <c r="E568" s="21" t="s">
        <v>663</v>
      </c>
      <c r="F568" s="21" t="s">
        <v>12</v>
      </c>
      <c r="G568" s="21" t="s">
        <v>17</v>
      </c>
    </row>
    <row r="569" spans="1:7" hidden="1" outlineLevel="7" collapsed="1">
      <c r="A569" s="19" t="s">
        <v>12</v>
      </c>
      <c r="B569" s="19" t="s">
        <v>13</v>
      </c>
      <c r="C569" s="19" t="s">
        <v>17</v>
      </c>
      <c r="D569" s="19"/>
      <c r="E569" s="19" t="s">
        <v>667</v>
      </c>
      <c r="F569" s="19" t="s">
        <v>15</v>
      </c>
      <c r="G569" s="19" t="s">
        <v>111</v>
      </c>
    </row>
    <row r="570" spans="1:7" ht="30" hidden="1" outlineLevel="7" collapsed="1">
      <c r="A570" s="19" t="s">
        <v>12</v>
      </c>
      <c r="B570" s="19" t="s">
        <v>152</v>
      </c>
      <c r="C570" s="19" t="s">
        <v>17</v>
      </c>
      <c r="D570" s="19"/>
      <c r="E570" s="19" t="s">
        <v>668</v>
      </c>
      <c r="F570" s="19" t="s">
        <v>15</v>
      </c>
      <c r="G570" s="19">
        <v>1</v>
      </c>
    </row>
    <row r="571" spans="1:7" ht="30" hidden="1" outlineLevel="7" collapsed="1">
      <c r="A571" s="19" t="s">
        <v>12</v>
      </c>
      <c r="B571" s="19" t="s">
        <v>152</v>
      </c>
      <c r="C571" s="19" t="s">
        <v>17</v>
      </c>
      <c r="D571" s="19"/>
      <c r="E571" s="19" t="s">
        <v>669</v>
      </c>
      <c r="F571" s="19" t="s">
        <v>15</v>
      </c>
      <c r="G571" s="19">
        <v>1</v>
      </c>
    </row>
    <row r="572" spans="1:7" hidden="1" outlineLevel="7" collapsed="1">
      <c r="A572" s="19" t="s">
        <v>12</v>
      </c>
      <c r="B572" s="19" t="s">
        <v>152</v>
      </c>
      <c r="C572" s="19" t="s">
        <v>17</v>
      </c>
      <c r="D572" s="19"/>
      <c r="E572" s="19" t="s">
        <v>670</v>
      </c>
      <c r="F572" s="19" t="s">
        <v>15</v>
      </c>
      <c r="G572" s="19">
        <v>1</v>
      </c>
    </row>
    <row r="573" spans="1:7" ht="30" hidden="1" outlineLevel="7">
      <c r="A573" s="21" t="s">
        <v>15</v>
      </c>
      <c r="B573" s="22" t="s">
        <v>664</v>
      </c>
      <c r="C573" s="21" t="s">
        <v>17</v>
      </c>
      <c r="D573" s="21" t="b">
        <f>EXACT(G564,"Based on the net electricity generation and a CO2 emission factor of each power unit")</f>
        <v>1</v>
      </c>
      <c r="E573" s="21" t="s">
        <v>665</v>
      </c>
      <c r="F573" s="21" t="s">
        <v>15</v>
      </c>
      <c r="G573" s="21" t="s">
        <v>17</v>
      </c>
    </row>
    <row r="574" spans="1:7" hidden="1" outlineLevel="7" collapsed="1">
      <c r="A574" s="19" t="s">
        <v>15</v>
      </c>
      <c r="B574" s="19" t="s">
        <v>152</v>
      </c>
      <c r="C574" s="19" t="s">
        <v>17</v>
      </c>
      <c r="D574" s="19" t="s">
        <v>15</v>
      </c>
      <c r="E574" s="19" t="s">
        <v>661</v>
      </c>
      <c r="F574" s="19" t="s">
        <v>15</v>
      </c>
      <c r="G574" s="19">
        <v>1</v>
      </c>
    </row>
    <row r="575" spans="1:7" hidden="1" outlineLevel="7">
      <c r="A575" s="21" t="s">
        <v>12</v>
      </c>
      <c r="B575" s="22" t="s">
        <v>652</v>
      </c>
      <c r="C575" s="21" t="s">
        <v>17</v>
      </c>
      <c r="D575" s="21"/>
      <c r="E575" s="21" t="s">
        <v>653</v>
      </c>
      <c r="F575" s="21" t="s">
        <v>12</v>
      </c>
      <c r="G575" s="21" t="s">
        <v>17</v>
      </c>
    </row>
    <row r="576" spans="1:7" ht="30" hidden="1" outlineLevel="7" collapsed="1">
      <c r="A576" s="19" t="s">
        <v>12</v>
      </c>
      <c r="B576" s="19" t="s">
        <v>20</v>
      </c>
      <c r="C576" s="20" t="s">
        <v>671</v>
      </c>
      <c r="D576" s="19"/>
      <c r="E576" s="19" t="s">
        <v>672</v>
      </c>
      <c r="F576" s="19" t="s">
        <v>15</v>
      </c>
      <c r="G576" s="19" t="s">
        <v>673</v>
      </c>
    </row>
    <row r="577" spans="1:7" hidden="1" outlineLevel="7" collapsed="1">
      <c r="A577" s="19" t="s">
        <v>15</v>
      </c>
      <c r="B577" s="20" t="s">
        <v>674</v>
      </c>
      <c r="C577" s="19" t="s">
        <v>17</v>
      </c>
      <c r="D577" s="19" t="b">
        <f>EXACT(G576,"Only data available is the electricity generation for the specific power unit")</f>
        <v>0</v>
      </c>
      <c r="E577" s="19" t="s">
        <v>675</v>
      </c>
      <c r="F577" s="19" t="s">
        <v>15</v>
      </c>
      <c r="G577" s="19" t="s">
        <v>17</v>
      </c>
    </row>
    <row r="578" spans="1:7" ht="30" hidden="1" outlineLevel="7" collapsed="1">
      <c r="A578" s="19" t="s">
        <v>15</v>
      </c>
      <c r="B578" s="20" t="s">
        <v>676</v>
      </c>
      <c r="C578" s="19" t="s">
        <v>17</v>
      </c>
      <c r="D578" s="19" t="b">
        <f>EXACT(G576,"Only data available for the specific power unit are the electricity generation and the fuel types used")</f>
        <v>0</v>
      </c>
      <c r="E578" s="19" t="s">
        <v>677</v>
      </c>
      <c r="F578" s="19" t="s">
        <v>15</v>
      </c>
      <c r="G578" s="19" t="s">
        <v>17</v>
      </c>
    </row>
    <row r="579" spans="1:7" hidden="1" outlineLevel="7" collapsed="1">
      <c r="A579" s="19" t="s">
        <v>15</v>
      </c>
      <c r="B579" s="20" t="s">
        <v>678</v>
      </c>
      <c r="C579" s="19" t="s">
        <v>17</v>
      </c>
      <c r="D579" s="19" t="b">
        <f>EXACT(G576,"Data available for fuel consumption and electricity generation")</f>
        <v>1</v>
      </c>
      <c r="E579" s="19" t="s">
        <v>673</v>
      </c>
      <c r="F579" s="19" t="s">
        <v>15</v>
      </c>
      <c r="G579" s="19" t="s">
        <v>17</v>
      </c>
    </row>
    <row r="580" spans="1:7" hidden="1" outlineLevel="7" collapsed="1">
      <c r="A580" s="19" t="s">
        <v>15</v>
      </c>
      <c r="B580" s="19" t="s">
        <v>152</v>
      </c>
      <c r="C580" s="19" t="s">
        <v>17</v>
      </c>
      <c r="D580" s="19" t="s">
        <v>15</v>
      </c>
      <c r="E580" s="19" t="s">
        <v>666</v>
      </c>
      <c r="F580" s="19" t="s">
        <v>15</v>
      </c>
      <c r="G580" s="19">
        <v>1</v>
      </c>
    </row>
    <row r="581" spans="1:7" hidden="1" outlineLevel="5">
      <c r="A581" s="21" t="s">
        <v>15</v>
      </c>
      <c r="B581" s="22" t="s">
        <v>679</v>
      </c>
      <c r="C581" s="21" t="s">
        <v>17</v>
      </c>
      <c r="D581" s="21" t="b">
        <f>EXACT(G536,"Hourly")</f>
        <v>1</v>
      </c>
      <c r="E581" s="21" t="s">
        <v>680</v>
      </c>
      <c r="F581" s="21" t="s">
        <v>15</v>
      </c>
      <c r="G581" s="21" t="s">
        <v>17</v>
      </c>
    </row>
    <row r="582" spans="1:7" ht="30" hidden="1" outlineLevel="6" collapsed="1">
      <c r="A582" s="19" t="s">
        <v>12</v>
      </c>
      <c r="B582" s="19" t="s">
        <v>20</v>
      </c>
      <c r="C582" s="20" t="s">
        <v>681</v>
      </c>
      <c r="D582" s="19"/>
      <c r="E582" s="19" t="s">
        <v>682</v>
      </c>
      <c r="F582" s="19" t="s">
        <v>15</v>
      </c>
      <c r="G582" s="19" t="s">
        <v>683</v>
      </c>
    </row>
    <row r="583" spans="1:7" ht="30" hidden="1" outlineLevel="6" collapsed="1">
      <c r="A583" s="19" t="s">
        <v>12</v>
      </c>
      <c r="B583" s="19" t="s">
        <v>152</v>
      </c>
      <c r="C583" s="19" t="s">
        <v>17</v>
      </c>
      <c r="D583" s="19"/>
      <c r="E583" s="19" t="s">
        <v>684</v>
      </c>
      <c r="F583" s="19" t="s">
        <v>15</v>
      </c>
      <c r="G583" s="19">
        <v>1</v>
      </c>
    </row>
    <row r="584" spans="1:7" hidden="1" outlineLevel="5">
      <c r="A584" s="21" t="s">
        <v>12</v>
      </c>
      <c r="B584" s="22" t="s">
        <v>685</v>
      </c>
      <c r="C584" s="21" t="s">
        <v>17</v>
      </c>
      <c r="D584" s="21"/>
      <c r="E584" s="21" t="s">
        <v>685</v>
      </c>
      <c r="F584" s="21" t="s">
        <v>15</v>
      </c>
      <c r="G584" s="21" t="s">
        <v>17</v>
      </c>
    </row>
    <row r="585" spans="1:7" hidden="1" outlineLevel="6" collapsed="1">
      <c r="A585" s="19" t="s">
        <v>15</v>
      </c>
      <c r="B585" s="19" t="s">
        <v>152</v>
      </c>
      <c r="C585" s="19" t="s">
        <v>17</v>
      </c>
      <c r="D585" s="19" t="s">
        <v>15</v>
      </c>
      <c r="E585" s="19" t="s">
        <v>686</v>
      </c>
      <c r="F585" s="19" t="s">
        <v>15</v>
      </c>
      <c r="G585" s="19">
        <v>1</v>
      </c>
    </row>
    <row r="586" spans="1:7" ht="409.5" hidden="1" outlineLevel="6" collapsed="1">
      <c r="A586" s="19" t="s">
        <v>15</v>
      </c>
      <c r="B586" s="19" t="s">
        <v>80</v>
      </c>
      <c r="C586" s="23" t="s">
        <v>81</v>
      </c>
      <c r="D586" s="19"/>
      <c r="E586" s="24" t="s">
        <v>687</v>
      </c>
      <c r="F586" s="19" t="s">
        <v>15</v>
      </c>
      <c r="G586" s="19" t="s">
        <v>17</v>
      </c>
    </row>
    <row r="587" spans="1:7" hidden="1" outlineLevel="6" collapsed="1">
      <c r="A587" s="19" t="s">
        <v>12</v>
      </c>
      <c r="B587" s="19" t="s">
        <v>152</v>
      </c>
      <c r="C587" s="19" t="s">
        <v>17</v>
      </c>
      <c r="D587" s="19"/>
      <c r="E587" s="19" t="s">
        <v>688</v>
      </c>
      <c r="F587" s="19" t="s">
        <v>15</v>
      </c>
      <c r="G587" s="19">
        <v>1</v>
      </c>
    </row>
    <row r="588" spans="1:7" hidden="1" outlineLevel="6" collapsed="1">
      <c r="A588" s="19" t="s">
        <v>12</v>
      </c>
      <c r="B588" s="19" t="s">
        <v>152</v>
      </c>
      <c r="C588" s="19" t="s">
        <v>17</v>
      </c>
      <c r="D588" s="19"/>
      <c r="E588" s="19" t="s">
        <v>689</v>
      </c>
      <c r="F588" s="19" t="s">
        <v>15</v>
      </c>
      <c r="G588" s="19">
        <v>1</v>
      </c>
    </row>
    <row r="589" spans="1:7" hidden="1" outlineLevel="6">
      <c r="A589" s="21" t="s">
        <v>12</v>
      </c>
      <c r="B589" s="22" t="s">
        <v>690</v>
      </c>
      <c r="C589" s="21" t="s">
        <v>17</v>
      </c>
      <c r="D589" s="21"/>
      <c r="E589" s="21" t="s">
        <v>690</v>
      </c>
      <c r="F589" s="21" t="s">
        <v>12</v>
      </c>
      <c r="G589" s="21" t="s">
        <v>17</v>
      </c>
    </row>
    <row r="590" spans="1:7" hidden="1" outlineLevel="7" collapsed="1">
      <c r="A590" s="19" t="s">
        <v>12</v>
      </c>
      <c r="B590" s="19" t="s">
        <v>13</v>
      </c>
      <c r="C590" s="19" t="s">
        <v>17</v>
      </c>
      <c r="D590" s="19"/>
      <c r="E590" s="19" t="s">
        <v>691</v>
      </c>
      <c r="F590" s="19" t="s">
        <v>15</v>
      </c>
      <c r="G590" s="19" t="s">
        <v>111</v>
      </c>
    </row>
    <row r="591" spans="1:7" hidden="1" outlineLevel="7" collapsed="1">
      <c r="A591" s="19" t="s">
        <v>12</v>
      </c>
      <c r="B591" s="19" t="s">
        <v>65</v>
      </c>
      <c r="C591" s="19" t="s">
        <v>17</v>
      </c>
      <c r="D591" s="19"/>
      <c r="E591" s="19" t="s">
        <v>692</v>
      </c>
      <c r="F591" s="19" t="s">
        <v>15</v>
      </c>
      <c r="G591" s="19" t="s">
        <v>329</v>
      </c>
    </row>
    <row r="592" spans="1:7" hidden="1" outlineLevel="7" collapsed="1">
      <c r="A592" s="19" t="s">
        <v>12</v>
      </c>
      <c r="B592" s="19" t="s">
        <v>152</v>
      </c>
      <c r="C592" s="19" t="s">
        <v>17</v>
      </c>
      <c r="D592" s="19"/>
      <c r="E592" s="19" t="s">
        <v>693</v>
      </c>
      <c r="F592" s="19" t="s">
        <v>15</v>
      </c>
      <c r="G592" s="19">
        <v>1</v>
      </c>
    </row>
    <row r="593" spans="1:7" hidden="1" outlineLevel="7" collapsed="1">
      <c r="A593" s="19" t="s">
        <v>12</v>
      </c>
      <c r="B593" s="19" t="s">
        <v>152</v>
      </c>
      <c r="C593" s="19" t="s">
        <v>17</v>
      </c>
      <c r="D593" s="19"/>
      <c r="E593" s="19" t="s">
        <v>694</v>
      </c>
      <c r="F593" s="19" t="s">
        <v>15</v>
      </c>
      <c r="G593" s="19">
        <v>1</v>
      </c>
    </row>
    <row r="594" spans="1:7" hidden="1" outlineLevel="5">
      <c r="A594" s="21" t="s">
        <v>12</v>
      </c>
      <c r="B594" s="22" t="s">
        <v>695</v>
      </c>
      <c r="C594" s="21" t="s">
        <v>17</v>
      </c>
      <c r="D594" s="21"/>
      <c r="E594" s="21" t="s">
        <v>695</v>
      </c>
      <c r="F594" s="21" t="s">
        <v>15</v>
      </c>
      <c r="G594" s="21" t="s">
        <v>17</v>
      </c>
    </row>
    <row r="595" spans="1:7" ht="30" hidden="1" outlineLevel="6" collapsed="1">
      <c r="A595" s="19" t="s">
        <v>12</v>
      </c>
      <c r="B595" s="19" t="s">
        <v>20</v>
      </c>
      <c r="C595" s="20" t="s">
        <v>696</v>
      </c>
      <c r="D595" s="19"/>
      <c r="E595" s="19" t="s">
        <v>697</v>
      </c>
      <c r="F595" s="19" t="s">
        <v>15</v>
      </c>
      <c r="G595" s="19" t="s">
        <v>12</v>
      </c>
    </row>
    <row r="596" spans="1:7" hidden="1" outlineLevel="6">
      <c r="A596" s="21" t="s">
        <v>15</v>
      </c>
      <c r="B596" s="22" t="s">
        <v>698</v>
      </c>
      <c r="C596" s="21" t="s">
        <v>17</v>
      </c>
      <c r="D596" s="21" t="b">
        <f>EXACT(G595,"No")</f>
        <v>0</v>
      </c>
      <c r="E596" s="21" t="s">
        <v>699</v>
      </c>
      <c r="F596" s="21" t="s">
        <v>15</v>
      </c>
      <c r="G596" s="21" t="s">
        <v>17</v>
      </c>
    </row>
    <row r="597" spans="1:7" ht="30" hidden="1" outlineLevel="7" collapsed="1">
      <c r="A597" s="19" t="s">
        <v>12</v>
      </c>
      <c r="B597" s="19" t="s">
        <v>20</v>
      </c>
      <c r="C597" s="20" t="s">
        <v>700</v>
      </c>
      <c r="D597" s="19"/>
      <c r="E597" s="19" t="s">
        <v>701</v>
      </c>
      <c r="F597" s="19" t="s">
        <v>15</v>
      </c>
      <c r="G597" s="19" t="s">
        <v>702</v>
      </c>
    </row>
    <row r="598" spans="1:7" hidden="1" outlineLevel="7">
      <c r="A598" s="21" t="s">
        <v>15</v>
      </c>
      <c r="B598" s="22" t="s">
        <v>703</v>
      </c>
      <c r="C598" s="21" t="s">
        <v>17</v>
      </c>
      <c r="D598" s="21" t="b">
        <f>EXACT(G597,"Neither")</f>
        <v>0</v>
      </c>
      <c r="E598" s="21" t="s">
        <v>703</v>
      </c>
      <c r="F598" s="21" t="s">
        <v>15</v>
      </c>
      <c r="G598" s="21" t="s">
        <v>17</v>
      </c>
    </row>
    <row r="599" spans="1:7" hidden="1" outlineLevel="7" collapsed="1">
      <c r="A599" s="19" t="s">
        <v>15</v>
      </c>
      <c r="B599" s="19" t="s">
        <v>152</v>
      </c>
      <c r="C599" s="19" t="s">
        <v>17</v>
      </c>
      <c r="D599" s="19" t="s">
        <v>15</v>
      </c>
      <c r="E599" s="19" t="s">
        <v>704</v>
      </c>
      <c r="F599" s="19" t="s">
        <v>15</v>
      </c>
      <c r="G599" s="19">
        <v>1</v>
      </c>
    </row>
    <row r="600" spans="1:7" hidden="1" outlineLevel="7" collapsed="1">
      <c r="A600" s="19" t="s">
        <v>15</v>
      </c>
      <c r="B600" s="19" t="s">
        <v>152</v>
      </c>
      <c r="C600" s="19" t="s">
        <v>17</v>
      </c>
      <c r="D600" s="19" t="s">
        <v>15</v>
      </c>
      <c r="E600" s="19" t="s">
        <v>705</v>
      </c>
      <c r="F600" s="19" t="s">
        <v>15</v>
      </c>
      <c r="G600" s="19">
        <v>1</v>
      </c>
    </row>
    <row r="601" spans="1:7" hidden="1" outlineLevel="7" collapsed="1">
      <c r="A601" s="19" t="s">
        <v>15</v>
      </c>
      <c r="B601" s="19" t="s">
        <v>152</v>
      </c>
      <c r="C601" s="19" t="s">
        <v>17</v>
      </c>
      <c r="D601" s="19" t="s">
        <v>15</v>
      </c>
      <c r="E601" s="19" t="s">
        <v>706</v>
      </c>
      <c r="F601" s="19" t="s">
        <v>15</v>
      </c>
      <c r="G601" s="19">
        <v>1</v>
      </c>
    </row>
    <row r="602" spans="1:7" hidden="1" outlineLevel="7" collapsed="1">
      <c r="A602" s="19" t="s">
        <v>15</v>
      </c>
      <c r="B602" s="19" t="s">
        <v>152</v>
      </c>
      <c r="C602" s="19" t="s">
        <v>17</v>
      </c>
      <c r="D602" s="19" t="s">
        <v>15</v>
      </c>
      <c r="E602" s="19" t="s">
        <v>686</v>
      </c>
      <c r="F602" s="19" t="s">
        <v>15</v>
      </c>
      <c r="G602" s="19">
        <v>1</v>
      </c>
    </row>
    <row r="603" spans="1:7" ht="30" hidden="1" outlineLevel="7" collapsed="1">
      <c r="A603" s="19" t="s">
        <v>12</v>
      </c>
      <c r="B603" s="19" t="s">
        <v>20</v>
      </c>
      <c r="C603" s="20" t="s">
        <v>134</v>
      </c>
      <c r="D603" s="19"/>
      <c r="E603" s="19" t="s">
        <v>707</v>
      </c>
      <c r="F603" s="19" t="s">
        <v>15</v>
      </c>
      <c r="G603" s="19" t="s">
        <v>12</v>
      </c>
    </row>
    <row r="604" spans="1:7" ht="45" hidden="1" outlineLevel="7" collapsed="1">
      <c r="A604" s="19" t="s">
        <v>12</v>
      </c>
      <c r="B604" s="19" t="s">
        <v>20</v>
      </c>
      <c r="C604" s="20" t="s">
        <v>708</v>
      </c>
      <c r="D604" s="19"/>
      <c r="E604" s="19" t="s">
        <v>709</v>
      </c>
      <c r="F604" s="19" t="s">
        <v>15</v>
      </c>
      <c r="G604" s="19" t="s">
        <v>710</v>
      </c>
    </row>
    <row r="605" spans="1:7" ht="30" hidden="1" outlineLevel="7" collapsed="1">
      <c r="A605" s="19" t="s">
        <v>12</v>
      </c>
      <c r="B605" s="19" t="s">
        <v>20</v>
      </c>
      <c r="C605" s="20" t="s">
        <v>711</v>
      </c>
      <c r="D605" s="19"/>
      <c r="E605" s="19" t="s">
        <v>712</v>
      </c>
      <c r="F605" s="19" t="s">
        <v>15</v>
      </c>
      <c r="G605" s="19" t="s">
        <v>12</v>
      </c>
    </row>
    <row r="606" spans="1:7" hidden="1" outlineLevel="7" collapsed="1">
      <c r="A606" s="19" t="s">
        <v>15</v>
      </c>
      <c r="B606" s="19" t="s">
        <v>152</v>
      </c>
      <c r="C606" s="19" t="s">
        <v>17</v>
      </c>
      <c r="D606" s="19" t="s">
        <v>15</v>
      </c>
      <c r="E606" s="19" t="s">
        <v>713</v>
      </c>
      <c r="F606" s="19" t="s">
        <v>15</v>
      </c>
      <c r="G606" s="19">
        <v>1</v>
      </c>
    </row>
    <row r="607" spans="1:7" hidden="1" outlineLevel="7">
      <c r="A607" s="21" t="s">
        <v>15</v>
      </c>
      <c r="B607" s="22" t="s">
        <v>714</v>
      </c>
      <c r="C607" s="21" t="s">
        <v>17</v>
      </c>
      <c r="D607" s="21" t="b">
        <f>EXACT(G597,"Isolated System")</f>
        <v>0</v>
      </c>
      <c r="E607" s="21" t="s">
        <v>715</v>
      </c>
      <c r="F607" s="21" t="s">
        <v>15</v>
      </c>
      <c r="G607" s="21" t="s">
        <v>17</v>
      </c>
    </row>
    <row r="608" spans="1:7" hidden="1" outlineLevel="7" collapsed="1">
      <c r="A608" s="19" t="s">
        <v>15</v>
      </c>
      <c r="B608" s="19" t="s">
        <v>152</v>
      </c>
      <c r="C608" s="19" t="s">
        <v>17</v>
      </c>
      <c r="D608" s="19" t="s">
        <v>15</v>
      </c>
      <c r="E608" s="19" t="s">
        <v>704</v>
      </c>
      <c r="F608" s="19" t="s">
        <v>15</v>
      </c>
      <c r="G608" s="19">
        <v>1</v>
      </c>
    </row>
    <row r="609" spans="1:7" hidden="1" outlineLevel="7" collapsed="1">
      <c r="A609" s="19" t="s">
        <v>15</v>
      </c>
      <c r="B609" s="19" t="s">
        <v>152</v>
      </c>
      <c r="C609" s="19" t="s">
        <v>17</v>
      </c>
      <c r="D609" s="19" t="s">
        <v>15</v>
      </c>
      <c r="E609" s="19" t="s">
        <v>705</v>
      </c>
      <c r="F609" s="19" t="s">
        <v>15</v>
      </c>
      <c r="G609" s="19">
        <v>1</v>
      </c>
    </row>
    <row r="610" spans="1:7" hidden="1" outlineLevel="7" collapsed="1">
      <c r="A610" s="19" t="s">
        <v>15</v>
      </c>
      <c r="B610" s="19" t="s">
        <v>152</v>
      </c>
      <c r="C610" s="19" t="s">
        <v>17</v>
      </c>
      <c r="D610" s="19" t="s">
        <v>15</v>
      </c>
      <c r="E610" s="19" t="s">
        <v>706</v>
      </c>
      <c r="F610" s="19" t="s">
        <v>15</v>
      </c>
      <c r="G610" s="19">
        <v>1</v>
      </c>
    </row>
    <row r="611" spans="1:7" hidden="1" outlineLevel="7" collapsed="1">
      <c r="A611" s="19" t="s">
        <v>15</v>
      </c>
      <c r="B611" s="19" t="s">
        <v>152</v>
      </c>
      <c r="C611" s="19" t="s">
        <v>17</v>
      </c>
      <c r="D611" s="19" t="s">
        <v>15</v>
      </c>
      <c r="E611" s="19" t="s">
        <v>713</v>
      </c>
      <c r="F611" s="19" t="s">
        <v>15</v>
      </c>
      <c r="G611" s="19">
        <v>1</v>
      </c>
    </row>
    <row r="612" spans="1:7" hidden="1" outlineLevel="7" collapsed="1">
      <c r="A612" s="19" t="s">
        <v>15</v>
      </c>
      <c r="B612" s="19" t="s">
        <v>152</v>
      </c>
      <c r="C612" s="19" t="s">
        <v>17</v>
      </c>
      <c r="D612" s="19" t="s">
        <v>15</v>
      </c>
      <c r="E612" s="19" t="s">
        <v>686</v>
      </c>
      <c r="F612" s="19" t="s">
        <v>15</v>
      </c>
      <c r="G612" s="19">
        <v>1</v>
      </c>
    </row>
    <row r="613" spans="1:7" ht="30" hidden="1" outlineLevel="7" collapsed="1">
      <c r="A613" s="19" t="s">
        <v>12</v>
      </c>
      <c r="B613" s="19" t="s">
        <v>20</v>
      </c>
      <c r="C613" s="20" t="s">
        <v>716</v>
      </c>
      <c r="D613" s="19"/>
      <c r="E613" s="19" t="s">
        <v>717</v>
      </c>
      <c r="F613" s="19" t="s">
        <v>15</v>
      </c>
      <c r="G613" s="19" t="s">
        <v>718</v>
      </c>
    </row>
    <row r="614" spans="1:7" hidden="1" outlineLevel="7">
      <c r="A614" s="21" t="s">
        <v>15</v>
      </c>
      <c r="B614" s="22" t="s">
        <v>719</v>
      </c>
      <c r="C614" s="21" t="s">
        <v>17</v>
      </c>
      <c r="D614" s="21" t="b">
        <f>EXACT(G613,"Multiple")</f>
        <v>0</v>
      </c>
      <c r="E614" s="21" t="s">
        <v>720</v>
      </c>
      <c r="F614" s="21" t="s">
        <v>15</v>
      </c>
      <c r="G614" s="21" t="s">
        <v>17</v>
      </c>
    </row>
    <row r="615" spans="1:7" ht="30" hidden="1" outlineLevel="7" collapsed="1">
      <c r="A615" s="19" t="s">
        <v>12</v>
      </c>
      <c r="B615" s="19" t="s">
        <v>20</v>
      </c>
      <c r="C615" s="20" t="s">
        <v>721</v>
      </c>
      <c r="D615" s="19"/>
      <c r="E615" s="19" t="s">
        <v>722</v>
      </c>
      <c r="F615" s="19" t="s">
        <v>15</v>
      </c>
      <c r="G615" s="19" t="s">
        <v>723</v>
      </c>
    </row>
    <row r="616" spans="1:7" ht="30" hidden="1" outlineLevel="7" collapsed="1">
      <c r="A616" s="19" t="s">
        <v>15</v>
      </c>
      <c r="B616" s="19" t="s">
        <v>20</v>
      </c>
      <c r="C616" s="20" t="s">
        <v>724</v>
      </c>
      <c r="D616" s="19" t="b">
        <f>EXACT(G615,"Isolated grid systems with multiple fuel and technology types with combined cycle power plants")</f>
        <v>0</v>
      </c>
      <c r="E616" s="19" t="s">
        <v>725</v>
      </c>
      <c r="F616" s="19" t="s">
        <v>15</v>
      </c>
      <c r="G616" s="19" t="s">
        <v>12</v>
      </c>
    </row>
    <row r="617" spans="1:7" ht="30" hidden="1" outlineLevel="7" collapsed="1">
      <c r="A617" s="19" t="s">
        <v>15</v>
      </c>
      <c r="B617" s="19" t="s">
        <v>20</v>
      </c>
      <c r="C617" s="20" t="s">
        <v>726</v>
      </c>
      <c r="D617" s="19" t="b">
        <f>EXACT(G615,"Isolated grid systems with multiple fuel and technology types without combined cycle power plants")</f>
        <v>0</v>
      </c>
      <c r="E617" s="19" t="s">
        <v>725</v>
      </c>
      <c r="F617" s="19" t="s">
        <v>15</v>
      </c>
      <c r="G617" s="19" t="s">
        <v>12</v>
      </c>
    </row>
    <row r="618" spans="1:7" hidden="1" outlineLevel="7">
      <c r="A618" s="21" t="s">
        <v>15</v>
      </c>
      <c r="B618" s="22" t="s">
        <v>703</v>
      </c>
      <c r="C618" s="21" t="s">
        <v>17</v>
      </c>
      <c r="D618" s="21" t="b">
        <f>EXACT(G597,"Grid is located in LDC/SIDs/URC")</f>
        <v>1</v>
      </c>
      <c r="E618" s="21" t="s">
        <v>703</v>
      </c>
      <c r="F618" s="21" t="s">
        <v>15</v>
      </c>
      <c r="G618" s="21" t="s">
        <v>17</v>
      </c>
    </row>
    <row r="619" spans="1:7" hidden="1" outlineLevel="7" collapsed="1">
      <c r="A619" s="19" t="s">
        <v>15</v>
      </c>
      <c r="B619" s="19" t="s">
        <v>152</v>
      </c>
      <c r="C619" s="19" t="s">
        <v>17</v>
      </c>
      <c r="D619" s="19" t="s">
        <v>15</v>
      </c>
      <c r="E619" s="19" t="s">
        <v>704</v>
      </c>
      <c r="F619" s="19" t="s">
        <v>15</v>
      </c>
      <c r="G619" s="19">
        <v>1</v>
      </c>
    </row>
    <row r="620" spans="1:7" hidden="1" outlineLevel="7" collapsed="1">
      <c r="A620" s="19" t="s">
        <v>15</v>
      </c>
      <c r="B620" s="19" t="s">
        <v>152</v>
      </c>
      <c r="C620" s="19" t="s">
        <v>17</v>
      </c>
      <c r="D620" s="19" t="s">
        <v>15</v>
      </c>
      <c r="E620" s="19" t="s">
        <v>705</v>
      </c>
      <c r="F620" s="19" t="s">
        <v>15</v>
      </c>
      <c r="G620" s="19">
        <v>1</v>
      </c>
    </row>
    <row r="621" spans="1:7" hidden="1" outlineLevel="7" collapsed="1">
      <c r="A621" s="19" t="s">
        <v>15</v>
      </c>
      <c r="B621" s="19" t="s">
        <v>152</v>
      </c>
      <c r="C621" s="19" t="s">
        <v>17</v>
      </c>
      <c r="D621" s="19" t="s">
        <v>15</v>
      </c>
      <c r="E621" s="19" t="s">
        <v>706</v>
      </c>
      <c r="F621" s="19" t="s">
        <v>15</v>
      </c>
      <c r="G621" s="19">
        <v>1</v>
      </c>
    </row>
    <row r="622" spans="1:7" hidden="1" outlineLevel="7" collapsed="1">
      <c r="A622" s="19" t="s">
        <v>15</v>
      </c>
      <c r="B622" s="19" t="s">
        <v>152</v>
      </c>
      <c r="C622" s="19" t="s">
        <v>17</v>
      </c>
      <c r="D622" s="19" t="s">
        <v>15</v>
      </c>
      <c r="E622" s="19" t="s">
        <v>686</v>
      </c>
      <c r="F622" s="19" t="s">
        <v>15</v>
      </c>
      <c r="G622" s="19">
        <v>1</v>
      </c>
    </row>
    <row r="623" spans="1:7" ht="30" hidden="1" outlineLevel="7" collapsed="1">
      <c r="A623" s="19" t="s">
        <v>12</v>
      </c>
      <c r="B623" s="19" t="s">
        <v>20</v>
      </c>
      <c r="C623" s="20" t="s">
        <v>134</v>
      </c>
      <c r="D623" s="19"/>
      <c r="E623" s="19" t="s">
        <v>707</v>
      </c>
      <c r="F623" s="19" t="s">
        <v>15</v>
      </c>
      <c r="G623" s="19" t="s">
        <v>12</v>
      </c>
    </row>
    <row r="624" spans="1:7" ht="45" hidden="1" outlineLevel="7" collapsed="1">
      <c r="A624" s="19" t="s">
        <v>12</v>
      </c>
      <c r="B624" s="19" t="s">
        <v>20</v>
      </c>
      <c r="C624" s="20" t="s">
        <v>708</v>
      </c>
      <c r="D624" s="19"/>
      <c r="E624" s="19" t="s">
        <v>709</v>
      </c>
      <c r="F624" s="19" t="s">
        <v>15</v>
      </c>
      <c r="G624" s="19" t="s">
        <v>710</v>
      </c>
    </row>
    <row r="625" spans="1:7" ht="30" hidden="1" outlineLevel="7" collapsed="1">
      <c r="A625" s="19" t="s">
        <v>12</v>
      </c>
      <c r="B625" s="19" t="s">
        <v>20</v>
      </c>
      <c r="C625" s="20" t="s">
        <v>711</v>
      </c>
      <c r="D625" s="19"/>
      <c r="E625" s="19" t="s">
        <v>712</v>
      </c>
      <c r="F625" s="19" t="s">
        <v>15</v>
      </c>
      <c r="G625" s="19" t="s">
        <v>12</v>
      </c>
    </row>
    <row r="626" spans="1:7" hidden="1" outlineLevel="7" collapsed="1">
      <c r="A626" s="19" t="s">
        <v>15</v>
      </c>
      <c r="B626" s="19" t="s">
        <v>152</v>
      </c>
      <c r="C626" s="19" t="s">
        <v>17</v>
      </c>
      <c r="D626" s="19" t="s">
        <v>15</v>
      </c>
      <c r="E626" s="19" t="s">
        <v>713</v>
      </c>
      <c r="F626" s="19" t="s">
        <v>15</v>
      </c>
      <c r="G626" s="19">
        <v>1</v>
      </c>
    </row>
    <row r="627" spans="1:7" hidden="1" outlineLevel="6">
      <c r="A627" s="21" t="s">
        <v>15</v>
      </c>
      <c r="B627" s="22" t="s">
        <v>727</v>
      </c>
      <c r="C627" s="21" t="s">
        <v>17</v>
      </c>
      <c r="D627" s="21" t="b">
        <f>EXACT(G595,"Yes")</f>
        <v>1</v>
      </c>
      <c r="E627" s="21" t="s">
        <v>727</v>
      </c>
      <c r="F627" s="21" t="s">
        <v>15</v>
      </c>
      <c r="G627" s="21" t="s">
        <v>17</v>
      </c>
    </row>
    <row r="628" spans="1:7" hidden="1" outlineLevel="7" collapsed="1">
      <c r="A628" s="19" t="s">
        <v>15</v>
      </c>
      <c r="B628" s="19" t="s">
        <v>152</v>
      </c>
      <c r="C628" s="19" t="s">
        <v>17</v>
      </c>
      <c r="D628" s="19" t="s">
        <v>15</v>
      </c>
      <c r="E628" s="19" t="s">
        <v>704</v>
      </c>
      <c r="F628" s="19" t="s">
        <v>15</v>
      </c>
      <c r="G628" s="19">
        <v>1</v>
      </c>
    </row>
    <row r="629" spans="1:7" hidden="1" outlineLevel="7" collapsed="1">
      <c r="A629" s="19" t="s">
        <v>15</v>
      </c>
      <c r="B629" s="19" t="s">
        <v>152</v>
      </c>
      <c r="C629" s="19" t="s">
        <v>17</v>
      </c>
      <c r="D629" s="19" t="s">
        <v>15</v>
      </c>
      <c r="E629" s="19" t="s">
        <v>713</v>
      </c>
      <c r="F629" s="19" t="s">
        <v>15</v>
      </c>
      <c r="G629" s="19">
        <v>1</v>
      </c>
    </row>
    <row r="630" spans="1:7" hidden="1" outlineLevel="7" collapsed="1">
      <c r="A630" s="19" t="s">
        <v>15</v>
      </c>
      <c r="B630" s="19" t="s">
        <v>152</v>
      </c>
      <c r="C630" s="19" t="s">
        <v>17</v>
      </c>
      <c r="D630" s="19" t="s">
        <v>15</v>
      </c>
      <c r="E630" s="19" t="s">
        <v>705</v>
      </c>
      <c r="F630" s="19" t="s">
        <v>15</v>
      </c>
      <c r="G630" s="19">
        <v>1</v>
      </c>
    </row>
    <row r="631" spans="1:7" hidden="1" outlineLevel="7" collapsed="1">
      <c r="A631" s="19" t="s">
        <v>15</v>
      </c>
      <c r="B631" s="19" t="s">
        <v>152</v>
      </c>
      <c r="C631" s="19" t="s">
        <v>17</v>
      </c>
      <c r="D631" s="19" t="s">
        <v>15</v>
      </c>
      <c r="E631" s="19" t="s">
        <v>706</v>
      </c>
      <c r="F631" s="19" t="s">
        <v>15</v>
      </c>
      <c r="G631" s="19">
        <v>1</v>
      </c>
    </row>
    <row r="632" spans="1:7" ht="30" hidden="1" outlineLevel="6" collapsed="1">
      <c r="A632" s="19" t="s">
        <v>12</v>
      </c>
      <c r="B632" s="19" t="s">
        <v>20</v>
      </c>
      <c r="C632" s="20" t="s">
        <v>728</v>
      </c>
      <c r="D632" s="19"/>
      <c r="E632" s="19" t="s">
        <v>729</v>
      </c>
      <c r="F632" s="19" t="s">
        <v>15</v>
      </c>
      <c r="G632" s="19" t="s">
        <v>12</v>
      </c>
    </row>
    <row r="633" spans="1:7" ht="30" hidden="1" outlineLevel="6" collapsed="1">
      <c r="A633" s="19" t="s">
        <v>12</v>
      </c>
      <c r="B633" s="19" t="s">
        <v>20</v>
      </c>
      <c r="C633" s="20" t="s">
        <v>730</v>
      </c>
      <c r="D633" s="19"/>
      <c r="E633" s="19" t="s">
        <v>731</v>
      </c>
      <c r="F633" s="19" t="s">
        <v>15</v>
      </c>
      <c r="G633" s="19" t="s">
        <v>732</v>
      </c>
    </row>
    <row r="634" spans="1:7" hidden="1" outlineLevel="6" collapsed="1">
      <c r="A634" s="19" t="s">
        <v>15</v>
      </c>
      <c r="B634" s="19" t="s">
        <v>152</v>
      </c>
      <c r="C634" s="19" t="s">
        <v>17</v>
      </c>
      <c r="D634" s="19" t="s">
        <v>15</v>
      </c>
      <c r="E634" s="19" t="s">
        <v>733</v>
      </c>
      <c r="F634" s="19" t="s">
        <v>15</v>
      </c>
      <c r="G634" s="19">
        <v>1</v>
      </c>
    </row>
    <row r="635" spans="1:7" hidden="1" outlineLevel="4">
      <c r="A635" s="21" t="s">
        <v>15</v>
      </c>
      <c r="B635" s="22" t="s">
        <v>734</v>
      </c>
      <c r="C635" s="21" t="s">
        <v>17</v>
      </c>
      <c r="D635" s="21" t="b">
        <f>EXACT(G533,"Use conservative default values")</f>
        <v>0</v>
      </c>
      <c r="E635" s="21" t="s">
        <v>735</v>
      </c>
      <c r="F635" s="21" t="s">
        <v>15</v>
      </c>
      <c r="G635" s="21" t="s">
        <v>17</v>
      </c>
    </row>
    <row r="636" spans="1:7" ht="45" hidden="1" outlineLevel="5" collapsed="1">
      <c r="A636" s="19" t="s">
        <v>12</v>
      </c>
      <c r="B636" s="19" t="s">
        <v>20</v>
      </c>
      <c r="C636" s="20" t="s">
        <v>736</v>
      </c>
      <c r="D636" s="19"/>
      <c r="E636" s="19" t="s">
        <v>737</v>
      </c>
      <c r="F636" s="19" t="s">
        <v>15</v>
      </c>
      <c r="G636" s="19" t="s">
        <v>738</v>
      </c>
    </row>
    <row r="637" spans="1:7" ht="45" hidden="1" outlineLevel="5" collapsed="1">
      <c r="A637" s="19" t="s">
        <v>15</v>
      </c>
      <c r="B637" s="19" t="s">
        <v>20</v>
      </c>
      <c r="C637" s="20" t="s">
        <v>739</v>
      </c>
      <c r="D637" s="19" t="b">
        <f>EXACT(G636,"Only to baseline electricity consumption sources but not to project or leakage electricity consumption sources")</f>
        <v>0</v>
      </c>
      <c r="E637" s="19" t="s">
        <v>740</v>
      </c>
      <c r="F637" s="19" t="s">
        <v>15</v>
      </c>
      <c r="G637" s="19" t="s">
        <v>12</v>
      </c>
    </row>
    <row r="638" spans="1:7" hidden="1" outlineLevel="4">
      <c r="A638" s="21" t="s">
        <v>12</v>
      </c>
      <c r="B638" s="22" t="s">
        <v>741</v>
      </c>
      <c r="C638" s="21" t="s">
        <v>17</v>
      </c>
      <c r="D638" s="21"/>
      <c r="E638" s="21" t="s">
        <v>741</v>
      </c>
      <c r="F638" s="21" t="s">
        <v>15</v>
      </c>
      <c r="G638" s="21" t="s">
        <v>17</v>
      </c>
    </row>
    <row r="639" spans="1:7" ht="30" hidden="1" outlineLevel="5" collapsed="1">
      <c r="A639" s="19" t="s">
        <v>12</v>
      </c>
      <c r="B639" s="19" t="s">
        <v>152</v>
      </c>
      <c r="C639" s="19" t="s">
        <v>17</v>
      </c>
      <c r="D639" s="19"/>
      <c r="E639" s="19" t="s">
        <v>742</v>
      </c>
      <c r="F639" s="19" t="s">
        <v>15</v>
      </c>
      <c r="G639" s="19">
        <v>1</v>
      </c>
    </row>
    <row r="640" spans="1:7" ht="30" hidden="1" outlineLevel="5" collapsed="1">
      <c r="A640" s="19" t="s">
        <v>12</v>
      </c>
      <c r="B640" s="19" t="s">
        <v>152</v>
      </c>
      <c r="C640" s="19" t="s">
        <v>17</v>
      </c>
      <c r="D640" s="19"/>
      <c r="E640" s="19" t="s">
        <v>743</v>
      </c>
      <c r="F640" s="19" t="s">
        <v>15</v>
      </c>
      <c r="G640" s="19">
        <v>1</v>
      </c>
    </row>
    <row r="641" spans="1:7" hidden="1" outlineLevel="5" collapsed="1">
      <c r="A641" s="19" t="s">
        <v>12</v>
      </c>
      <c r="B641" s="19" t="s">
        <v>13</v>
      </c>
      <c r="C641" s="19" t="s">
        <v>17</v>
      </c>
      <c r="D641" s="19"/>
      <c r="E641" s="19" t="s">
        <v>744</v>
      </c>
      <c r="F641" s="19" t="s">
        <v>15</v>
      </c>
      <c r="G641" s="19" t="s">
        <v>111</v>
      </c>
    </row>
    <row r="642" spans="1:7" ht="30" hidden="1" outlineLevel="5" collapsed="1">
      <c r="A642" s="19" t="s">
        <v>12</v>
      </c>
      <c r="B642" s="19" t="s">
        <v>152</v>
      </c>
      <c r="C642" s="19" t="s">
        <v>17</v>
      </c>
      <c r="D642" s="19"/>
      <c r="E642" s="19" t="s">
        <v>745</v>
      </c>
      <c r="F642" s="19" t="s">
        <v>15</v>
      </c>
      <c r="G642" s="19">
        <v>1</v>
      </c>
    </row>
    <row r="643" spans="1:7" ht="30" hidden="1" outlineLevel="5" collapsed="1">
      <c r="A643" s="19" t="s">
        <v>12</v>
      </c>
      <c r="B643" s="19" t="s">
        <v>152</v>
      </c>
      <c r="C643" s="19" t="s">
        <v>17</v>
      </c>
      <c r="D643" s="19"/>
      <c r="E643" s="19" t="s">
        <v>746</v>
      </c>
      <c r="F643" s="19" t="s">
        <v>15</v>
      </c>
      <c r="G643" s="19">
        <v>1</v>
      </c>
    </row>
    <row r="644" spans="1:7" hidden="1" outlineLevel="5" collapsed="1">
      <c r="A644" s="19" t="s">
        <v>12</v>
      </c>
      <c r="B644" s="19" t="s">
        <v>13</v>
      </c>
      <c r="C644" s="19" t="s">
        <v>17</v>
      </c>
      <c r="D644" s="19"/>
      <c r="E644" s="19" t="s">
        <v>747</v>
      </c>
      <c r="F644" s="19" t="s">
        <v>15</v>
      </c>
      <c r="G644" s="19" t="s">
        <v>111</v>
      </c>
    </row>
    <row r="645" spans="1:7" ht="30" hidden="1" outlineLevel="5" collapsed="1">
      <c r="A645" s="19" t="s">
        <v>12</v>
      </c>
      <c r="B645" s="19" t="s">
        <v>152</v>
      </c>
      <c r="C645" s="19" t="s">
        <v>17</v>
      </c>
      <c r="D645" s="19"/>
      <c r="E645" s="19" t="s">
        <v>748</v>
      </c>
      <c r="F645" s="19" t="s">
        <v>15</v>
      </c>
      <c r="G645" s="19">
        <v>1</v>
      </c>
    </row>
    <row r="646" spans="1:7" ht="30" hidden="1" outlineLevel="5" collapsed="1">
      <c r="A646" s="19" t="s">
        <v>12</v>
      </c>
      <c r="B646" s="19" t="s">
        <v>152</v>
      </c>
      <c r="C646" s="19" t="s">
        <v>17</v>
      </c>
      <c r="D646" s="19"/>
      <c r="E646" s="19" t="s">
        <v>749</v>
      </c>
      <c r="F646" s="19" t="s">
        <v>15</v>
      </c>
      <c r="G646" s="19">
        <v>1</v>
      </c>
    </row>
    <row r="647" spans="1:7" hidden="1" outlineLevel="5" collapsed="1">
      <c r="A647" s="19" t="s">
        <v>12</v>
      </c>
      <c r="B647" s="19" t="s">
        <v>13</v>
      </c>
      <c r="C647" s="19" t="s">
        <v>17</v>
      </c>
      <c r="D647" s="19"/>
      <c r="E647" s="19" t="s">
        <v>750</v>
      </c>
      <c r="F647" s="19" t="s">
        <v>15</v>
      </c>
      <c r="G647" s="19" t="s">
        <v>111</v>
      </c>
    </row>
    <row r="648" spans="1:7" hidden="1" outlineLevel="3">
      <c r="A648" s="21" t="s">
        <v>15</v>
      </c>
      <c r="B648" s="22" t="s">
        <v>751</v>
      </c>
      <c r="C648" s="21" t="s">
        <v>17</v>
      </c>
      <c r="D648" s="21" t="b">
        <f>EXACT(G531,"Electricity from both the grid and captive power plant(s)")</f>
        <v>0</v>
      </c>
      <c r="E648" s="21" t="s">
        <v>752</v>
      </c>
      <c r="F648" s="21" t="s">
        <v>15</v>
      </c>
      <c r="G648" s="21" t="s">
        <v>17</v>
      </c>
    </row>
    <row r="649" spans="1:7" ht="90" hidden="1" outlineLevel="4" collapsed="1">
      <c r="A649" s="19" t="s">
        <v>12</v>
      </c>
      <c r="B649" s="19" t="s">
        <v>20</v>
      </c>
      <c r="C649" s="20" t="s">
        <v>753</v>
      </c>
      <c r="D649" s="19"/>
      <c r="E649" s="19" t="s">
        <v>754</v>
      </c>
      <c r="F649" s="19" t="s">
        <v>15</v>
      </c>
      <c r="G649" s="19" t="s">
        <v>755</v>
      </c>
    </row>
    <row r="650" spans="1:7" hidden="1" outlineLevel="4">
      <c r="A650" s="21" t="s">
        <v>15</v>
      </c>
      <c r="B650" s="22" t="s">
        <v>756</v>
      </c>
      <c r="C650" s="21" t="s">
        <v>17</v>
      </c>
      <c r="D650" s="21" t="b">
        <f>EXACT(G649,"No: Generic Approach")</f>
        <v>1</v>
      </c>
      <c r="E650" s="21" t="s">
        <v>757</v>
      </c>
      <c r="F650" s="21" t="s">
        <v>15</v>
      </c>
      <c r="G650" s="21" t="s">
        <v>17</v>
      </c>
    </row>
    <row r="651" spans="1:7" ht="30" hidden="1" outlineLevel="5" collapsed="1">
      <c r="A651" s="19" t="s">
        <v>12</v>
      </c>
      <c r="B651" s="19" t="s">
        <v>20</v>
      </c>
      <c r="C651" s="20" t="s">
        <v>758</v>
      </c>
      <c r="D651" s="19"/>
      <c r="E651" s="19" t="s">
        <v>759</v>
      </c>
      <c r="F651" s="19" t="s">
        <v>15</v>
      </c>
      <c r="G651" s="19" t="s">
        <v>760</v>
      </c>
    </row>
    <row r="652" spans="1:7" ht="45" hidden="1" outlineLevel="5" collapsed="1">
      <c r="A652" s="19" t="s">
        <v>15</v>
      </c>
      <c r="B652" s="19" t="s">
        <v>20</v>
      </c>
      <c r="C652" s="20" t="s">
        <v>761</v>
      </c>
      <c r="D652" s="19" t="b">
        <f>EXACT(G651,"Default Value")</f>
        <v>0</v>
      </c>
      <c r="E652" s="19" t="s">
        <v>762</v>
      </c>
      <c r="F652" s="19" t="s">
        <v>15</v>
      </c>
      <c r="G652" s="19" t="s">
        <v>738</v>
      </c>
    </row>
    <row r="653" spans="1:7" ht="30" hidden="1" outlineLevel="5" collapsed="1">
      <c r="A653" s="19" t="s">
        <v>15</v>
      </c>
      <c r="B653" s="19" t="s">
        <v>20</v>
      </c>
      <c r="C653" s="20" t="s">
        <v>763</v>
      </c>
      <c r="D653" s="19" t="b">
        <f>EXACT(G651,"Monitored Data")</f>
        <v>1</v>
      </c>
      <c r="E653" s="19" t="s">
        <v>764</v>
      </c>
      <c r="F653" s="19" t="s">
        <v>15</v>
      </c>
      <c r="G653" s="19" t="s">
        <v>765</v>
      </c>
    </row>
    <row r="654" spans="1:7" hidden="1" outlineLevel="5">
      <c r="A654" s="21" t="s">
        <v>15</v>
      </c>
      <c r="B654" s="22" t="s">
        <v>766</v>
      </c>
      <c r="C654" s="21" t="s">
        <v>17</v>
      </c>
      <c r="D654" s="21" t="b">
        <f>EXACT(G651,"Monitored Data")</f>
        <v>1</v>
      </c>
      <c r="E654" s="21" t="s">
        <v>767</v>
      </c>
      <c r="F654" s="21" t="s">
        <v>12</v>
      </c>
      <c r="G654" s="21" t="s">
        <v>17</v>
      </c>
    </row>
    <row r="655" spans="1:7" hidden="1" outlineLevel="6" collapsed="1">
      <c r="A655" s="19" t="s">
        <v>12</v>
      </c>
      <c r="B655" s="19" t="s">
        <v>13</v>
      </c>
      <c r="C655" s="19" t="s">
        <v>17</v>
      </c>
      <c r="D655" s="19"/>
      <c r="E655" s="19" t="s">
        <v>768</v>
      </c>
      <c r="F655" s="19" t="s">
        <v>15</v>
      </c>
      <c r="G655" s="19" t="s">
        <v>111</v>
      </c>
    </row>
    <row r="656" spans="1:7" ht="30" hidden="1" outlineLevel="6" collapsed="1">
      <c r="A656" s="19" t="s">
        <v>12</v>
      </c>
      <c r="B656" s="19" t="s">
        <v>20</v>
      </c>
      <c r="C656" s="20" t="s">
        <v>769</v>
      </c>
      <c r="D656" s="19"/>
      <c r="E656" s="19" t="s">
        <v>770</v>
      </c>
      <c r="F656" s="19" t="s">
        <v>15</v>
      </c>
      <c r="G656" s="19" t="s">
        <v>771</v>
      </c>
    </row>
    <row r="657" spans="1:7" ht="30" hidden="1" outlineLevel="6" collapsed="1">
      <c r="A657" s="19" t="s">
        <v>12</v>
      </c>
      <c r="B657" s="19" t="s">
        <v>152</v>
      </c>
      <c r="C657" s="19" t="s">
        <v>17</v>
      </c>
      <c r="D657" s="19"/>
      <c r="E657" s="19" t="s">
        <v>772</v>
      </c>
      <c r="F657" s="19" t="s">
        <v>15</v>
      </c>
      <c r="G657" s="19">
        <v>1</v>
      </c>
    </row>
    <row r="658" spans="1:7" ht="30" hidden="1" outlineLevel="6" collapsed="1">
      <c r="A658" s="19" t="s">
        <v>12</v>
      </c>
      <c r="B658" s="19" t="s">
        <v>152</v>
      </c>
      <c r="C658" s="19" t="s">
        <v>17</v>
      </c>
      <c r="D658" s="19"/>
      <c r="E658" s="19" t="s">
        <v>773</v>
      </c>
      <c r="F658" s="19" t="s">
        <v>15</v>
      </c>
      <c r="G658" s="19">
        <v>1</v>
      </c>
    </row>
    <row r="659" spans="1:7" ht="60" hidden="1" outlineLevel="6" collapsed="1">
      <c r="A659" s="19" t="s">
        <v>12</v>
      </c>
      <c r="B659" s="19" t="s">
        <v>152</v>
      </c>
      <c r="C659" s="19" t="s">
        <v>17</v>
      </c>
      <c r="D659" s="19"/>
      <c r="E659" s="19" t="s">
        <v>774</v>
      </c>
      <c r="F659" s="19" t="s">
        <v>15</v>
      </c>
      <c r="G659" s="19">
        <v>1</v>
      </c>
    </row>
    <row r="660" spans="1:7" ht="30" hidden="1" outlineLevel="6" collapsed="1">
      <c r="A660" s="19" t="s">
        <v>15</v>
      </c>
      <c r="B660" s="19" t="s">
        <v>152</v>
      </c>
      <c r="C660" s="19" t="s">
        <v>17</v>
      </c>
      <c r="D660" s="19" t="s">
        <v>15</v>
      </c>
      <c r="E660" s="19" t="s">
        <v>775</v>
      </c>
      <c r="F660" s="19" t="s">
        <v>15</v>
      </c>
      <c r="G660" s="19">
        <v>1</v>
      </c>
    </row>
    <row r="661" spans="1:7" ht="30" hidden="1" outlineLevel="6" collapsed="1">
      <c r="A661" s="19" t="s">
        <v>15</v>
      </c>
      <c r="B661" s="19" t="s">
        <v>152</v>
      </c>
      <c r="C661" s="19" t="s">
        <v>17</v>
      </c>
      <c r="D661" s="19" t="s">
        <v>15</v>
      </c>
      <c r="E661" s="19" t="s">
        <v>776</v>
      </c>
      <c r="F661" s="19" t="s">
        <v>15</v>
      </c>
      <c r="G661" s="19">
        <v>1</v>
      </c>
    </row>
    <row r="662" spans="1:7" ht="30" hidden="1" outlineLevel="6" collapsed="1">
      <c r="A662" s="19" t="s">
        <v>15</v>
      </c>
      <c r="B662" s="19" t="s">
        <v>152</v>
      </c>
      <c r="C662" s="19" t="s">
        <v>17</v>
      </c>
      <c r="D662" s="19" t="s">
        <v>15</v>
      </c>
      <c r="E662" s="19" t="s">
        <v>777</v>
      </c>
      <c r="F662" s="19" t="s">
        <v>15</v>
      </c>
      <c r="G662" s="19">
        <v>1</v>
      </c>
    </row>
    <row r="663" spans="1:7" ht="30" hidden="1" outlineLevel="6" collapsed="1">
      <c r="A663" s="19" t="s">
        <v>15</v>
      </c>
      <c r="B663" s="19" t="s">
        <v>152</v>
      </c>
      <c r="C663" s="19" t="s">
        <v>17</v>
      </c>
      <c r="D663" s="19" t="s">
        <v>15</v>
      </c>
      <c r="E663" s="19" t="s">
        <v>778</v>
      </c>
      <c r="F663" s="19" t="s">
        <v>15</v>
      </c>
      <c r="G663" s="19">
        <v>1</v>
      </c>
    </row>
    <row r="664" spans="1:7" ht="30" hidden="1" outlineLevel="6" collapsed="1">
      <c r="A664" s="19" t="s">
        <v>15</v>
      </c>
      <c r="B664" s="19" t="s">
        <v>152</v>
      </c>
      <c r="C664" s="19" t="s">
        <v>17</v>
      </c>
      <c r="D664" s="19" t="s">
        <v>15</v>
      </c>
      <c r="E664" s="19" t="s">
        <v>779</v>
      </c>
      <c r="F664" s="19" t="s">
        <v>15</v>
      </c>
      <c r="G664" s="19">
        <v>1</v>
      </c>
    </row>
    <row r="665" spans="1:7" ht="30" hidden="1" outlineLevel="6" collapsed="1">
      <c r="A665" s="19" t="s">
        <v>15</v>
      </c>
      <c r="B665" s="19" t="s">
        <v>152</v>
      </c>
      <c r="C665" s="19" t="s">
        <v>17</v>
      </c>
      <c r="D665" s="19" t="s">
        <v>15</v>
      </c>
      <c r="E665" s="19" t="s">
        <v>780</v>
      </c>
      <c r="F665" s="19" t="s">
        <v>15</v>
      </c>
      <c r="G665" s="19">
        <v>1</v>
      </c>
    </row>
    <row r="666" spans="1:7" hidden="1" outlineLevel="5">
      <c r="A666" s="21" t="s">
        <v>12</v>
      </c>
      <c r="B666" s="22" t="s">
        <v>741</v>
      </c>
      <c r="C666" s="21" t="s">
        <v>17</v>
      </c>
      <c r="D666" s="21"/>
      <c r="E666" s="21" t="s">
        <v>741</v>
      </c>
      <c r="F666" s="21" t="s">
        <v>15</v>
      </c>
      <c r="G666" s="21" t="s">
        <v>17</v>
      </c>
    </row>
    <row r="667" spans="1:7" ht="30" hidden="1" outlineLevel="6" collapsed="1">
      <c r="A667" s="19" t="s">
        <v>12</v>
      </c>
      <c r="B667" s="19" t="s">
        <v>152</v>
      </c>
      <c r="C667" s="19" t="s">
        <v>17</v>
      </c>
      <c r="D667" s="19"/>
      <c r="E667" s="19" t="s">
        <v>742</v>
      </c>
      <c r="F667" s="19" t="s">
        <v>15</v>
      </c>
      <c r="G667" s="19">
        <v>1</v>
      </c>
    </row>
    <row r="668" spans="1:7" ht="30" hidden="1" outlineLevel="6" collapsed="1">
      <c r="A668" s="19" t="s">
        <v>12</v>
      </c>
      <c r="B668" s="19" t="s">
        <v>152</v>
      </c>
      <c r="C668" s="19" t="s">
        <v>17</v>
      </c>
      <c r="D668" s="19"/>
      <c r="E668" s="19" t="s">
        <v>743</v>
      </c>
      <c r="F668" s="19" t="s">
        <v>15</v>
      </c>
      <c r="G668" s="19">
        <v>1</v>
      </c>
    </row>
    <row r="669" spans="1:7" hidden="1" outlineLevel="6" collapsed="1">
      <c r="A669" s="19" t="s">
        <v>12</v>
      </c>
      <c r="B669" s="19" t="s">
        <v>13</v>
      </c>
      <c r="C669" s="19" t="s">
        <v>17</v>
      </c>
      <c r="D669" s="19"/>
      <c r="E669" s="19" t="s">
        <v>744</v>
      </c>
      <c r="F669" s="19" t="s">
        <v>15</v>
      </c>
      <c r="G669" s="19" t="s">
        <v>111</v>
      </c>
    </row>
    <row r="670" spans="1:7" ht="30" hidden="1" outlineLevel="6" collapsed="1">
      <c r="A670" s="19" t="s">
        <v>12</v>
      </c>
      <c r="B670" s="19" t="s">
        <v>152</v>
      </c>
      <c r="C670" s="19" t="s">
        <v>17</v>
      </c>
      <c r="D670" s="19"/>
      <c r="E670" s="19" t="s">
        <v>745</v>
      </c>
      <c r="F670" s="19" t="s">
        <v>15</v>
      </c>
      <c r="G670" s="19">
        <v>1</v>
      </c>
    </row>
    <row r="671" spans="1:7" ht="30" hidden="1" outlineLevel="6" collapsed="1">
      <c r="A671" s="19" t="s">
        <v>12</v>
      </c>
      <c r="B671" s="19" t="s">
        <v>152</v>
      </c>
      <c r="C671" s="19" t="s">
        <v>17</v>
      </c>
      <c r="D671" s="19"/>
      <c r="E671" s="19" t="s">
        <v>746</v>
      </c>
      <c r="F671" s="19" t="s">
        <v>15</v>
      </c>
      <c r="G671" s="19">
        <v>1</v>
      </c>
    </row>
    <row r="672" spans="1:7" hidden="1" outlineLevel="6" collapsed="1">
      <c r="A672" s="19" t="s">
        <v>12</v>
      </c>
      <c r="B672" s="19" t="s">
        <v>13</v>
      </c>
      <c r="C672" s="19" t="s">
        <v>17</v>
      </c>
      <c r="D672" s="19"/>
      <c r="E672" s="19" t="s">
        <v>747</v>
      </c>
      <c r="F672" s="19" t="s">
        <v>15</v>
      </c>
      <c r="G672" s="19" t="s">
        <v>111</v>
      </c>
    </row>
    <row r="673" spans="1:7" ht="30" hidden="1" outlineLevel="6" collapsed="1">
      <c r="A673" s="19" t="s">
        <v>12</v>
      </c>
      <c r="B673" s="19" t="s">
        <v>152</v>
      </c>
      <c r="C673" s="19" t="s">
        <v>17</v>
      </c>
      <c r="D673" s="19"/>
      <c r="E673" s="19" t="s">
        <v>748</v>
      </c>
      <c r="F673" s="19" t="s">
        <v>15</v>
      </c>
      <c r="G673" s="19">
        <v>1</v>
      </c>
    </row>
    <row r="674" spans="1:7" ht="30" hidden="1" outlineLevel="6" collapsed="1">
      <c r="A674" s="19" t="s">
        <v>12</v>
      </c>
      <c r="B674" s="19" t="s">
        <v>152</v>
      </c>
      <c r="C674" s="19" t="s">
        <v>17</v>
      </c>
      <c r="D674" s="19"/>
      <c r="E674" s="19" t="s">
        <v>749</v>
      </c>
      <c r="F674" s="19" t="s">
        <v>15</v>
      </c>
      <c r="G674" s="19">
        <v>1</v>
      </c>
    </row>
    <row r="675" spans="1:7" hidden="1" outlineLevel="6" collapsed="1">
      <c r="A675" s="19" t="s">
        <v>12</v>
      </c>
      <c r="B675" s="19" t="s">
        <v>13</v>
      </c>
      <c r="C675" s="19" t="s">
        <v>17</v>
      </c>
      <c r="D675" s="19"/>
      <c r="E675" s="19" t="s">
        <v>750</v>
      </c>
      <c r="F675" s="19" t="s">
        <v>15</v>
      </c>
      <c r="G675" s="19" t="s">
        <v>111</v>
      </c>
    </row>
    <row r="676" spans="1:7" ht="30" hidden="1" outlineLevel="4" collapsed="1">
      <c r="A676" s="19" t="s">
        <v>15</v>
      </c>
      <c r="B676" s="19" t="s">
        <v>152</v>
      </c>
      <c r="C676" s="19" t="s">
        <v>17</v>
      </c>
      <c r="D676" s="19" t="b">
        <f>EXACT(G649,"Yes: Alternative Approach")</f>
        <v>0</v>
      </c>
      <c r="E676" s="19" t="s">
        <v>781</v>
      </c>
      <c r="F676" s="19" t="s">
        <v>15</v>
      </c>
      <c r="G676" s="19">
        <v>1</v>
      </c>
    </row>
    <row r="677" spans="1:7" ht="30" hidden="1" outlineLevel="4" collapsed="1">
      <c r="A677" s="19" t="s">
        <v>15</v>
      </c>
      <c r="B677" s="19" t="s">
        <v>13</v>
      </c>
      <c r="C677" s="19" t="s">
        <v>17</v>
      </c>
      <c r="D677" s="19" t="b">
        <f>EXACT(G649,"Yes: Alternative Approach")</f>
        <v>0</v>
      </c>
      <c r="E677" s="19" t="s">
        <v>782</v>
      </c>
      <c r="F677" s="19" t="s">
        <v>15</v>
      </c>
      <c r="G677" s="19" t="s">
        <v>111</v>
      </c>
    </row>
    <row r="678" spans="1:7" ht="30" hidden="1" outlineLevel="4" collapsed="1">
      <c r="A678" s="19" t="s">
        <v>15</v>
      </c>
      <c r="B678" s="19" t="s">
        <v>152</v>
      </c>
      <c r="C678" s="19" t="s">
        <v>17</v>
      </c>
      <c r="D678" s="19" t="b">
        <f>EXACT(G649,"Yes: Alternative Approach")</f>
        <v>0</v>
      </c>
      <c r="E678" s="19" t="s">
        <v>783</v>
      </c>
      <c r="F678" s="19" t="s">
        <v>15</v>
      </c>
      <c r="G678" s="19">
        <v>1</v>
      </c>
    </row>
    <row r="679" spans="1:7" ht="30" hidden="1" outlineLevel="4" collapsed="1">
      <c r="A679" s="19" t="s">
        <v>15</v>
      </c>
      <c r="B679" s="19" t="s">
        <v>13</v>
      </c>
      <c r="C679" s="19" t="s">
        <v>17</v>
      </c>
      <c r="D679" s="19" t="b">
        <f>EXACT(G649,"Yes: Alternative Approach")</f>
        <v>0</v>
      </c>
      <c r="E679" s="19" t="s">
        <v>784</v>
      </c>
      <c r="F679" s="19" t="s">
        <v>15</v>
      </c>
      <c r="G679" s="19" t="s">
        <v>111</v>
      </c>
    </row>
    <row r="680" spans="1:7" hidden="1" outlineLevel="3">
      <c r="A680" s="21" t="s">
        <v>15</v>
      </c>
      <c r="B680" s="22" t="s">
        <v>751</v>
      </c>
      <c r="C680" s="21" t="s">
        <v>17</v>
      </c>
      <c r="D680" s="21" t="b">
        <f>EXACT(G531,"Electricity from captive power plant(s)")</f>
        <v>0</v>
      </c>
      <c r="E680" s="21" t="s">
        <v>752</v>
      </c>
      <c r="F680" s="21" t="s">
        <v>15</v>
      </c>
      <c r="G680" s="21" t="s">
        <v>17</v>
      </c>
    </row>
    <row r="681" spans="1:7" ht="90" hidden="1" outlineLevel="4" collapsed="1">
      <c r="A681" s="19" t="s">
        <v>12</v>
      </c>
      <c r="B681" s="19" t="s">
        <v>20</v>
      </c>
      <c r="C681" s="20" t="s">
        <v>753</v>
      </c>
      <c r="D681" s="19"/>
      <c r="E681" s="19" t="s">
        <v>754</v>
      </c>
      <c r="F681" s="19" t="s">
        <v>15</v>
      </c>
      <c r="G681" s="19" t="s">
        <v>755</v>
      </c>
    </row>
    <row r="682" spans="1:7" hidden="1" outlineLevel="4">
      <c r="A682" s="21" t="s">
        <v>15</v>
      </c>
      <c r="B682" s="22" t="s">
        <v>756</v>
      </c>
      <c r="C682" s="21" t="s">
        <v>17</v>
      </c>
      <c r="D682" s="21" t="b">
        <f>EXACT(G681,"No: Generic Approach")</f>
        <v>1</v>
      </c>
      <c r="E682" s="21" t="s">
        <v>757</v>
      </c>
      <c r="F682" s="21" t="s">
        <v>15</v>
      </c>
      <c r="G682" s="21" t="s">
        <v>17</v>
      </c>
    </row>
    <row r="683" spans="1:7" ht="30" hidden="1" outlineLevel="5" collapsed="1">
      <c r="A683" s="19" t="s">
        <v>12</v>
      </c>
      <c r="B683" s="19" t="s">
        <v>20</v>
      </c>
      <c r="C683" s="20" t="s">
        <v>758</v>
      </c>
      <c r="D683" s="19"/>
      <c r="E683" s="19" t="s">
        <v>759</v>
      </c>
      <c r="F683" s="19" t="s">
        <v>15</v>
      </c>
      <c r="G683" s="19" t="s">
        <v>760</v>
      </c>
    </row>
    <row r="684" spans="1:7" ht="45" hidden="1" outlineLevel="5" collapsed="1">
      <c r="A684" s="19" t="s">
        <v>15</v>
      </c>
      <c r="B684" s="19" t="s">
        <v>20</v>
      </c>
      <c r="C684" s="20" t="s">
        <v>761</v>
      </c>
      <c r="D684" s="19" t="b">
        <f>EXACT(G683,"Default Value")</f>
        <v>0</v>
      </c>
      <c r="E684" s="19" t="s">
        <v>762</v>
      </c>
      <c r="F684" s="19" t="s">
        <v>15</v>
      </c>
      <c r="G684" s="19" t="s">
        <v>738</v>
      </c>
    </row>
    <row r="685" spans="1:7" ht="30" hidden="1" outlineLevel="5" collapsed="1">
      <c r="A685" s="19" t="s">
        <v>15</v>
      </c>
      <c r="B685" s="19" t="s">
        <v>20</v>
      </c>
      <c r="C685" s="20" t="s">
        <v>763</v>
      </c>
      <c r="D685" s="19" t="b">
        <f>EXACT(G683,"Monitored Data")</f>
        <v>1</v>
      </c>
      <c r="E685" s="19" t="s">
        <v>764</v>
      </c>
      <c r="F685" s="19" t="s">
        <v>15</v>
      </c>
      <c r="G685" s="19" t="s">
        <v>765</v>
      </c>
    </row>
    <row r="686" spans="1:7" hidden="1" outlineLevel="5">
      <c r="A686" s="21" t="s">
        <v>15</v>
      </c>
      <c r="B686" s="22" t="s">
        <v>766</v>
      </c>
      <c r="C686" s="21" t="s">
        <v>17</v>
      </c>
      <c r="D686" s="21" t="b">
        <f>EXACT(G683,"Monitored Data")</f>
        <v>1</v>
      </c>
      <c r="E686" s="21" t="s">
        <v>767</v>
      </c>
      <c r="F686" s="21" t="s">
        <v>12</v>
      </c>
      <c r="G686" s="21" t="s">
        <v>17</v>
      </c>
    </row>
    <row r="687" spans="1:7" hidden="1" outlineLevel="6" collapsed="1">
      <c r="A687" s="19" t="s">
        <v>12</v>
      </c>
      <c r="B687" s="19" t="s">
        <v>13</v>
      </c>
      <c r="C687" s="19" t="s">
        <v>17</v>
      </c>
      <c r="D687" s="19"/>
      <c r="E687" s="19" t="s">
        <v>768</v>
      </c>
      <c r="F687" s="19" t="s">
        <v>15</v>
      </c>
      <c r="G687" s="19" t="s">
        <v>111</v>
      </c>
    </row>
    <row r="688" spans="1:7" ht="30" hidden="1" outlineLevel="6" collapsed="1">
      <c r="A688" s="19" t="s">
        <v>12</v>
      </c>
      <c r="B688" s="19" t="s">
        <v>20</v>
      </c>
      <c r="C688" s="20" t="s">
        <v>769</v>
      </c>
      <c r="D688" s="19"/>
      <c r="E688" s="19" t="s">
        <v>770</v>
      </c>
      <c r="F688" s="19" t="s">
        <v>15</v>
      </c>
      <c r="G688" s="19" t="s">
        <v>771</v>
      </c>
    </row>
    <row r="689" spans="1:7" ht="30" hidden="1" outlineLevel="6" collapsed="1">
      <c r="A689" s="19" t="s">
        <v>12</v>
      </c>
      <c r="B689" s="19" t="s">
        <v>152</v>
      </c>
      <c r="C689" s="19" t="s">
        <v>17</v>
      </c>
      <c r="D689" s="19"/>
      <c r="E689" s="19" t="s">
        <v>772</v>
      </c>
      <c r="F689" s="19" t="s">
        <v>15</v>
      </c>
      <c r="G689" s="19">
        <v>1</v>
      </c>
    </row>
    <row r="690" spans="1:7" ht="30" hidden="1" outlineLevel="6" collapsed="1">
      <c r="A690" s="19" t="s">
        <v>12</v>
      </c>
      <c r="B690" s="19" t="s">
        <v>152</v>
      </c>
      <c r="C690" s="19" t="s">
        <v>17</v>
      </c>
      <c r="D690" s="19"/>
      <c r="E690" s="19" t="s">
        <v>773</v>
      </c>
      <c r="F690" s="19" t="s">
        <v>15</v>
      </c>
      <c r="G690" s="19">
        <v>1</v>
      </c>
    </row>
    <row r="691" spans="1:7" ht="60" hidden="1" outlineLevel="6" collapsed="1">
      <c r="A691" s="19" t="s">
        <v>12</v>
      </c>
      <c r="B691" s="19" t="s">
        <v>152</v>
      </c>
      <c r="C691" s="19" t="s">
        <v>17</v>
      </c>
      <c r="D691" s="19"/>
      <c r="E691" s="19" t="s">
        <v>774</v>
      </c>
      <c r="F691" s="19" t="s">
        <v>15</v>
      </c>
      <c r="G691" s="19">
        <v>1</v>
      </c>
    </row>
    <row r="692" spans="1:7" ht="30" hidden="1" outlineLevel="6" collapsed="1">
      <c r="A692" s="19" t="s">
        <v>15</v>
      </c>
      <c r="B692" s="19" t="s">
        <v>152</v>
      </c>
      <c r="C692" s="19" t="s">
        <v>17</v>
      </c>
      <c r="D692" s="19" t="s">
        <v>15</v>
      </c>
      <c r="E692" s="19" t="s">
        <v>775</v>
      </c>
      <c r="F692" s="19" t="s">
        <v>15</v>
      </c>
      <c r="G692" s="19">
        <v>1</v>
      </c>
    </row>
    <row r="693" spans="1:7" ht="30" hidden="1" outlineLevel="6" collapsed="1">
      <c r="A693" s="19" t="s">
        <v>15</v>
      </c>
      <c r="B693" s="19" t="s">
        <v>152</v>
      </c>
      <c r="C693" s="19" t="s">
        <v>17</v>
      </c>
      <c r="D693" s="19" t="s">
        <v>15</v>
      </c>
      <c r="E693" s="19" t="s">
        <v>776</v>
      </c>
      <c r="F693" s="19" t="s">
        <v>15</v>
      </c>
      <c r="G693" s="19">
        <v>1</v>
      </c>
    </row>
    <row r="694" spans="1:7" ht="30" hidden="1" outlineLevel="6" collapsed="1">
      <c r="A694" s="19" t="s">
        <v>15</v>
      </c>
      <c r="B694" s="19" t="s">
        <v>152</v>
      </c>
      <c r="C694" s="19" t="s">
        <v>17</v>
      </c>
      <c r="D694" s="19" t="s">
        <v>15</v>
      </c>
      <c r="E694" s="19" t="s">
        <v>777</v>
      </c>
      <c r="F694" s="19" t="s">
        <v>15</v>
      </c>
      <c r="G694" s="19">
        <v>1</v>
      </c>
    </row>
    <row r="695" spans="1:7" ht="30" hidden="1" outlineLevel="6" collapsed="1">
      <c r="A695" s="19" t="s">
        <v>15</v>
      </c>
      <c r="B695" s="19" t="s">
        <v>152</v>
      </c>
      <c r="C695" s="19" t="s">
        <v>17</v>
      </c>
      <c r="D695" s="19" t="s">
        <v>15</v>
      </c>
      <c r="E695" s="19" t="s">
        <v>778</v>
      </c>
      <c r="F695" s="19" t="s">
        <v>15</v>
      </c>
      <c r="G695" s="19">
        <v>1</v>
      </c>
    </row>
    <row r="696" spans="1:7" ht="30" hidden="1" outlineLevel="6" collapsed="1">
      <c r="A696" s="19" t="s">
        <v>15</v>
      </c>
      <c r="B696" s="19" t="s">
        <v>152</v>
      </c>
      <c r="C696" s="19" t="s">
        <v>17</v>
      </c>
      <c r="D696" s="19" t="s">
        <v>15</v>
      </c>
      <c r="E696" s="19" t="s">
        <v>779</v>
      </c>
      <c r="F696" s="19" t="s">
        <v>15</v>
      </c>
      <c r="G696" s="19">
        <v>1</v>
      </c>
    </row>
    <row r="697" spans="1:7" ht="30" hidden="1" outlineLevel="6" collapsed="1">
      <c r="A697" s="19" t="s">
        <v>15</v>
      </c>
      <c r="B697" s="19" t="s">
        <v>152</v>
      </c>
      <c r="C697" s="19" t="s">
        <v>17</v>
      </c>
      <c r="D697" s="19" t="s">
        <v>15</v>
      </c>
      <c r="E697" s="19" t="s">
        <v>780</v>
      </c>
      <c r="F697" s="19" t="s">
        <v>15</v>
      </c>
      <c r="G697" s="19">
        <v>1</v>
      </c>
    </row>
    <row r="698" spans="1:7" hidden="1" outlineLevel="5">
      <c r="A698" s="21" t="s">
        <v>12</v>
      </c>
      <c r="B698" s="22" t="s">
        <v>741</v>
      </c>
      <c r="C698" s="21" t="s">
        <v>17</v>
      </c>
      <c r="D698" s="21"/>
      <c r="E698" s="21" t="s">
        <v>741</v>
      </c>
      <c r="F698" s="21" t="s">
        <v>15</v>
      </c>
      <c r="G698" s="21" t="s">
        <v>17</v>
      </c>
    </row>
    <row r="699" spans="1:7" ht="30" hidden="1" outlineLevel="6" collapsed="1">
      <c r="A699" s="19" t="s">
        <v>12</v>
      </c>
      <c r="B699" s="19" t="s">
        <v>152</v>
      </c>
      <c r="C699" s="19" t="s">
        <v>17</v>
      </c>
      <c r="D699" s="19"/>
      <c r="E699" s="19" t="s">
        <v>742</v>
      </c>
      <c r="F699" s="19" t="s">
        <v>15</v>
      </c>
      <c r="G699" s="19">
        <v>1</v>
      </c>
    </row>
    <row r="700" spans="1:7" ht="30" hidden="1" outlineLevel="6" collapsed="1">
      <c r="A700" s="19" t="s">
        <v>12</v>
      </c>
      <c r="B700" s="19" t="s">
        <v>152</v>
      </c>
      <c r="C700" s="19" t="s">
        <v>17</v>
      </c>
      <c r="D700" s="19"/>
      <c r="E700" s="19" t="s">
        <v>743</v>
      </c>
      <c r="F700" s="19" t="s">
        <v>15</v>
      </c>
      <c r="G700" s="19">
        <v>1</v>
      </c>
    </row>
    <row r="701" spans="1:7" hidden="1" outlineLevel="6" collapsed="1">
      <c r="A701" s="19" t="s">
        <v>12</v>
      </c>
      <c r="B701" s="19" t="s">
        <v>13</v>
      </c>
      <c r="C701" s="19" t="s">
        <v>17</v>
      </c>
      <c r="D701" s="19"/>
      <c r="E701" s="19" t="s">
        <v>744</v>
      </c>
      <c r="F701" s="19" t="s">
        <v>15</v>
      </c>
      <c r="G701" s="19" t="s">
        <v>111</v>
      </c>
    </row>
    <row r="702" spans="1:7" ht="30" hidden="1" outlineLevel="6" collapsed="1">
      <c r="A702" s="19" t="s">
        <v>12</v>
      </c>
      <c r="B702" s="19" t="s">
        <v>152</v>
      </c>
      <c r="C702" s="19" t="s">
        <v>17</v>
      </c>
      <c r="D702" s="19"/>
      <c r="E702" s="19" t="s">
        <v>745</v>
      </c>
      <c r="F702" s="19" t="s">
        <v>15</v>
      </c>
      <c r="G702" s="19">
        <v>1</v>
      </c>
    </row>
    <row r="703" spans="1:7" ht="30" hidden="1" outlineLevel="6" collapsed="1">
      <c r="A703" s="19" t="s">
        <v>12</v>
      </c>
      <c r="B703" s="19" t="s">
        <v>152</v>
      </c>
      <c r="C703" s="19" t="s">
        <v>17</v>
      </c>
      <c r="D703" s="19"/>
      <c r="E703" s="19" t="s">
        <v>746</v>
      </c>
      <c r="F703" s="19" t="s">
        <v>15</v>
      </c>
      <c r="G703" s="19">
        <v>1</v>
      </c>
    </row>
    <row r="704" spans="1:7" hidden="1" outlineLevel="6" collapsed="1">
      <c r="A704" s="19" t="s">
        <v>12</v>
      </c>
      <c r="B704" s="19" t="s">
        <v>13</v>
      </c>
      <c r="C704" s="19" t="s">
        <v>17</v>
      </c>
      <c r="D704" s="19"/>
      <c r="E704" s="19" t="s">
        <v>747</v>
      </c>
      <c r="F704" s="19" t="s">
        <v>15</v>
      </c>
      <c r="G704" s="19" t="s">
        <v>111</v>
      </c>
    </row>
    <row r="705" spans="1:7" ht="30" hidden="1" outlineLevel="6" collapsed="1">
      <c r="A705" s="19" t="s">
        <v>12</v>
      </c>
      <c r="B705" s="19" t="s">
        <v>152</v>
      </c>
      <c r="C705" s="19" t="s">
        <v>17</v>
      </c>
      <c r="D705" s="19"/>
      <c r="E705" s="19" t="s">
        <v>748</v>
      </c>
      <c r="F705" s="19" t="s">
        <v>15</v>
      </c>
      <c r="G705" s="19">
        <v>1</v>
      </c>
    </row>
    <row r="706" spans="1:7" ht="30" hidden="1" outlineLevel="6" collapsed="1">
      <c r="A706" s="19" t="s">
        <v>12</v>
      </c>
      <c r="B706" s="19" t="s">
        <v>152</v>
      </c>
      <c r="C706" s="19" t="s">
        <v>17</v>
      </c>
      <c r="D706" s="19"/>
      <c r="E706" s="19" t="s">
        <v>749</v>
      </c>
      <c r="F706" s="19" t="s">
        <v>15</v>
      </c>
      <c r="G706" s="19">
        <v>1</v>
      </c>
    </row>
    <row r="707" spans="1:7" hidden="1" outlineLevel="6" collapsed="1">
      <c r="A707" s="19" t="s">
        <v>12</v>
      </c>
      <c r="B707" s="19" t="s">
        <v>13</v>
      </c>
      <c r="C707" s="19" t="s">
        <v>17</v>
      </c>
      <c r="D707" s="19"/>
      <c r="E707" s="19" t="s">
        <v>750</v>
      </c>
      <c r="F707" s="19" t="s">
        <v>15</v>
      </c>
      <c r="G707" s="19" t="s">
        <v>111</v>
      </c>
    </row>
    <row r="708" spans="1:7" ht="30" hidden="1" outlineLevel="4" collapsed="1">
      <c r="A708" s="19" t="s">
        <v>15</v>
      </c>
      <c r="B708" s="19" t="s">
        <v>152</v>
      </c>
      <c r="C708" s="19" t="s">
        <v>17</v>
      </c>
      <c r="D708" s="19" t="b">
        <f>EXACT(G681,"Yes: Alternative Approach")</f>
        <v>0</v>
      </c>
      <c r="E708" s="19" t="s">
        <v>781</v>
      </c>
      <c r="F708" s="19" t="s">
        <v>15</v>
      </c>
      <c r="G708" s="19">
        <v>1</v>
      </c>
    </row>
    <row r="709" spans="1:7" ht="30" hidden="1" outlineLevel="4" collapsed="1">
      <c r="A709" s="19" t="s">
        <v>15</v>
      </c>
      <c r="B709" s="19" t="s">
        <v>13</v>
      </c>
      <c r="C709" s="19" t="s">
        <v>17</v>
      </c>
      <c r="D709" s="19" t="b">
        <f>EXACT(G681,"Yes: Alternative Approach")</f>
        <v>0</v>
      </c>
      <c r="E709" s="19" t="s">
        <v>782</v>
      </c>
      <c r="F709" s="19" t="s">
        <v>15</v>
      </c>
      <c r="G709" s="19" t="s">
        <v>111</v>
      </c>
    </row>
    <row r="710" spans="1:7" ht="30" hidden="1" outlineLevel="4" collapsed="1">
      <c r="A710" s="19" t="s">
        <v>15</v>
      </c>
      <c r="B710" s="19" t="s">
        <v>152</v>
      </c>
      <c r="C710" s="19" t="s">
        <v>17</v>
      </c>
      <c r="D710" s="19" t="b">
        <f>EXACT(G681,"Yes: Alternative Approach")</f>
        <v>0</v>
      </c>
      <c r="E710" s="19" t="s">
        <v>783</v>
      </c>
      <c r="F710" s="19" t="s">
        <v>15</v>
      </c>
      <c r="G710" s="19">
        <v>1</v>
      </c>
    </row>
    <row r="711" spans="1:7" ht="30" hidden="1" outlineLevel="4" collapsed="1">
      <c r="A711" s="19" t="s">
        <v>15</v>
      </c>
      <c r="B711" s="19" t="s">
        <v>13</v>
      </c>
      <c r="C711" s="19" t="s">
        <v>17</v>
      </c>
      <c r="D711" s="19" t="b">
        <f>EXACT(G681,"Yes: Alternative Approach")</f>
        <v>0</v>
      </c>
      <c r="E711" s="19" t="s">
        <v>784</v>
      </c>
      <c r="F711" s="19" t="s">
        <v>15</v>
      </c>
      <c r="G711" s="19" t="s">
        <v>111</v>
      </c>
    </row>
    <row r="712" spans="1:7" hidden="1" outlineLevel="3">
      <c r="A712" s="21" t="s">
        <v>15</v>
      </c>
      <c r="B712" s="22" t="s">
        <v>620</v>
      </c>
      <c r="C712" s="21" t="s">
        <v>17</v>
      </c>
      <c r="D712" s="21" t="b">
        <f>EXACT(G531,"Grid electricity")</f>
        <v>1</v>
      </c>
      <c r="E712" s="21" t="s">
        <v>621</v>
      </c>
      <c r="F712" s="21" t="s">
        <v>15</v>
      </c>
      <c r="G712" s="21" t="s">
        <v>17</v>
      </c>
    </row>
    <row r="713" spans="1:7" ht="75" hidden="1" outlineLevel="4" collapsed="1">
      <c r="A713" s="19" t="s">
        <v>12</v>
      </c>
      <c r="B713" s="19" t="s">
        <v>20</v>
      </c>
      <c r="C713" s="20" t="s">
        <v>622</v>
      </c>
      <c r="D713" s="19"/>
      <c r="E713" s="19" t="s">
        <v>623</v>
      </c>
      <c r="F713" s="19" t="s">
        <v>15</v>
      </c>
      <c r="G713" s="19" t="s">
        <v>624</v>
      </c>
    </row>
    <row r="714" spans="1:7" hidden="1" outlineLevel="4">
      <c r="A714" s="21" t="s">
        <v>15</v>
      </c>
      <c r="B714" s="22" t="s">
        <v>625</v>
      </c>
      <c r="C714" s="21" t="s">
        <v>17</v>
      </c>
      <c r="D714" s="21" t="b">
        <f>EXACT(G713,"Calculate the combined margin emission factor of the applicable electricity system, using the procedures in the latest approved version of the “Use Tool 7 to calculate the emission factor for an electricity system” (EFEL,j/k/l,y = EFgrid,CM,y)")</f>
        <v>1</v>
      </c>
      <c r="E714" s="21" t="s">
        <v>625</v>
      </c>
      <c r="F714" s="21" t="s">
        <v>15</v>
      </c>
      <c r="G714" s="21" t="s">
        <v>17</v>
      </c>
    </row>
    <row r="715" spans="1:7" hidden="1" outlineLevel="5" collapsed="1">
      <c r="A715" s="19" t="s">
        <v>12</v>
      </c>
      <c r="B715" s="19" t="s">
        <v>13</v>
      </c>
      <c r="C715" s="19" t="s">
        <v>17</v>
      </c>
      <c r="D715" s="19"/>
      <c r="E715" s="19" t="s">
        <v>626</v>
      </c>
      <c r="F715" s="19" t="s">
        <v>15</v>
      </c>
      <c r="G715" s="19" t="s">
        <v>111</v>
      </c>
    </row>
    <row r="716" spans="1:7" ht="30" hidden="1" outlineLevel="5" collapsed="1">
      <c r="A716" s="19" t="s">
        <v>12</v>
      </c>
      <c r="B716" s="19" t="s">
        <v>20</v>
      </c>
      <c r="C716" s="20" t="s">
        <v>627</v>
      </c>
      <c r="D716" s="19"/>
      <c r="E716" s="19" t="s">
        <v>628</v>
      </c>
      <c r="F716" s="19" t="s">
        <v>15</v>
      </c>
      <c r="G716" s="19" t="s">
        <v>629</v>
      </c>
    </row>
    <row r="717" spans="1:7" hidden="1" outlineLevel="5">
      <c r="A717" s="21" t="s">
        <v>15</v>
      </c>
      <c r="B717" s="22" t="s">
        <v>630</v>
      </c>
      <c r="C717" s="21" t="s">
        <v>17</v>
      </c>
      <c r="D717" s="21" t="b">
        <f>EXACT(G716,"Annual")</f>
        <v>0</v>
      </c>
      <c r="E717" s="21" t="s">
        <v>631</v>
      </c>
      <c r="F717" s="21" t="s">
        <v>15</v>
      </c>
      <c r="G717" s="21" t="s">
        <v>17</v>
      </c>
    </row>
    <row r="718" spans="1:7" ht="30" hidden="1" outlineLevel="6" collapsed="1">
      <c r="A718" s="19" t="s">
        <v>12</v>
      </c>
      <c r="B718" s="19" t="s">
        <v>20</v>
      </c>
      <c r="C718" s="20" t="s">
        <v>632</v>
      </c>
      <c r="D718" s="19"/>
      <c r="E718" s="19" t="s">
        <v>631</v>
      </c>
      <c r="F718" s="19" t="s">
        <v>15</v>
      </c>
      <c r="G718" s="19" t="s">
        <v>12</v>
      </c>
    </row>
    <row r="719" spans="1:7" hidden="1" outlineLevel="6">
      <c r="A719" s="21" t="s">
        <v>15</v>
      </c>
      <c r="B719" s="22" t="s">
        <v>633</v>
      </c>
      <c r="C719" s="21" t="s">
        <v>17</v>
      </c>
      <c r="D719" s="21" t="b">
        <f>EXACT(G718,"No")</f>
        <v>0</v>
      </c>
      <c r="E719" s="21" t="s">
        <v>634</v>
      </c>
      <c r="F719" s="21" t="s">
        <v>15</v>
      </c>
      <c r="G719" s="21" t="s">
        <v>17</v>
      </c>
    </row>
    <row r="720" spans="1:7" ht="30" hidden="1" outlineLevel="7" collapsed="1">
      <c r="A720" s="19" t="s">
        <v>12</v>
      </c>
      <c r="B720" s="19" t="s">
        <v>20</v>
      </c>
      <c r="C720" s="20" t="s">
        <v>635</v>
      </c>
      <c r="D720" s="19"/>
      <c r="E720" s="19" t="s">
        <v>634</v>
      </c>
      <c r="F720" s="19" t="s">
        <v>15</v>
      </c>
      <c r="G720" s="19" t="s">
        <v>12</v>
      </c>
    </row>
    <row r="721" spans="1:7" hidden="1" outlineLevel="7">
      <c r="A721" s="21" t="s">
        <v>15</v>
      </c>
      <c r="B721" s="22" t="s">
        <v>636</v>
      </c>
      <c r="C721" s="21" t="s">
        <v>17</v>
      </c>
      <c r="D721" s="21" t="b">
        <f>EXACT(G720,"No")</f>
        <v>0</v>
      </c>
      <c r="E721" s="21" t="s">
        <v>637</v>
      </c>
      <c r="F721" s="21" t="s">
        <v>15</v>
      </c>
      <c r="G721" s="21" t="s">
        <v>17</v>
      </c>
    </row>
    <row r="722" spans="1:7" ht="30" hidden="1" outlineLevel="7" collapsed="1">
      <c r="A722" s="19" t="s">
        <v>12</v>
      </c>
      <c r="B722" s="19" t="s">
        <v>20</v>
      </c>
      <c r="C722" s="20" t="s">
        <v>638</v>
      </c>
      <c r="D722" s="19"/>
      <c r="E722" s="19" t="s">
        <v>637</v>
      </c>
      <c r="F722" s="19" t="s">
        <v>15</v>
      </c>
      <c r="G722" s="19" t="s">
        <v>12</v>
      </c>
    </row>
    <row r="723" spans="1:7" hidden="1" outlineLevel="7">
      <c r="A723" s="21" t="s">
        <v>15</v>
      </c>
      <c r="B723" s="22" t="s">
        <v>639</v>
      </c>
      <c r="C723" s="21" t="s">
        <v>17</v>
      </c>
      <c r="D723" s="21" t="b">
        <f>EXACT(G722,"No")</f>
        <v>0</v>
      </c>
      <c r="E723" s="21" t="s">
        <v>640</v>
      </c>
      <c r="F723" s="21" t="s">
        <v>15</v>
      </c>
      <c r="G723" s="21" t="s">
        <v>17</v>
      </c>
    </row>
    <row r="724" spans="1:7" ht="30" hidden="1" outlineLevel="7" collapsed="1">
      <c r="A724" s="19" t="s">
        <v>12</v>
      </c>
      <c r="B724" s="19" t="s">
        <v>20</v>
      </c>
      <c r="C724" s="20" t="s">
        <v>641</v>
      </c>
      <c r="D724" s="19"/>
      <c r="E724" s="19" t="s">
        <v>640</v>
      </c>
      <c r="F724" s="19" t="s">
        <v>15</v>
      </c>
      <c r="G724" s="19" t="s">
        <v>12</v>
      </c>
    </row>
    <row r="725" spans="1:7" ht="30" hidden="1" outlineLevel="7" collapsed="1">
      <c r="A725" s="19" t="s">
        <v>15</v>
      </c>
      <c r="B725" s="20" t="s">
        <v>642</v>
      </c>
      <c r="C725" s="19" t="s">
        <v>17</v>
      </c>
      <c r="D725" s="19" t="b">
        <f>EXACT(G724,"No")</f>
        <v>0</v>
      </c>
      <c r="E725" s="19" t="s">
        <v>643</v>
      </c>
      <c r="F725" s="19" t="s">
        <v>15</v>
      </c>
      <c r="G725" s="19" t="s">
        <v>17</v>
      </c>
    </row>
    <row r="726" spans="1:7" hidden="1" outlineLevel="7" collapsed="1">
      <c r="A726" s="19" t="s">
        <v>15</v>
      </c>
      <c r="B726" s="20" t="s">
        <v>644</v>
      </c>
      <c r="C726" s="19" t="s">
        <v>17</v>
      </c>
      <c r="D726" s="19" t="b">
        <f>EXACT(G724,"Yes")</f>
        <v>1</v>
      </c>
      <c r="E726" s="19" t="s">
        <v>645</v>
      </c>
      <c r="F726" s="19" t="s">
        <v>15</v>
      </c>
      <c r="G726" s="19" t="s">
        <v>17</v>
      </c>
    </row>
    <row r="727" spans="1:7" hidden="1" outlineLevel="7">
      <c r="A727" s="21" t="s">
        <v>15</v>
      </c>
      <c r="B727" s="22" t="s">
        <v>644</v>
      </c>
      <c r="C727" s="21" t="s">
        <v>17</v>
      </c>
      <c r="D727" s="21" t="b">
        <f>EXACT(G722,"Yes")</f>
        <v>1</v>
      </c>
      <c r="E727" s="21" t="s">
        <v>645</v>
      </c>
      <c r="F727" s="21" t="s">
        <v>15</v>
      </c>
      <c r="G727" s="21" t="s">
        <v>17</v>
      </c>
    </row>
    <row r="728" spans="1:7" ht="45" hidden="1" outlineLevel="7" collapsed="1">
      <c r="A728" s="19" t="s">
        <v>12</v>
      </c>
      <c r="B728" s="19" t="s">
        <v>20</v>
      </c>
      <c r="C728" s="20" t="s">
        <v>646</v>
      </c>
      <c r="D728" s="19"/>
      <c r="E728" s="19" t="s">
        <v>647</v>
      </c>
      <c r="F728" s="19" t="s">
        <v>15</v>
      </c>
      <c r="G728" s="19" t="s">
        <v>648</v>
      </c>
    </row>
    <row r="729" spans="1:7" hidden="1" outlineLevel="7" collapsed="1">
      <c r="A729" s="19" t="s">
        <v>15</v>
      </c>
      <c r="B729" s="20" t="s">
        <v>649</v>
      </c>
      <c r="C729" s="19" t="s">
        <v>17</v>
      </c>
      <c r="D729" s="19" t="b">
        <f>EXACT(G728,"Lambda (λy) should be determined by applying the step wise procedure provided in appendix 3 of methodology")</f>
        <v>0</v>
      </c>
      <c r="E729" s="19" t="s">
        <v>649</v>
      </c>
      <c r="F729" s="19" t="s">
        <v>15</v>
      </c>
      <c r="G729" s="19" t="s">
        <v>17</v>
      </c>
    </row>
    <row r="730" spans="1:7" hidden="1" outlineLevel="7" collapsed="1">
      <c r="A730" s="19" t="s">
        <v>15</v>
      </c>
      <c r="B730" s="20" t="s">
        <v>650</v>
      </c>
      <c r="C730" s="19" t="s">
        <v>17</v>
      </c>
      <c r="D730" s="19" t="b">
        <f>EXACT(G728,"Use default values of lambda based on the share of electricity generation from low-cost/must-run in total generation")</f>
        <v>1</v>
      </c>
      <c r="E730" s="19" t="s">
        <v>650</v>
      </c>
      <c r="F730" s="19" t="s">
        <v>15</v>
      </c>
      <c r="G730" s="19" t="s">
        <v>17</v>
      </c>
    </row>
    <row r="731" spans="1:7" ht="30" hidden="1" outlineLevel="7" collapsed="1">
      <c r="A731" s="19" t="s">
        <v>15</v>
      </c>
      <c r="B731" s="19" t="s">
        <v>152</v>
      </c>
      <c r="C731" s="19" t="s">
        <v>17</v>
      </c>
      <c r="D731" s="19" t="s">
        <v>15</v>
      </c>
      <c r="E731" s="19" t="s">
        <v>651</v>
      </c>
      <c r="F731" s="19" t="s">
        <v>15</v>
      </c>
      <c r="G731" s="19">
        <v>1</v>
      </c>
    </row>
    <row r="732" spans="1:7" hidden="1" outlineLevel="7" collapsed="1">
      <c r="A732" s="19" t="s">
        <v>12</v>
      </c>
      <c r="B732" s="20" t="s">
        <v>652</v>
      </c>
      <c r="C732" s="19" t="s">
        <v>17</v>
      </c>
      <c r="D732" s="19"/>
      <c r="E732" s="19" t="s">
        <v>653</v>
      </c>
      <c r="F732" s="19" t="s">
        <v>12</v>
      </c>
      <c r="G732" s="19" t="s">
        <v>17</v>
      </c>
    </row>
    <row r="733" spans="1:7" hidden="1" outlineLevel="7">
      <c r="A733" s="21" t="s">
        <v>15</v>
      </c>
      <c r="B733" s="22" t="s">
        <v>654</v>
      </c>
      <c r="C733" s="21" t="s">
        <v>17</v>
      </c>
      <c r="D733" s="21" t="b">
        <f>EXACT(G720,"Yes")</f>
        <v>1</v>
      </c>
      <c r="E733" s="21" t="s">
        <v>655</v>
      </c>
      <c r="F733" s="21" t="s">
        <v>15</v>
      </c>
      <c r="G733" s="21" t="s">
        <v>17</v>
      </c>
    </row>
    <row r="734" spans="1:7" ht="30" hidden="1" outlineLevel="7" collapsed="1">
      <c r="A734" s="19" t="s">
        <v>12</v>
      </c>
      <c r="B734" s="19" t="s">
        <v>20</v>
      </c>
      <c r="C734" s="20" t="s">
        <v>656</v>
      </c>
      <c r="D734" s="19"/>
      <c r="E734" s="19" t="s">
        <v>657</v>
      </c>
      <c r="F734" s="19" t="s">
        <v>15</v>
      </c>
      <c r="G734" s="19" t="s">
        <v>658</v>
      </c>
    </row>
    <row r="735" spans="1:7" ht="30" hidden="1" outlineLevel="7">
      <c r="A735" s="21" t="s">
        <v>15</v>
      </c>
      <c r="B735" s="22" t="s">
        <v>659</v>
      </c>
      <c r="C735" s="21" t="s">
        <v>17</v>
      </c>
      <c r="D735" s="21" t="b">
        <f>EXACT(G734,"Based on the total net electricity generation of all power plants serving the system and the fuel types and total fuel consumption of the project electricity system")</f>
        <v>0</v>
      </c>
      <c r="E735" s="21" t="s">
        <v>660</v>
      </c>
      <c r="F735" s="21" t="s">
        <v>15</v>
      </c>
      <c r="G735" s="21" t="s">
        <v>17</v>
      </c>
    </row>
    <row r="736" spans="1:7" hidden="1" outlineLevel="7" collapsed="1">
      <c r="A736" s="19" t="s">
        <v>15</v>
      </c>
      <c r="B736" s="19" t="s">
        <v>152</v>
      </c>
      <c r="C736" s="19" t="s">
        <v>17</v>
      </c>
      <c r="D736" s="19" t="s">
        <v>15</v>
      </c>
      <c r="E736" s="19" t="s">
        <v>661</v>
      </c>
      <c r="F736" s="19" t="s">
        <v>15</v>
      </c>
      <c r="G736" s="19">
        <v>1</v>
      </c>
    </row>
    <row r="737" spans="1:7" ht="45" hidden="1" outlineLevel="7" collapsed="1">
      <c r="A737" s="19" t="s">
        <v>12</v>
      </c>
      <c r="B737" s="19" t="s">
        <v>152</v>
      </c>
      <c r="C737" s="19" t="s">
        <v>17</v>
      </c>
      <c r="D737" s="19"/>
      <c r="E737" s="19" t="s">
        <v>662</v>
      </c>
      <c r="F737" s="19" t="s">
        <v>15</v>
      </c>
      <c r="G737" s="19">
        <v>1</v>
      </c>
    </row>
    <row r="738" spans="1:7" hidden="1" outlineLevel="7" collapsed="1">
      <c r="A738" s="19" t="s">
        <v>12</v>
      </c>
      <c r="B738" s="20" t="s">
        <v>663</v>
      </c>
      <c r="C738" s="19" t="s">
        <v>17</v>
      </c>
      <c r="D738" s="19"/>
      <c r="E738" s="19" t="s">
        <v>663</v>
      </c>
      <c r="F738" s="19" t="s">
        <v>12</v>
      </c>
      <c r="G738" s="19" t="s">
        <v>17</v>
      </c>
    </row>
    <row r="739" spans="1:7" ht="30" hidden="1" outlineLevel="7">
      <c r="A739" s="21" t="s">
        <v>15</v>
      </c>
      <c r="B739" s="22" t="s">
        <v>664</v>
      </c>
      <c r="C739" s="21" t="s">
        <v>17</v>
      </c>
      <c r="D739" s="21" t="b">
        <f>EXACT(G734,"Based on the net electricity generation and a CO2 emission factor of each power unit")</f>
        <v>1</v>
      </c>
      <c r="E739" s="21" t="s">
        <v>665</v>
      </c>
      <c r="F739" s="21" t="s">
        <v>15</v>
      </c>
      <c r="G739" s="21" t="s">
        <v>17</v>
      </c>
    </row>
    <row r="740" spans="1:7" hidden="1" outlineLevel="7" collapsed="1">
      <c r="A740" s="19" t="s">
        <v>15</v>
      </c>
      <c r="B740" s="19" t="s">
        <v>152</v>
      </c>
      <c r="C740" s="19" t="s">
        <v>17</v>
      </c>
      <c r="D740" s="19" t="s">
        <v>15</v>
      </c>
      <c r="E740" s="19" t="s">
        <v>661</v>
      </c>
      <c r="F740" s="19" t="s">
        <v>15</v>
      </c>
      <c r="G740" s="19">
        <v>1</v>
      </c>
    </row>
    <row r="741" spans="1:7" hidden="1" outlineLevel="7" collapsed="1">
      <c r="A741" s="19" t="s">
        <v>12</v>
      </c>
      <c r="B741" s="20" t="s">
        <v>652</v>
      </c>
      <c r="C741" s="19" t="s">
        <v>17</v>
      </c>
      <c r="D741" s="19"/>
      <c r="E741" s="19" t="s">
        <v>653</v>
      </c>
      <c r="F741" s="19" t="s">
        <v>12</v>
      </c>
      <c r="G741" s="19" t="s">
        <v>17</v>
      </c>
    </row>
    <row r="742" spans="1:7" hidden="1" outlineLevel="7" collapsed="1">
      <c r="A742" s="19" t="s">
        <v>15</v>
      </c>
      <c r="B742" s="19" t="s">
        <v>152</v>
      </c>
      <c r="C742" s="19" t="s">
        <v>17</v>
      </c>
      <c r="D742" s="19" t="s">
        <v>15</v>
      </c>
      <c r="E742" s="19" t="s">
        <v>666</v>
      </c>
      <c r="F742" s="19" t="s">
        <v>15</v>
      </c>
      <c r="G742" s="19">
        <v>1</v>
      </c>
    </row>
    <row r="743" spans="1:7" hidden="1" outlineLevel="6">
      <c r="A743" s="21" t="s">
        <v>15</v>
      </c>
      <c r="B743" s="22" t="s">
        <v>654</v>
      </c>
      <c r="C743" s="21" t="s">
        <v>17</v>
      </c>
      <c r="D743" s="21" t="b">
        <f>EXACT(G718,"Yes")</f>
        <v>1</v>
      </c>
      <c r="E743" s="21" t="s">
        <v>655</v>
      </c>
      <c r="F743" s="21" t="s">
        <v>15</v>
      </c>
      <c r="G743" s="21" t="s">
        <v>17</v>
      </c>
    </row>
    <row r="744" spans="1:7" ht="30" hidden="1" outlineLevel="7" collapsed="1">
      <c r="A744" s="19" t="s">
        <v>12</v>
      </c>
      <c r="B744" s="19" t="s">
        <v>20</v>
      </c>
      <c r="C744" s="20" t="s">
        <v>656</v>
      </c>
      <c r="D744" s="19"/>
      <c r="E744" s="19" t="s">
        <v>657</v>
      </c>
      <c r="F744" s="19" t="s">
        <v>15</v>
      </c>
      <c r="G744" s="19" t="s">
        <v>658</v>
      </c>
    </row>
    <row r="745" spans="1:7" ht="30" hidden="1" outlineLevel="7">
      <c r="A745" s="21" t="s">
        <v>15</v>
      </c>
      <c r="B745" s="22" t="s">
        <v>659</v>
      </c>
      <c r="C745" s="21" t="s">
        <v>17</v>
      </c>
      <c r="D745" s="21" t="b">
        <f>EXACT(G744,"Based on the total net electricity generation of all power plants serving the system and the fuel types and total fuel consumption of the project electricity system")</f>
        <v>0</v>
      </c>
      <c r="E745" s="21" t="s">
        <v>660</v>
      </c>
      <c r="F745" s="21" t="s">
        <v>15</v>
      </c>
      <c r="G745" s="21" t="s">
        <v>17</v>
      </c>
    </row>
    <row r="746" spans="1:7" hidden="1" outlineLevel="7" collapsed="1">
      <c r="A746" s="19" t="s">
        <v>15</v>
      </c>
      <c r="B746" s="19" t="s">
        <v>152</v>
      </c>
      <c r="C746" s="19" t="s">
        <v>17</v>
      </c>
      <c r="D746" s="19" t="s">
        <v>15</v>
      </c>
      <c r="E746" s="19" t="s">
        <v>661</v>
      </c>
      <c r="F746" s="19" t="s">
        <v>15</v>
      </c>
      <c r="G746" s="19">
        <v>1</v>
      </c>
    </row>
    <row r="747" spans="1:7" ht="45" hidden="1" outlineLevel="7" collapsed="1">
      <c r="A747" s="19" t="s">
        <v>12</v>
      </c>
      <c r="B747" s="19" t="s">
        <v>152</v>
      </c>
      <c r="C747" s="19" t="s">
        <v>17</v>
      </c>
      <c r="D747" s="19"/>
      <c r="E747" s="19" t="s">
        <v>662</v>
      </c>
      <c r="F747" s="19" t="s">
        <v>15</v>
      </c>
      <c r="G747" s="19">
        <v>1</v>
      </c>
    </row>
    <row r="748" spans="1:7" hidden="1" outlineLevel="7">
      <c r="A748" s="21" t="s">
        <v>12</v>
      </c>
      <c r="B748" s="22" t="s">
        <v>663</v>
      </c>
      <c r="C748" s="21" t="s">
        <v>17</v>
      </c>
      <c r="D748" s="21"/>
      <c r="E748" s="21" t="s">
        <v>663</v>
      </c>
      <c r="F748" s="21" t="s">
        <v>12</v>
      </c>
      <c r="G748" s="21" t="s">
        <v>17</v>
      </c>
    </row>
    <row r="749" spans="1:7" hidden="1" outlineLevel="7" collapsed="1">
      <c r="A749" s="19" t="s">
        <v>12</v>
      </c>
      <c r="B749" s="19" t="s">
        <v>13</v>
      </c>
      <c r="C749" s="19" t="s">
        <v>17</v>
      </c>
      <c r="D749" s="19"/>
      <c r="E749" s="19" t="s">
        <v>667</v>
      </c>
      <c r="F749" s="19" t="s">
        <v>15</v>
      </c>
      <c r="G749" s="19" t="s">
        <v>111</v>
      </c>
    </row>
    <row r="750" spans="1:7" ht="30" hidden="1" outlineLevel="7" collapsed="1">
      <c r="A750" s="19" t="s">
        <v>12</v>
      </c>
      <c r="B750" s="19" t="s">
        <v>152</v>
      </c>
      <c r="C750" s="19" t="s">
        <v>17</v>
      </c>
      <c r="D750" s="19"/>
      <c r="E750" s="19" t="s">
        <v>668</v>
      </c>
      <c r="F750" s="19" t="s">
        <v>15</v>
      </c>
      <c r="G750" s="19">
        <v>1</v>
      </c>
    </row>
    <row r="751" spans="1:7" ht="30" hidden="1" outlineLevel="7" collapsed="1">
      <c r="A751" s="19" t="s">
        <v>12</v>
      </c>
      <c r="B751" s="19" t="s">
        <v>152</v>
      </c>
      <c r="C751" s="19" t="s">
        <v>17</v>
      </c>
      <c r="D751" s="19"/>
      <c r="E751" s="19" t="s">
        <v>669</v>
      </c>
      <c r="F751" s="19" t="s">
        <v>15</v>
      </c>
      <c r="G751" s="19">
        <v>1</v>
      </c>
    </row>
    <row r="752" spans="1:7" hidden="1" outlineLevel="7" collapsed="1">
      <c r="A752" s="19" t="s">
        <v>12</v>
      </c>
      <c r="B752" s="19" t="s">
        <v>152</v>
      </c>
      <c r="C752" s="19" t="s">
        <v>17</v>
      </c>
      <c r="D752" s="19"/>
      <c r="E752" s="19" t="s">
        <v>670</v>
      </c>
      <c r="F752" s="19" t="s">
        <v>15</v>
      </c>
      <c r="G752" s="19">
        <v>1</v>
      </c>
    </row>
    <row r="753" spans="1:7" ht="30" hidden="1" outlineLevel="7">
      <c r="A753" s="21" t="s">
        <v>15</v>
      </c>
      <c r="B753" s="22" t="s">
        <v>664</v>
      </c>
      <c r="C753" s="21" t="s">
        <v>17</v>
      </c>
      <c r="D753" s="21" t="b">
        <f>EXACT(G744,"Based on the net electricity generation and a CO2 emission factor of each power unit")</f>
        <v>1</v>
      </c>
      <c r="E753" s="21" t="s">
        <v>665</v>
      </c>
      <c r="F753" s="21" t="s">
        <v>15</v>
      </c>
      <c r="G753" s="21" t="s">
        <v>17</v>
      </c>
    </row>
    <row r="754" spans="1:7" hidden="1" outlineLevel="7" collapsed="1">
      <c r="A754" s="19" t="s">
        <v>15</v>
      </c>
      <c r="B754" s="19" t="s">
        <v>152</v>
      </c>
      <c r="C754" s="19" t="s">
        <v>17</v>
      </c>
      <c r="D754" s="19" t="s">
        <v>15</v>
      </c>
      <c r="E754" s="19" t="s">
        <v>661</v>
      </c>
      <c r="F754" s="19" t="s">
        <v>15</v>
      </c>
      <c r="G754" s="19">
        <v>1</v>
      </c>
    </row>
    <row r="755" spans="1:7" hidden="1" outlineLevel="7">
      <c r="A755" s="21" t="s">
        <v>12</v>
      </c>
      <c r="B755" s="22" t="s">
        <v>652</v>
      </c>
      <c r="C755" s="21" t="s">
        <v>17</v>
      </c>
      <c r="D755" s="21"/>
      <c r="E755" s="21" t="s">
        <v>653</v>
      </c>
      <c r="F755" s="21" t="s">
        <v>12</v>
      </c>
      <c r="G755" s="21" t="s">
        <v>17</v>
      </c>
    </row>
    <row r="756" spans="1:7" ht="30" hidden="1" outlineLevel="7" collapsed="1">
      <c r="A756" s="19" t="s">
        <v>12</v>
      </c>
      <c r="B756" s="19" t="s">
        <v>20</v>
      </c>
      <c r="C756" s="20" t="s">
        <v>671</v>
      </c>
      <c r="D756" s="19"/>
      <c r="E756" s="19" t="s">
        <v>672</v>
      </c>
      <c r="F756" s="19" t="s">
        <v>15</v>
      </c>
      <c r="G756" s="19" t="s">
        <v>673</v>
      </c>
    </row>
    <row r="757" spans="1:7" hidden="1" outlineLevel="7" collapsed="1">
      <c r="A757" s="19" t="s">
        <v>15</v>
      </c>
      <c r="B757" s="20" t="s">
        <v>674</v>
      </c>
      <c r="C757" s="19" t="s">
        <v>17</v>
      </c>
      <c r="D757" s="19" t="b">
        <f>EXACT(G756,"Only data available is the electricity generation for the specific power unit")</f>
        <v>0</v>
      </c>
      <c r="E757" s="19" t="s">
        <v>675</v>
      </c>
      <c r="F757" s="19" t="s">
        <v>15</v>
      </c>
      <c r="G757" s="19" t="s">
        <v>17</v>
      </c>
    </row>
    <row r="758" spans="1:7" ht="30" hidden="1" outlineLevel="7" collapsed="1">
      <c r="A758" s="19" t="s">
        <v>15</v>
      </c>
      <c r="B758" s="20" t="s">
        <v>676</v>
      </c>
      <c r="C758" s="19" t="s">
        <v>17</v>
      </c>
      <c r="D758" s="19" t="b">
        <f>EXACT(G756,"Only data available for the specific power unit are the electricity generation and the fuel types used")</f>
        <v>0</v>
      </c>
      <c r="E758" s="19" t="s">
        <v>677</v>
      </c>
      <c r="F758" s="19" t="s">
        <v>15</v>
      </c>
      <c r="G758" s="19" t="s">
        <v>17</v>
      </c>
    </row>
    <row r="759" spans="1:7" hidden="1" outlineLevel="7" collapsed="1">
      <c r="A759" s="19" t="s">
        <v>15</v>
      </c>
      <c r="B759" s="20" t="s">
        <v>678</v>
      </c>
      <c r="C759" s="19" t="s">
        <v>17</v>
      </c>
      <c r="D759" s="19" t="b">
        <f>EXACT(G756,"Data available for fuel consumption and electricity generation")</f>
        <v>1</v>
      </c>
      <c r="E759" s="19" t="s">
        <v>673</v>
      </c>
      <c r="F759" s="19" t="s">
        <v>15</v>
      </c>
      <c r="G759" s="19" t="s">
        <v>17</v>
      </c>
    </row>
    <row r="760" spans="1:7" hidden="1" outlineLevel="7" collapsed="1">
      <c r="A760" s="19" t="s">
        <v>15</v>
      </c>
      <c r="B760" s="19" t="s">
        <v>152</v>
      </c>
      <c r="C760" s="19" t="s">
        <v>17</v>
      </c>
      <c r="D760" s="19" t="s">
        <v>15</v>
      </c>
      <c r="E760" s="19" t="s">
        <v>666</v>
      </c>
      <c r="F760" s="19" t="s">
        <v>15</v>
      </c>
      <c r="G760" s="19">
        <v>1</v>
      </c>
    </row>
    <row r="761" spans="1:7" hidden="1" outlineLevel="5">
      <c r="A761" s="21" t="s">
        <v>15</v>
      </c>
      <c r="B761" s="22" t="s">
        <v>679</v>
      </c>
      <c r="C761" s="21" t="s">
        <v>17</v>
      </c>
      <c r="D761" s="21" t="b">
        <f>EXACT(G716,"Hourly")</f>
        <v>1</v>
      </c>
      <c r="E761" s="21" t="s">
        <v>680</v>
      </c>
      <c r="F761" s="21" t="s">
        <v>15</v>
      </c>
      <c r="G761" s="21" t="s">
        <v>17</v>
      </c>
    </row>
    <row r="762" spans="1:7" ht="30" hidden="1" outlineLevel="6" collapsed="1">
      <c r="A762" s="19" t="s">
        <v>12</v>
      </c>
      <c r="B762" s="19" t="s">
        <v>20</v>
      </c>
      <c r="C762" s="20" t="s">
        <v>681</v>
      </c>
      <c r="D762" s="19"/>
      <c r="E762" s="19" t="s">
        <v>682</v>
      </c>
      <c r="F762" s="19" t="s">
        <v>15</v>
      </c>
      <c r="G762" s="19" t="s">
        <v>683</v>
      </c>
    </row>
    <row r="763" spans="1:7" ht="30" hidden="1" outlineLevel="6" collapsed="1">
      <c r="A763" s="19" t="s">
        <v>12</v>
      </c>
      <c r="B763" s="19" t="s">
        <v>152</v>
      </c>
      <c r="C763" s="19" t="s">
        <v>17</v>
      </c>
      <c r="D763" s="19"/>
      <c r="E763" s="19" t="s">
        <v>684</v>
      </c>
      <c r="F763" s="19" t="s">
        <v>15</v>
      </c>
      <c r="G763" s="19">
        <v>1</v>
      </c>
    </row>
    <row r="764" spans="1:7" hidden="1" outlineLevel="5">
      <c r="A764" s="21" t="s">
        <v>12</v>
      </c>
      <c r="B764" s="22" t="s">
        <v>685</v>
      </c>
      <c r="C764" s="21" t="s">
        <v>17</v>
      </c>
      <c r="D764" s="21"/>
      <c r="E764" s="21" t="s">
        <v>685</v>
      </c>
      <c r="F764" s="21" t="s">
        <v>15</v>
      </c>
      <c r="G764" s="21" t="s">
        <v>17</v>
      </c>
    </row>
    <row r="765" spans="1:7" hidden="1" outlineLevel="6" collapsed="1">
      <c r="A765" s="19" t="s">
        <v>15</v>
      </c>
      <c r="B765" s="19" t="s">
        <v>152</v>
      </c>
      <c r="C765" s="19" t="s">
        <v>17</v>
      </c>
      <c r="D765" s="19" t="s">
        <v>15</v>
      </c>
      <c r="E765" s="19" t="s">
        <v>686</v>
      </c>
      <c r="F765" s="19" t="s">
        <v>15</v>
      </c>
      <c r="G765" s="19">
        <v>1</v>
      </c>
    </row>
    <row r="766" spans="1:7" ht="409.5" hidden="1" outlineLevel="6" collapsed="1">
      <c r="A766" s="19" t="s">
        <v>15</v>
      </c>
      <c r="B766" s="19" t="s">
        <v>80</v>
      </c>
      <c r="C766" s="23" t="s">
        <v>81</v>
      </c>
      <c r="D766" s="19"/>
      <c r="E766" s="24" t="s">
        <v>687</v>
      </c>
      <c r="F766" s="19" t="s">
        <v>15</v>
      </c>
      <c r="G766" s="19" t="s">
        <v>17</v>
      </c>
    </row>
    <row r="767" spans="1:7" hidden="1" outlineLevel="6" collapsed="1">
      <c r="A767" s="19" t="s">
        <v>12</v>
      </c>
      <c r="B767" s="19" t="s">
        <v>152</v>
      </c>
      <c r="C767" s="19" t="s">
        <v>17</v>
      </c>
      <c r="D767" s="19"/>
      <c r="E767" s="19" t="s">
        <v>688</v>
      </c>
      <c r="F767" s="19" t="s">
        <v>15</v>
      </c>
      <c r="G767" s="19">
        <v>1</v>
      </c>
    </row>
    <row r="768" spans="1:7" hidden="1" outlineLevel="6" collapsed="1">
      <c r="A768" s="19" t="s">
        <v>12</v>
      </c>
      <c r="B768" s="19" t="s">
        <v>152</v>
      </c>
      <c r="C768" s="19" t="s">
        <v>17</v>
      </c>
      <c r="D768" s="19"/>
      <c r="E768" s="19" t="s">
        <v>689</v>
      </c>
      <c r="F768" s="19" t="s">
        <v>15</v>
      </c>
      <c r="G768" s="19">
        <v>1</v>
      </c>
    </row>
    <row r="769" spans="1:7" hidden="1" outlineLevel="6">
      <c r="A769" s="21" t="s">
        <v>12</v>
      </c>
      <c r="B769" s="22" t="s">
        <v>690</v>
      </c>
      <c r="C769" s="21" t="s">
        <v>17</v>
      </c>
      <c r="D769" s="21"/>
      <c r="E769" s="21" t="s">
        <v>690</v>
      </c>
      <c r="F769" s="21" t="s">
        <v>12</v>
      </c>
      <c r="G769" s="21" t="s">
        <v>17</v>
      </c>
    </row>
    <row r="770" spans="1:7" hidden="1" outlineLevel="7" collapsed="1">
      <c r="A770" s="19" t="s">
        <v>12</v>
      </c>
      <c r="B770" s="19" t="s">
        <v>13</v>
      </c>
      <c r="C770" s="19" t="s">
        <v>17</v>
      </c>
      <c r="D770" s="19"/>
      <c r="E770" s="19" t="s">
        <v>691</v>
      </c>
      <c r="F770" s="19" t="s">
        <v>15</v>
      </c>
      <c r="G770" s="19" t="s">
        <v>111</v>
      </c>
    </row>
    <row r="771" spans="1:7" hidden="1" outlineLevel="7" collapsed="1">
      <c r="A771" s="19" t="s">
        <v>12</v>
      </c>
      <c r="B771" s="19" t="s">
        <v>65</v>
      </c>
      <c r="C771" s="19" t="s">
        <v>17</v>
      </c>
      <c r="D771" s="19"/>
      <c r="E771" s="19" t="s">
        <v>692</v>
      </c>
      <c r="F771" s="19" t="s">
        <v>15</v>
      </c>
      <c r="G771" s="19" t="s">
        <v>329</v>
      </c>
    </row>
    <row r="772" spans="1:7" hidden="1" outlineLevel="7" collapsed="1">
      <c r="A772" s="19" t="s">
        <v>12</v>
      </c>
      <c r="B772" s="19" t="s">
        <v>152</v>
      </c>
      <c r="C772" s="19" t="s">
        <v>17</v>
      </c>
      <c r="D772" s="19"/>
      <c r="E772" s="19" t="s">
        <v>693</v>
      </c>
      <c r="F772" s="19" t="s">
        <v>15</v>
      </c>
      <c r="G772" s="19">
        <v>1</v>
      </c>
    </row>
    <row r="773" spans="1:7" hidden="1" outlineLevel="7" collapsed="1">
      <c r="A773" s="19" t="s">
        <v>12</v>
      </c>
      <c r="B773" s="19" t="s">
        <v>152</v>
      </c>
      <c r="C773" s="19" t="s">
        <v>17</v>
      </c>
      <c r="D773" s="19"/>
      <c r="E773" s="19" t="s">
        <v>694</v>
      </c>
      <c r="F773" s="19" t="s">
        <v>15</v>
      </c>
      <c r="G773" s="19">
        <v>1</v>
      </c>
    </row>
    <row r="774" spans="1:7" hidden="1" outlineLevel="5">
      <c r="A774" s="21" t="s">
        <v>12</v>
      </c>
      <c r="B774" s="22" t="s">
        <v>695</v>
      </c>
      <c r="C774" s="21" t="s">
        <v>17</v>
      </c>
      <c r="D774" s="21"/>
      <c r="E774" s="21" t="s">
        <v>695</v>
      </c>
      <c r="F774" s="21" t="s">
        <v>15</v>
      </c>
      <c r="G774" s="21" t="s">
        <v>17</v>
      </c>
    </row>
    <row r="775" spans="1:7" ht="30" hidden="1" outlineLevel="6" collapsed="1">
      <c r="A775" s="19" t="s">
        <v>12</v>
      </c>
      <c r="B775" s="19" t="s">
        <v>20</v>
      </c>
      <c r="C775" s="20" t="s">
        <v>696</v>
      </c>
      <c r="D775" s="19"/>
      <c r="E775" s="19" t="s">
        <v>697</v>
      </c>
      <c r="F775" s="19" t="s">
        <v>15</v>
      </c>
      <c r="G775" s="19" t="s">
        <v>12</v>
      </c>
    </row>
    <row r="776" spans="1:7" hidden="1" outlineLevel="6">
      <c r="A776" s="21" t="s">
        <v>15</v>
      </c>
      <c r="B776" s="22" t="s">
        <v>698</v>
      </c>
      <c r="C776" s="21" t="s">
        <v>17</v>
      </c>
      <c r="D776" s="21" t="b">
        <f>EXACT(G775,"No")</f>
        <v>0</v>
      </c>
      <c r="E776" s="21" t="s">
        <v>699</v>
      </c>
      <c r="F776" s="21" t="s">
        <v>15</v>
      </c>
      <c r="G776" s="21" t="s">
        <v>17</v>
      </c>
    </row>
    <row r="777" spans="1:7" ht="30" hidden="1" outlineLevel="7" collapsed="1">
      <c r="A777" s="19" t="s">
        <v>12</v>
      </c>
      <c r="B777" s="19" t="s">
        <v>20</v>
      </c>
      <c r="C777" s="20" t="s">
        <v>700</v>
      </c>
      <c r="D777" s="19"/>
      <c r="E777" s="19" t="s">
        <v>701</v>
      </c>
      <c r="F777" s="19" t="s">
        <v>15</v>
      </c>
      <c r="G777" s="19" t="s">
        <v>702</v>
      </c>
    </row>
    <row r="778" spans="1:7" hidden="1" outlineLevel="7">
      <c r="A778" s="21" t="s">
        <v>15</v>
      </c>
      <c r="B778" s="22" t="s">
        <v>703</v>
      </c>
      <c r="C778" s="21" t="s">
        <v>17</v>
      </c>
      <c r="D778" s="21" t="b">
        <f>EXACT(G777,"Neither")</f>
        <v>0</v>
      </c>
      <c r="E778" s="21" t="s">
        <v>703</v>
      </c>
      <c r="F778" s="21" t="s">
        <v>15</v>
      </c>
      <c r="G778" s="21" t="s">
        <v>17</v>
      </c>
    </row>
    <row r="779" spans="1:7" hidden="1" outlineLevel="7" collapsed="1">
      <c r="A779" s="19" t="s">
        <v>15</v>
      </c>
      <c r="B779" s="19" t="s">
        <v>152</v>
      </c>
      <c r="C779" s="19" t="s">
        <v>17</v>
      </c>
      <c r="D779" s="19" t="s">
        <v>15</v>
      </c>
      <c r="E779" s="19" t="s">
        <v>704</v>
      </c>
      <c r="F779" s="19" t="s">
        <v>15</v>
      </c>
      <c r="G779" s="19">
        <v>1</v>
      </c>
    </row>
    <row r="780" spans="1:7" hidden="1" outlineLevel="7" collapsed="1">
      <c r="A780" s="19" t="s">
        <v>15</v>
      </c>
      <c r="B780" s="19" t="s">
        <v>152</v>
      </c>
      <c r="C780" s="19" t="s">
        <v>17</v>
      </c>
      <c r="D780" s="19" t="s">
        <v>15</v>
      </c>
      <c r="E780" s="19" t="s">
        <v>705</v>
      </c>
      <c r="F780" s="19" t="s">
        <v>15</v>
      </c>
      <c r="G780" s="19">
        <v>1</v>
      </c>
    </row>
    <row r="781" spans="1:7" hidden="1" outlineLevel="7" collapsed="1">
      <c r="A781" s="19" t="s">
        <v>15</v>
      </c>
      <c r="B781" s="19" t="s">
        <v>152</v>
      </c>
      <c r="C781" s="19" t="s">
        <v>17</v>
      </c>
      <c r="D781" s="19" t="s">
        <v>15</v>
      </c>
      <c r="E781" s="19" t="s">
        <v>706</v>
      </c>
      <c r="F781" s="19" t="s">
        <v>15</v>
      </c>
      <c r="G781" s="19">
        <v>1</v>
      </c>
    </row>
    <row r="782" spans="1:7" hidden="1" outlineLevel="7" collapsed="1">
      <c r="A782" s="19" t="s">
        <v>15</v>
      </c>
      <c r="B782" s="19" t="s">
        <v>152</v>
      </c>
      <c r="C782" s="19" t="s">
        <v>17</v>
      </c>
      <c r="D782" s="19" t="s">
        <v>15</v>
      </c>
      <c r="E782" s="19" t="s">
        <v>686</v>
      </c>
      <c r="F782" s="19" t="s">
        <v>15</v>
      </c>
      <c r="G782" s="19">
        <v>1</v>
      </c>
    </row>
    <row r="783" spans="1:7" ht="30" hidden="1" outlineLevel="7" collapsed="1">
      <c r="A783" s="19" t="s">
        <v>12</v>
      </c>
      <c r="B783" s="19" t="s">
        <v>20</v>
      </c>
      <c r="C783" s="20" t="s">
        <v>134</v>
      </c>
      <c r="D783" s="19"/>
      <c r="E783" s="19" t="s">
        <v>707</v>
      </c>
      <c r="F783" s="19" t="s">
        <v>15</v>
      </c>
      <c r="G783" s="19" t="s">
        <v>12</v>
      </c>
    </row>
    <row r="784" spans="1:7" ht="45" hidden="1" outlineLevel="7" collapsed="1">
      <c r="A784" s="19" t="s">
        <v>12</v>
      </c>
      <c r="B784" s="19" t="s">
        <v>20</v>
      </c>
      <c r="C784" s="20" t="s">
        <v>708</v>
      </c>
      <c r="D784" s="19"/>
      <c r="E784" s="19" t="s">
        <v>709</v>
      </c>
      <c r="F784" s="19" t="s">
        <v>15</v>
      </c>
      <c r="G784" s="19" t="s">
        <v>710</v>
      </c>
    </row>
    <row r="785" spans="1:7" ht="30" hidden="1" outlineLevel="7" collapsed="1">
      <c r="A785" s="19" t="s">
        <v>12</v>
      </c>
      <c r="B785" s="19" t="s">
        <v>20</v>
      </c>
      <c r="C785" s="20" t="s">
        <v>711</v>
      </c>
      <c r="D785" s="19"/>
      <c r="E785" s="19" t="s">
        <v>712</v>
      </c>
      <c r="F785" s="19" t="s">
        <v>15</v>
      </c>
      <c r="G785" s="19" t="s">
        <v>12</v>
      </c>
    </row>
    <row r="786" spans="1:7" hidden="1" outlineLevel="7" collapsed="1">
      <c r="A786" s="19" t="s">
        <v>15</v>
      </c>
      <c r="B786" s="19" t="s">
        <v>152</v>
      </c>
      <c r="C786" s="19" t="s">
        <v>17</v>
      </c>
      <c r="D786" s="19" t="s">
        <v>15</v>
      </c>
      <c r="E786" s="19" t="s">
        <v>713</v>
      </c>
      <c r="F786" s="19" t="s">
        <v>15</v>
      </c>
      <c r="G786" s="19">
        <v>1</v>
      </c>
    </row>
    <row r="787" spans="1:7" hidden="1" outlineLevel="7">
      <c r="A787" s="21" t="s">
        <v>15</v>
      </c>
      <c r="B787" s="22" t="s">
        <v>714</v>
      </c>
      <c r="C787" s="21" t="s">
        <v>17</v>
      </c>
      <c r="D787" s="21" t="b">
        <f>EXACT(G777,"Isolated System")</f>
        <v>0</v>
      </c>
      <c r="E787" s="21" t="s">
        <v>715</v>
      </c>
      <c r="F787" s="21" t="s">
        <v>15</v>
      </c>
      <c r="G787" s="21" t="s">
        <v>17</v>
      </c>
    </row>
    <row r="788" spans="1:7" hidden="1" outlineLevel="7" collapsed="1">
      <c r="A788" s="19" t="s">
        <v>15</v>
      </c>
      <c r="B788" s="19" t="s">
        <v>152</v>
      </c>
      <c r="C788" s="19" t="s">
        <v>17</v>
      </c>
      <c r="D788" s="19" t="s">
        <v>15</v>
      </c>
      <c r="E788" s="19" t="s">
        <v>704</v>
      </c>
      <c r="F788" s="19" t="s">
        <v>15</v>
      </c>
      <c r="G788" s="19">
        <v>1</v>
      </c>
    </row>
    <row r="789" spans="1:7" hidden="1" outlineLevel="7" collapsed="1">
      <c r="A789" s="19" t="s">
        <v>15</v>
      </c>
      <c r="B789" s="19" t="s">
        <v>152</v>
      </c>
      <c r="C789" s="19" t="s">
        <v>17</v>
      </c>
      <c r="D789" s="19" t="s">
        <v>15</v>
      </c>
      <c r="E789" s="19" t="s">
        <v>705</v>
      </c>
      <c r="F789" s="19" t="s">
        <v>15</v>
      </c>
      <c r="G789" s="19">
        <v>1</v>
      </c>
    </row>
    <row r="790" spans="1:7" hidden="1" outlineLevel="7" collapsed="1">
      <c r="A790" s="19" t="s">
        <v>15</v>
      </c>
      <c r="B790" s="19" t="s">
        <v>152</v>
      </c>
      <c r="C790" s="19" t="s">
        <v>17</v>
      </c>
      <c r="D790" s="19" t="s">
        <v>15</v>
      </c>
      <c r="E790" s="19" t="s">
        <v>706</v>
      </c>
      <c r="F790" s="19" t="s">
        <v>15</v>
      </c>
      <c r="G790" s="19">
        <v>1</v>
      </c>
    </row>
    <row r="791" spans="1:7" hidden="1" outlineLevel="7" collapsed="1">
      <c r="A791" s="19" t="s">
        <v>15</v>
      </c>
      <c r="B791" s="19" t="s">
        <v>152</v>
      </c>
      <c r="C791" s="19" t="s">
        <v>17</v>
      </c>
      <c r="D791" s="19" t="s">
        <v>15</v>
      </c>
      <c r="E791" s="19" t="s">
        <v>713</v>
      </c>
      <c r="F791" s="19" t="s">
        <v>15</v>
      </c>
      <c r="G791" s="19">
        <v>1</v>
      </c>
    </row>
    <row r="792" spans="1:7" hidden="1" outlineLevel="7" collapsed="1">
      <c r="A792" s="19" t="s">
        <v>15</v>
      </c>
      <c r="B792" s="19" t="s">
        <v>152</v>
      </c>
      <c r="C792" s="19" t="s">
        <v>17</v>
      </c>
      <c r="D792" s="19" t="s">
        <v>15</v>
      </c>
      <c r="E792" s="19" t="s">
        <v>686</v>
      </c>
      <c r="F792" s="19" t="s">
        <v>15</v>
      </c>
      <c r="G792" s="19">
        <v>1</v>
      </c>
    </row>
    <row r="793" spans="1:7" ht="30" hidden="1" outlineLevel="7" collapsed="1">
      <c r="A793" s="19" t="s">
        <v>12</v>
      </c>
      <c r="B793" s="19" t="s">
        <v>20</v>
      </c>
      <c r="C793" s="20" t="s">
        <v>716</v>
      </c>
      <c r="D793" s="19"/>
      <c r="E793" s="19" t="s">
        <v>717</v>
      </c>
      <c r="F793" s="19" t="s">
        <v>15</v>
      </c>
      <c r="G793" s="19" t="s">
        <v>718</v>
      </c>
    </row>
    <row r="794" spans="1:7" hidden="1" outlineLevel="7">
      <c r="A794" s="21" t="s">
        <v>15</v>
      </c>
      <c r="B794" s="22" t="s">
        <v>719</v>
      </c>
      <c r="C794" s="21" t="s">
        <v>17</v>
      </c>
      <c r="D794" s="21" t="b">
        <f>EXACT(G793,"Multiple")</f>
        <v>0</v>
      </c>
      <c r="E794" s="21" t="s">
        <v>720</v>
      </c>
      <c r="F794" s="21" t="s">
        <v>15</v>
      </c>
      <c r="G794" s="21" t="s">
        <v>17</v>
      </c>
    </row>
    <row r="795" spans="1:7" ht="30" hidden="1" outlineLevel="7" collapsed="1">
      <c r="A795" s="19" t="s">
        <v>12</v>
      </c>
      <c r="B795" s="19" t="s">
        <v>20</v>
      </c>
      <c r="C795" s="20" t="s">
        <v>721</v>
      </c>
      <c r="D795" s="19"/>
      <c r="E795" s="19" t="s">
        <v>722</v>
      </c>
      <c r="F795" s="19" t="s">
        <v>15</v>
      </c>
      <c r="G795" s="19" t="s">
        <v>723</v>
      </c>
    </row>
    <row r="796" spans="1:7" ht="30" hidden="1" outlineLevel="7" collapsed="1">
      <c r="A796" s="19" t="s">
        <v>15</v>
      </c>
      <c r="B796" s="19" t="s">
        <v>20</v>
      </c>
      <c r="C796" s="20" t="s">
        <v>724</v>
      </c>
      <c r="D796" s="19" t="b">
        <f>EXACT(G795,"Isolated grid systems with multiple fuel and technology types with combined cycle power plants")</f>
        <v>0</v>
      </c>
      <c r="E796" s="19" t="s">
        <v>725</v>
      </c>
      <c r="F796" s="19" t="s">
        <v>15</v>
      </c>
      <c r="G796" s="19" t="s">
        <v>12</v>
      </c>
    </row>
    <row r="797" spans="1:7" ht="30" hidden="1" outlineLevel="7" collapsed="1">
      <c r="A797" s="19" t="s">
        <v>15</v>
      </c>
      <c r="B797" s="19" t="s">
        <v>20</v>
      </c>
      <c r="C797" s="20" t="s">
        <v>726</v>
      </c>
      <c r="D797" s="19" t="b">
        <f>EXACT(G795,"Isolated grid systems with multiple fuel and technology types without combined cycle power plants")</f>
        <v>0</v>
      </c>
      <c r="E797" s="19" t="s">
        <v>725</v>
      </c>
      <c r="F797" s="19" t="s">
        <v>15</v>
      </c>
      <c r="G797" s="19" t="s">
        <v>12</v>
      </c>
    </row>
    <row r="798" spans="1:7" hidden="1" outlineLevel="7">
      <c r="A798" s="21" t="s">
        <v>15</v>
      </c>
      <c r="B798" s="22" t="s">
        <v>703</v>
      </c>
      <c r="C798" s="21" t="s">
        <v>17</v>
      </c>
      <c r="D798" s="21" t="b">
        <f>EXACT(G777,"Grid is located in LDC/SIDs/URC")</f>
        <v>1</v>
      </c>
      <c r="E798" s="21" t="s">
        <v>703</v>
      </c>
      <c r="F798" s="21" t="s">
        <v>15</v>
      </c>
      <c r="G798" s="21" t="s">
        <v>17</v>
      </c>
    </row>
    <row r="799" spans="1:7" hidden="1" outlineLevel="7" collapsed="1">
      <c r="A799" s="19" t="s">
        <v>15</v>
      </c>
      <c r="B799" s="19" t="s">
        <v>152</v>
      </c>
      <c r="C799" s="19" t="s">
        <v>17</v>
      </c>
      <c r="D799" s="19" t="s">
        <v>15</v>
      </c>
      <c r="E799" s="19" t="s">
        <v>704</v>
      </c>
      <c r="F799" s="19" t="s">
        <v>15</v>
      </c>
      <c r="G799" s="19">
        <v>1</v>
      </c>
    </row>
    <row r="800" spans="1:7" hidden="1" outlineLevel="7" collapsed="1">
      <c r="A800" s="19" t="s">
        <v>15</v>
      </c>
      <c r="B800" s="19" t="s">
        <v>152</v>
      </c>
      <c r="C800" s="19" t="s">
        <v>17</v>
      </c>
      <c r="D800" s="19" t="s">
        <v>15</v>
      </c>
      <c r="E800" s="19" t="s">
        <v>705</v>
      </c>
      <c r="F800" s="19" t="s">
        <v>15</v>
      </c>
      <c r="G800" s="19">
        <v>1</v>
      </c>
    </row>
    <row r="801" spans="1:7" hidden="1" outlineLevel="7" collapsed="1">
      <c r="A801" s="19" t="s">
        <v>15</v>
      </c>
      <c r="B801" s="19" t="s">
        <v>152</v>
      </c>
      <c r="C801" s="19" t="s">
        <v>17</v>
      </c>
      <c r="D801" s="19" t="s">
        <v>15</v>
      </c>
      <c r="E801" s="19" t="s">
        <v>706</v>
      </c>
      <c r="F801" s="19" t="s">
        <v>15</v>
      </c>
      <c r="G801" s="19">
        <v>1</v>
      </c>
    </row>
    <row r="802" spans="1:7" hidden="1" outlineLevel="7" collapsed="1">
      <c r="A802" s="19" t="s">
        <v>15</v>
      </c>
      <c r="B802" s="19" t="s">
        <v>152</v>
      </c>
      <c r="C802" s="19" t="s">
        <v>17</v>
      </c>
      <c r="D802" s="19" t="s">
        <v>15</v>
      </c>
      <c r="E802" s="19" t="s">
        <v>686</v>
      </c>
      <c r="F802" s="19" t="s">
        <v>15</v>
      </c>
      <c r="G802" s="19">
        <v>1</v>
      </c>
    </row>
    <row r="803" spans="1:7" ht="30" hidden="1" outlineLevel="7" collapsed="1">
      <c r="A803" s="19" t="s">
        <v>12</v>
      </c>
      <c r="B803" s="19" t="s">
        <v>20</v>
      </c>
      <c r="C803" s="20" t="s">
        <v>134</v>
      </c>
      <c r="D803" s="19"/>
      <c r="E803" s="19" t="s">
        <v>707</v>
      </c>
      <c r="F803" s="19" t="s">
        <v>15</v>
      </c>
      <c r="G803" s="19" t="s">
        <v>12</v>
      </c>
    </row>
    <row r="804" spans="1:7" ht="45" hidden="1" outlineLevel="7" collapsed="1">
      <c r="A804" s="19" t="s">
        <v>12</v>
      </c>
      <c r="B804" s="19" t="s">
        <v>20</v>
      </c>
      <c r="C804" s="20" t="s">
        <v>708</v>
      </c>
      <c r="D804" s="19"/>
      <c r="E804" s="19" t="s">
        <v>709</v>
      </c>
      <c r="F804" s="19" t="s">
        <v>15</v>
      </c>
      <c r="G804" s="19" t="s">
        <v>710</v>
      </c>
    </row>
    <row r="805" spans="1:7" ht="30" hidden="1" outlineLevel="7" collapsed="1">
      <c r="A805" s="19" t="s">
        <v>12</v>
      </c>
      <c r="B805" s="19" t="s">
        <v>20</v>
      </c>
      <c r="C805" s="20" t="s">
        <v>711</v>
      </c>
      <c r="D805" s="19"/>
      <c r="E805" s="19" t="s">
        <v>712</v>
      </c>
      <c r="F805" s="19" t="s">
        <v>15</v>
      </c>
      <c r="G805" s="19" t="s">
        <v>12</v>
      </c>
    </row>
    <row r="806" spans="1:7" hidden="1" outlineLevel="7" collapsed="1">
      <c r="A806" s="19" t="s">
        <v>15</v>
      </c>
      <c r="B806" s="19" t="s">
        <v>152</v>
      </c>
      <c r="C806" s="19" t="s">
        <v>17</v>
      </c>
      <c r="D806" s="19" t="s">
        <v>15</v>
      </c>
      <c r="E806" s="19" t="s">
        <v>713</v>
      </c>
      <c r="F806" s="19" t="s">
        <v>15</v>
      </c>
      <c r="G806" s="19">
        <v>1</v>
      </c>
    </row>
    <row r="807" spans="1:7" hidden="1" outlineLevel="6">
      <c r="A807" s="21" t="s">
        <v>15</v>
      </c>
      <c r="B807" s="22" t="s">
        <v>727</v>
      </c>
      <c r="C807" s="21" t="s">
        <v>17</v>
      </c>
      <c r="D807" s="21" t="b">
        <f>EXACT(G775,"Yes")</f>
        <v>1</v>
      </c>
      <c r="E807" s="21" t="s">
        <v>727</v>
      </c>
      <c r="F807" s="21" t="s">
        <v>15</v>
      </c>
      <c r="G807" s="21" t="s">
        <v>17</v>
      </c>
    </row>
    <row r="808" spans="1:7" hidden="1" outlineLevel="7" collapsed="1">
      <c r="A808" s="19" t="s">
        <v>15</v>
      </c>
      <c r="B808" s="19" t="s">
        <v>152</v>
      </c>
      <c r="C808" s="19" t="s">
        <v>17</v>
      </c>
      <c r="D808" s="19" t="s">
        <v>15</v>
      </c>
      <c r="E808" s="19" t="s">
        <v>704</v>
      </c>
      <c r="F808" s="19" t="s">
        <v>15</v>
      </c>
      <c r="G808" s="19">
        <v>1</v>
      </c>
    </row>
    <row r="809" spans="1:7" hidden="1" outlineLevel="7" collapsed="1">
      <c r="A809" s="19" t="s">
        <v>15</v>
      </c>
      <c r="B809" s="19" t="s">
        <v>152</v>
      </c>
      <c r="C809" s="19" t="s">
        <v>17</v>
      </c>
      <c r="D809" s="19" t="s">
        <v>15</v>
      </c>
      <c r="E809" s="19" t="s">
        <v>713</v>
      </c>
      <c r="F809" s="19" t="s">
        <v>15</v>
      </c>
      <c r="G809" s="19">
        <v>1</v>
      </c>
    </row>
    <row r="810" spans="1:7" hidden="1" outlineLevel="7" collapsed="1">
      <c r="A810" s="19" t="s">
        <v>15</v>
      </c>
      <c r="B810" s="19" t="s">
        <v>152</v>
      </c>
      <c r="C810" s="19" t="s">
        <v>17</v>
      </c>
      <c r="D810" s="19" t="s">
        <v>15</v>
      </c>
      <c r="E810" s="19" t="s">
        <v>705</v>
      </c>
      <c r="F810" s="19" t="s">
        <v>15</v>
      </c>
      <c r="G810" s="19">
        <v>1</v>
      </c>
    </row>
    <row r="811" spans="1:7" hidden="1" outlineLevel="7" collapsed="1">
      <c r="A811" s="19" t="s">
        <v>15</v>
      </c>
      <c r="B811" s="19" t="s">
        <v>152</v>
      </c>
      <c r="C811" s="19" t="s">
        <v>17</v>
      </c>
      <c r="D811" s="19" t="s">
        <v>15</v>
      </c>
      <c r="E811" s="19" t="s">
        <v>706</v>
      </c>
      <c r="F811" s="19" t="s">
        <v>15</v>
      </c>
      <c r="G811" s="19">
        <v>1</v>
      </c>
    </row>
    <row r="812" spans="1:7" ht="30" hidden="1" outlineLevel="6" collapsed="1">
      <c r="A812" s="19" t="s">
        <v>12</v>
      </c>
      <c r="B812" s="19" t="s">
        <v>20</v>
      </c>
      <c r="C812" s="20" t="s">
        <v>728</v>
      </c>
      <c r="D812" s="19"/>
      <c r="E812" s="19" t="s">
        <v>729</v>
      </c>
      <c r="F812" s="19" t="s">
        <v>15</v>
      </c>
      <c r="G812" s="19" t="s">
        <v>12</v>
      </c>
    </row>
    <row r="813" spans="1:7" ht="30" hidden="1" outlineLevel="6" collapsed="1">
      <c r="A813" s="19" t="s">
        <v>12</v>
      </c>
      <c r="B813" s="19" t="s">
        <v>20</v>
      </c>
      <c r="C813" s="20" t="s">
        <v>730</v>
      </c>
      <c r="D813" s="19"/>
      <c r="E813" s="19" t="s">
        <v>731</v>
      </c>
      <c r="F813" s="19" t="s">
        <v>15</v>
      </c>
      <c r="G813" s="19" t="s">
        <v>732</v>
      </c>
    </row>
    <row r="814" spans="1:7" hidden="1" outlineLevel="6" collapsed="1">
      <c r="A814" s="19" t="s">
        <v>15</v>
      </c>
      <c r="B814" s="19" t="s">
        <v>152</v>
      </c>
      <c r="C814" s="19" t="s">
        <v>17</v>
      </c>
      <c r="D814" s="19" t="s">
        <v>15</v>
      </c>
      <c r="E814" s="19" t="s">
        <v>733</v>
      </c>
      <c r="F814" s="19" t="s">
        <v>15</v>
      </c>
      <c r="G814" s="19">
        <v>1</v>
      </c>
    </row>
    <row r="815" spans="1:7" hidden="1" outlineLevel="4">
      <c r="A815" s="21" t="s">
        <v>15</v>
      </c>
      <c r="B815" s="22" t="s">
        <v>734</v>
      </c>
      <c r="C815" s="21" t="s">
        <v>17</v>
      </c>
      <c r="D815" s="21" t="b">
        <f>EXACT(G713,"Use conservative default values")</f>
        <v>0</v>
      </c>
      <c r="E815" s="21" t="s">
        <v>735</v>
      </c>
      <c r="F815" s="21" t="s">
        <v>15</v>
      </c>
      <c r="G815" s="21" t="s">
        <v>17</v>
      </c>
    </row>
    <row r="816" spans="1:7" ht="45" hidden="1" outlineLevel="5" collapsed="1">
      <c r="A816" s="19" t="s">
        <v>12</v>
      </c>
      <c r="B816" s="19" t="s">
        <v>20</v>
      </c>
      <c r="C816" s="20" t="s">
        <v>736</v>
      </c>
      <c r="D816" s="19"/>
      <c r="E816" s="19" t="s">
        <v>737</v>
      </c>
      <c r="F816" s="19" t="s">
        <v>15</v>
      </c>
      <c r="G816" s="19" t="s">
        <v>738</v>
      </c>
    </row>
    <row r="817" spans="1:7" ht="45" hidden="1" outlineLevel="5" collapsed="1">
      <c r="A817" s="19" t="s">
        <v>15</v>
      </c>
      <c r="B817" s="19" t="s">
        <v>20</v>
      </c>
      <c r="C817" s="20" t="s">
        <v>739</v>
      </c>
      <c r="D817" s="19" t="b">
        <f>EXACT(G816,"Only to baseline electricity consumption sources but not to project or leakage electricity consumption sources")</f>
        <v>0</v>
      </c>
      <c r="E817" s="19" t="s">
        <v>740</v>
      </c>
      <c r="F817" s="19" t="s">
        <v>15</v>
      </c>
      <c r="G817" s="19" t="s">
        <v>12</v>
      </c>
    </row>
    <row r="818" spans="1:7" hidden="1" outlineLevel="4">
      <c r="A818" s="21" t="s">
        <v>12</v>
      </c>
      <c r="B818" s="22" t="s">
        <v>741</v>
      </c>
      <c r="C818" s="21" t="s">
        <v>17</v>
      </c>
      <c r="D818" s="21"/>
      <c r="E818" s="21" t="s">
        <v>741</v>
      </c>
      <c r="F818" s="21" t="s">
        <v>15</v>
      </c>
      <c r="G818" s="21" t="s">
        <v>17</v>
      </c>
    </row>
    <row r="819" spans="1:7" ht="30" hidden="1" outlineLevel="5" collapsed="1">
      <c r="A819" s="19" t="s">
        <v>12</v>
      </c>
      <c r="B819" s="19" t="s">
        <v>152</v>
      </c>
      <c r="C819" s="19" t="s">
        <v>17</v>
      </c>
      <c r="D819" s="19"/>
      <c r="E819" s="19" t="s">
        <v>742</v>
      </c>
      <c r="F819" s="19" t="s">
        <v>15</v>
      </c>
      <c r="G819" s="19">
        <v>1</v>
      </c>
    </row>
    <row r="820" spans="1:7" ht="30" hidden="1" outlineLevel="5" collapsed="1">
      <c r="A820" s="19" t="s">
        <v>12</v>
      </c>
      <c r="B820" s="19" t="s">
        <v>152</v>
      </c>
      <c r="C820" s="19" t="s">
        <v>17</v>
      </c>
      <c r="D820" s="19"/>
      <c r="E820" s="19" t="s">
        <v>743</v>
      </c>
      <c r="F820" s="19" t="s">
        <v>15</v>
      </c>
      <c r="G820" s="19">
        <v>1</v>
      </c>
    </row>
    <row r="821" spans="1:7" hidden="1" outlineLevel="5" collapsed="1">
      <c r="A821" s="19" t="s">
        <v>12</v>
      </c>
      <c r="B821" s="19" t="s">
        <v>13</v>
      </c>
      <c r="C821" s="19" t="s">
        <v>17</v>
      </c>
      <c r="D821" s="19"/>
      <c r="E821" s="19" t="s">
        <v>744</v>
      </c>
      <c r="F821" s="19" t="s">
        <v>15</v>
      </c>
      <c r="G821" s="19" t="s">
        <v>111</v>
      </c>
    </row>
    <row r="822" spans="1:7" ht="30" hidden="1" outlineLevel="5" collapsed="1">
      <c r="A822" s="19" t="s">
        <v>12</v>
      </c>
      <c r="B822" s="19" t="s">
        <v>152</v>
      </c>
      <c r="C822" s="19" t="s">
        <v>17</v>
      </c>
      <c r="D822" s="19"/>
      <c r="E822" s="19" t="s">
        <v>745</v>
      </c>
      <c r="F822" s="19" t="s">
        <v>15</v>
      </c>
      <c r="G822" s="19">
        <v>1</v>
      </c>
    </row>
    <row r="823" spans="1:7" ht="30" hidden="1" outlineLevel="5" collapsed="1">
      <c r="A823" s="19" t="s">
        <v>12</v>
      </c>
      <c r="B823" s="19" t="s">
        <v>152</v>
      </c>
      <c r="C823" s="19" t="s">
        <v>17</v>
      </c>
      <c r="D823" s="19"/>
      <c r="E823" s="19" t="s">
        <v>746</v>
      </c>
      <c r="F823" s="19" t="s">
        <v>15</v>
      </c>
      <c r="G823" s="19">
        <v>1</v>
      </c>
    </row>
    <row r="824" spans="1:7" hidden="1" outlineLevel="5" collapsed="1">
      <c r="A824" s="19" t="s">
        <v>12</v>
      </c>
      <c r="B824" s="19" t="s">
        <v>13</v>
      </c>
      <c r="C824" s="19" t="s">
        <v>17</v>
      </c>
      <c r="D824" s="19"/>
      <c r="E824" s="19" t="s">
        <v>747</v>
      </c>
      <c r="F824" s="19" t="s">
        <v>15</v>
      </c>
      <c r="G824" s="19" t="s">
        <v>111</v>
      </c>
    </row>
    <row r="825" spans="1:7" ht="30" hidden="1" outlineLevel="5" collapsed="1">
      <c r="A825" s="19" t="s">
        <v>12</v>
      </c>
      <c r="B825" s="19" t="s">
        <v>152</v>
      </c>
      <c r="C825" s="19" t="s">
        <v>17</v>
      </c>
      <c r="D825" s="19"/>
      <c r="E825" s="19" t="s">
        <v>748</v>
      </c>
      <c r="F825" s="19" t="s">
        <v>15</v>
      </c>
      <c r="G825" s="19">
        <v>1</v>
      </c>
    </row>
    <row r="826" spans="1:7" ht="30" hidden="1" outlineLevel="5" collapsed="1">
      <c r="A826" s="19" t="s">
        <v>12</v>
      </c>
      <c r="B826" s="19" t="s">
        <v>152</v>
      </c>
      <c r="C826" s="19" t="s">
        <v>17</v>
      </c>
      <c r="D826" s="19"/>
      <c r="E826" s="19" t="s">
        <v>749</v>
      </c>
      <c r="F826" s="19" t="s">
        <v>15</v>
      </c>
      <c r="G826" s="19">
        <v>1</v>
      </c>
    </row>
    <row r="827" spans="1:7" hidden="1" outlineLevel="5" collapsed="1">
      <c r="A827" s="19" t="s">
        <v>12</v>
      </c>
      <c r="B827" s="19" t="s">
        <v>13</v>
      </c>
      <c r="C827" s="19" t="s">
        <v>17</v>
      </c>
      <c r="D827" s="19"/>
      <c r="E827" s="19" t="s">
        <v>750</v>
      </c>
      <c r="F827" s="19" t="s">
        <v>15</v>
      </c>
      <c r="G827" s="19" t="s">
        <v>111</v>
      </c>
    </row>
    <row r="828" spans="1:7" ht="30" hidden="1" outlineLevel="2" collapsed="1">
      <c r="A828" s="3" t="s">
        <v>15</v>
      </c>
      <c r="B828" s="18" t="s">
        <v>751</v>
      </c>
      <c r="C828" s="3" t="s">
        <v>17</v>
      </c>
      <c r="D828" s="3" t="b">
        <f>EXACT(G529,"Electricity consumption from (an) off-grid fossil fuel fired captive power plant(s)")</f>
        <v>0</v>
      </c>
      <c r="E828" s="3" t="s">
        <v>785</v>
      </c>
      <c r="F828" s="3" t="s">
        <v>15</v>
      </c>
      <c r="G828" s="3" t="s">
        <v>17</v>
      </c>
    </row>
    <row r="829" spans="1:7" ht="90" hidden="1" outlineLevel="3" collapsed="1">
      <c r="A829" s="19" t="s">
        <v>12</v>
      </c>
      <c r="B829" s="19" t="s">
        <v>20</v>
      </c>
      <c r="C829" s="20" t="s">
        <v>753</v>
      </c>
      <c r="D829" s="19"/>
      <c r="E829" s="19" t="s">
        <v>754</v>
      </c>
      <c r="F829" s="19" t="s">
        <v>15</v>
      </c>
      <c r="G829" s="19" t="s">
        <v>755</v>
      </c>
    </row>
    <row r="830" spans="1:7" hidden="1" outlineLevel="3">
      <c r="A830" s="21" t="s">
        <v>15</v>
      </c>
      <c r="B830" s="22" t="s">
        <v>756</v>
      </c>
      <c r="C830" s="21" t="s">
        <v>17</v>
      </c>
      <c r="D830" s="21" t="b">
        <f>EXACT(G829,"No: Generic Approach")</f>
        <v>1</v>
      </c>
      <c r="E830" s="21" t="s">
        <v>757</v>
      </c>
      <c r="F830" s="21" t="s">
        <v>15</v>
      </c>
      <c r="G830" s="21" t="s">
        <v>17</v>
      </c>
    </row>
    <row r="831" spans="1:7" ht="30" hidden="1" outlineLevel="4" collapsed="1">
      <c r="A831" s="19" t="s">
        <v>12</v>
      </c>
      <c r="B831" s="19" t="s">
        <v>20</v>
      </c>
      <c r="C831" s="20" t="s">
        <v>758</v>
      </c>
      <c r="D831" s="19"/>
      <c r="E831" s="19" t="s">
        <v>759</v>
      </c>
      <c r="F831" s="19" t="s">
        <v>15</v>
      </c>
      <c r="G831" s="19" t="s">
        <v>760</v>
      </c>
    </row>
    <row r="832" spans="1:7" ht="45" hidden="1" outlineLevel="4" collapsed="1">
      <c r="A832" s="19" t="s">
        <v>15</v>
      </c>
      <c r="B832" s="19" t="s">
        <v>20</v>
      </c>
      <c r="C832" s="20" t="s">
        <v>761</v>
      </c>
      <c r="D832" s="19" t="b">
        <f>EXACT(G831,"Default Value")</f>
        <v>0</v>
      </c>
      <c r="E832" s="19" t="s">
        <v>762</v>
      </c>
      <c r="F832" s="19" t="s">
        <v>15</v>
      </c>
      <c r="G832" s="19" t="s">
        <v>738</v>
      </c>
    </row>
    <row r="833" spans="1:7" ht="30" hidden="1" outlineLevel="4" collapsed="1">
      <c r="A833" s="19" t="s">
        <v>15</v>
      </c>
      <c r="B833" s="19" t="s">
        <v>20</v>
      </c>
      <c r="C833" s="20" t="s">
        <v>763</v>
      </c>
      <c r="D833" s="19" t="b">
        <f>EXACT(G831,"Monitored Data")</f>
        <v>1</v>
      </c>
      <c r="E833" s="19" t="s">
        <v>764</v>
      </c>
      <c r="F833" s="19" t="s">
        <v>15</v>
      </c>
      <c r="G833" s="19" t="s">
        <v>765</v>
      </c>
    </row>
    <row r="834" spans="1:7" hidden="1" outlineLevel="4">
      <c r="A834" s="21" t="s">
        <v>15</v>
      </c>
      <c r="B834" s="22" t="s">
        <v>766</v>
      </c>
      <c r="C834" s="21" t="s">
        <v>17</v>
      </c>
      <c r="D834" s="21" t="b">
        <f>EXACT(G831,"Monitored Data")</f>
        <v>1</v>
      </c>
      <c r="E834" s="21" t="s">
        <v>767</v>
      </c>
      <c r="F834" s="21" t="s">
        <v>12</v>
      </c>
      <c r="G834" s="21" t="s">
        <v>17</v>
      </c>
    </row>
    <row r="835" spans="1:7" hidden="1" outlineLevel="5" collapsed="1">
      <c r="A835" s="19" t="s">
        <v>12</v>
      </c>
      <c r="B835" s="19" t="s">
        <v>13</v>
      </c>
      <c r="C835" s="19" t="s">
        <v>17</v>
      </c>
      <c r="D835" s="19"/>
      <c r="E835" s="19" t="s">
        <v>768</v>
      </c>
      <c r="F835" s="19" t="s">
        <v>15</v>
      </c>
      <c r="G835" s="19" t="s">
        <v>111</v>
      </c>
    </row>
    <row r="836" spans="1:7" ht="30" hidden="1" outlineLevel="5" collapsed="1">
      <c r="A836" s="19" t="s">
        <v>12</v>
      </c>
      <c r="B836" s="19" t="s">
        <v>20</v>
      </c>
      <c r="C836" s="20" t="s">
        <v>769</v>
      </c>
      <c r="D836" s="19"/>
      <c r="E836" s="19" t="s">
        <v>770</v>
      </c>
      <c r="F836" s="19" t="s">
        <v>15</v>
      </c>
      <c r="G836" s="19" t="s">
        <v>771</v>
      </c>
    </row>
    <row r="837" spans="1:7" ht="30" hidden="1" outlineLevel="5" collapsed="1">
      <c r="A837" s="19" t="s">
        <v>12</v>
      </c>
      <c r="B837" s="19" t="s">
        <v>152</v>
      </c>
      <c r="C837" s="19" t="s">
        <v>17</v>
      </c>
      <c r="D837" s="19"/>
      <c r="E837" s="19" t="s">
        <v>772</v>
      </c>
      <c r="F837" s="19" t="s">
        <v>15</v>
      </c>
      <c r="G837" s="19">
        <v>1</v>
      </c>
    </row>
    <row r="838" spans="1:7" ht="30" hidden="1" outlineLevel="5" collapsed="1">
      <c r="A838" s="19" t="s">
        <v>12</v>
      </c>
      <c r="B838" s="19" t="s">
        <v>152</v>
      </c>
      <c r="C838" s="19" t="s">
        <v>17</v>
      </c>
      <c r="D838" s="19"/>
      <c r="E838" s="19" t="s">
        <v>773</v>
      </c>
      <c r="F838" s="19" t="s">
        <v>15</v>
      </c>
      <c r="G838" s="19">
        <v>1</v>
      </c>
    </row>
    <row r="839" spans="1:7" ht="60" hidden="1" outlineLevel="5" collapsed="1">
      <c r="A839" s="19" t="s">
        <v>12</v>
      </c>
      <c r="B839" s="19" t="s">
        <v>152</v>
      </c>
      <c r="C839" s="19" t="s">
        <v>17</v>
      </c>
      <c r="D839" s="19"/>
      <c r="E839" s="19" t="s">
        <v>774</v>
      </c>
      <c r="F839" s="19" t="s">
        <v>15</v>
      </c>
      <c r="G839" s="19">
        <v>1</v>
      </c>
    </row>
    <row r="840" spans="1:7" ht="30" hidden="1" outlineLevel="5" collapsed="1">
      <c r="A840" s="19" t="s">
        <v>15</v>
      </c>
      <c r="B840" s="19" t="s">
        <v>152</v>
      </c>
      <c r="C840" s="19" t="s">
        <v>17</v>
      </c>
      <c r="D840" s="19" t="s">
        <v>15</v>
      </c>
      <c r="E840" s="19" t="s">
        <v>775</v>
      </c>
      <c r="F840" s="19" t="s">
        <v>15</v>
      </c>
      <c r="G840" s="19">
        <v>1</v>
      </c>
    </row>
    <row r="841" spans="1:7" ht="30" hidden="1" outlineLevel="5" collapsed="1">
      <c r="A841" s="19" t="s">
        <v>15</v>
      </c>
      <c r="B841" s="19" t="s">
        <v>152</v>
      </c>
      <c r="C841" s="19" t="s">
        <v>17</v>
      </c>
      <c r="D841" s="19" t="s">
        <v>15</v>
      </c>
      <c r="E841" s="19" t="s">
        <v>776</v>
      </c>
      <c r="F841" s="19" t="s">
        <v>15</v>
      </c>
      <c r="G841" s="19">
        <v>1</v>
      </c>
    </row>
    <row r="842" spans="1:7" ht="30" hidden="1" outlineLevel="5" collapsed="1">
      <c r="A842" s="19" t="s">
        <v>15</v>
      </c>
      <c r="B842" s="19" t="s">
        <v>152</v>
      </c>
      <c r="C842" s="19" t="s">
        <v>17</v>
      </c>
      <c r="D842" s="19" t="s">
        <v>15</v>
      </c>
      <c r="E842" s="19" t="s">
        <v>777</v>
      </c>
      <c r="F842" s="19" t="s">
        <v>15</v>
      </c>
      <c r="G842" s="19">
        <v>1</v>
      </c>
    </row>
    <row r="843" spans="1:7" ht="30" hidden="1" outlineLevel="5" collapsed="1">
      <c r="A843" s="19" t="s">
        <v>15</v>
      </c>
      <c r="B843" s="19" t="s">
        <v>152</v>
      </c>
      <c r="C843" s="19" t="s">
        <v>17</v>
      </c>
      <c r="D843" s="19" t="s">
        <v>15</v>
      </c>
      <c r="E843" s="19" t="s">
        <v>778</v>
      </c>
      <c r="F843" s="19" t="s">
        <v>15</v>
      </c>
      <c r="G843" s="19">
        <v>1</v>
      </c>
    </row>
    <row r="844" spans="1:7" ht="30" hidden="1" outlineLevel="5" collapsed="1">
      <c r="A844" s="19" t="s">
        <v>15</v>
      </c>
      <c r="B844" s="19" t="s">
        <v>152</v>
      </c>
      <c r="C844" s="19" t="s">
        <v>17</v>
      </c>
      <c r="D844" s="19" t="s">
        <v>15</v>
      </c>
      <c r="E844" s="19" t="s">
        <v>779</v>
      </c>
      <c r="F844" s="19" t="s">
        <v>15</v>
      </c>
      <c r="G844" s="19">
        <v>1</v>
      </c>
    </row>
    <row r="845" spans="1:7" ht="30" hidden="1" outlineLevel="5" collapsed="1">
      <c r="A845" s="19" t="s">
        <v>15</v>
      </c>
      <c r="B845" s="19" t="s">
        <v>152</v>
      </c>
      <c r="C845" s="19" t="s">
        <v>17</v>
      </c>
      <c r="D845" s="19" t="s">
        <v>15</v>
      </c>
      <c r="E845" s="19" t="s">
        <v>780</v>
      </c>
      <c r="F845" s="19" t="s">
        <v>15</v>
      </c>
      <c r="G845" s="19">
        <v>1</v>
      </c>
    </row>
    <row r="846" spans="1:7" hidden="1" outlineLevel="4">
      <c r="A846" s="21" t="s">
        <v>12</v>
      </c>
      <c r="B846" s="22" t="s">
        <v>741</v>
      </c>
      <c r="C846" s="21" t="s">
        <v>17</v>
      </c>
      <c r="D846" s="21"/>
      <c r="E846" s="21" t="s">
        <v>741</v>
      </c>
      <c r="F846" s="21" t="s">
        <v>15</v>
      </c>
      <c r="G846" s="21" t="s">
        <v>17</v>
      </c>
    </row>
    <row r="847" spans="1:7" ht="30" hidden="1" outlineLevel="5" collapsed="1">
      <c r="A847" s="19" t="s">
        <v>12</v>
      </c>
      <c r="B847" s="19" t="s">
        <v>152</v>
      </c>
      <c r="C847" s="19" t="s">
        <v>17</v>
      </c>
      <c r="D847" s="19"/>
      <c r="E847" s="19" t="s">
        <v>742</v>
      </c>
      <c r="F847" s="19" t="s">
        <v>15</v>
      </c>
      <c r="G847" s="19">
        <v>1</v>
      </c>
    </row>
    <row r="848" spans="1:7" ht="30" hidden="1" outlineLevel="5" collapsed="1">
      <c r="A848" s="19" t="s">
        <v>12</v>
      </c>
      <c r="B848" s="19" t="s">
        <v>152</v>
      </c>
      <c r="C848" s="19" t="s">
        <v>17</v>
      </c>
      <c r="D848" s="19"/>
      <c r="E848" s="19" t="s">
        <v>743</v>
      </c>
      <c r="F848" s="19" t="s">
        <v>15</v>
      </c>
      <c r="G848" s="19">
        <v>1</v>
      </c>
    </row>
    <row r="849" spans="1:7" hidden="1" outlineLevel="5" collapsed="1">
      <c r="A849" s="19" t="s">
        <v>12</v>
      </c>
      <c r="B849" s="19" t="s">
        <v>13</v>
      </c>
      <c r="C849" s="19" t="s">
        <v>17</v>
      </c>
      <c r="D849" s="19"/>
      <c r="E849" s="19" t="s">
        <v>744</v>
      </c>
      <c r="F849" s="19" t="s">
        <v>15</v>
      </c>
      <c r="G849" s="19" t="s">
        <v>111</v>
      </c>
    </row>
    <row r="850" spans="1:7" ht="30" hidden="1" outlineLevel="5" collapsed="1">
      <c r="A850" s="19" t="s">
        <v>12</v>
      </c>
      <c r="B850" s="19" t="s">
        <v>152</v>
      </c>
      <c r="C850" s="19" t="s">
        <v>17</v>
      </c>
      <c r="D850" s="19"/>
      <c r="E850" s="19" t="s">
        <v>745</v>
      </c>
      <c r="F850" s="19" t="s">
        <v>15</v>
      </c>
      <c r="G850" s="19">
        <v>1</v>
      </c>
    </row>
    <row r="851" spans="1:7" ht="30" hidden="1" outlineLevel="5" collapsed="1">
      <c r="A851" s="19" t="s">
        <v>12</v>
      </c>
      <c r="B851" s="19" t="s">
        <v>152</v>
      </c>
      <c r="C851" s="19" t="s">
        <v>17</v>
      </c>
      <c r="D851" s="19"/>
      <c r="E851" s="19" t="s">
        <v>746</v>
      </c>
      <c r="F851" s="19" t="s">
        <v>15</v>
      </c>
      <c r="G851" s="19">
        <v>1</v>
      </c>
    </row>
    <row r="852" spans="1:7" hidden="1" outlineLevel="5" collapsed="1">
      <c r="A852" s="19" t="s">
        <v>12</v>
      </c>
      <c r="B852" s="19" t="s">
        <v>13</v>
      </c>
      <c r="C852" s="19" t="s">
        <v>17</v>
      </c>
      <c r="D852" s="19"/>
      <c r="E852" s="19" t="s">
        <v>747</v>
      </c>
      <c r="F852" s="19" t="s">
        <v>15</v>
      </c>
      <c r="G852" s="19" t="s">
        <v>111</v>
      </c>
    </row>
    <row r="853" spans="1:7" ht="30" hidden="1" outlineLevel="5" collapsed="1">
      <c r="A853" s="19" t="s">
        <v>12</v>
      </c>
      <c r="B853" s="19" t="s">
        <v>152</v>
      </c>
      <c r="C853" s="19" t="s">
        <v>17</v>
      </c>
      <c r="D853" s="19"/>
      <c r="E853" s="19" t="s">
        <v>748</v>
      </c>
      <c r="F853" s="19" t="s">
        <v>15</v>
      </c>
      <c r="G853" s="19">
        <v>1</v>
      </c>
    </row>
    <row r="854" spans="1:7" ht="30" hidden="1" outlineLevel="5" collapsed="1">
      <c r="A854" s="19" t="s">
        <v>12</v>
      </c>
      <c r="B854" s="19" t="s">
        <v>152</v>
      </c>
      <c r="C854" s="19" t="s">
        <v>17</v>
      </c>
      <c r="D854" s="19"/>
      <c r="E854" s="19" t="s">
        <v>749</v>
      </c>
      <c r="F854" s="19" t="s">
        <v>15</v>
      </c>
      <c r="G854" s="19">
        <v>1</v>
      </c>
    </row>
    <row r="855" spans="1:7" hidden="1" outlineLevel="5" collapsed="1">
      <c r="A855" s="19" t="s">
        <v>12</v>
      </c>
      <c r="B855" s="19" t="s">
        <v>13</v>
      </c>
      <c r="C855" s="19" t="s">
        <v>17</v>
      </c>
      <c r="D855" s="19"/>
      <c r="E855" s="19" t="s">
        <v>750</v>
      </c>
      <c r="F855" s="19" t="s">
        <v>15</v>
      </c>
      <c r="G855" s="19" t="s">
        <v>111</v>
      </c>
    </row>
    <row r="856" spans="1:7" ht="30" hidden="1" outlineLevel="3" collapsed="1">
      <c r="A856" s="19" t="s">
        <v>15</v>
      </c>
      <c r="B856" s="19" t="s">
        <v>152</v>
      </c>
      <c r="C856" s="19" t="s">
        <v>17</v>
      </c>
      <c r="D856" s="19" t="b">
        <f>EXACT(G829,"Yes: Alternative Approach")</f>
        <v>0</v>
      </c>
      <c r="E856" s="19" t="s">
        <v>781</v>
      </c>
      <c r="F856" s="19" t="s">
        <v>15</v>
      </c>
      <c r="G856" s="19">
        <v>1</v>
      </c>
    </row>
    <row r="857" spans="1:7" ht="30" hidden="1" outlineLevel="3" collapsed="1">
      <c r="A857" s="19" t="s">
        <v>15</v>
      </c>
      <c r="B857" s="19" t="s">
        <v>13</v>
      </c>
      <c r="C857" s="19" t="s">
        <v>17</v>
      </c>
      <c r="D857" s="19" t="b">
        <f>EXACT(G829,"Yes: Alternative Approach")</f>
        <v>0</v>
      </c>
      <c r="E857" s="19" t="s">
        <v>782</v>
      </c>
      <c r="F857" s="19" t="s">
        <v>15</v>
      </c>
      <c r="G857" s="19" t="s">
        <v>111</v>
      </c>
    </row>
    <row r="858" spans="1:7" ht="30" hidden="1" outlineLevel="3" collapsed="1">
      <c r="A858" s="19" t="s">
        <v>15</v>
      </c>
      <c r="B858" s="19" t="s">
        <v>152</v>
      </c>
      <c r="C858" s="19" t="s">
        <v>17</v>
      </c>
      <c r="D858" s="19" t="b">
        <f>EXACT(G829,"Yes: Alternative Approach")</f>
        <v>0</v>
      </c>
      <c r="E858" s="19" t="s">
        <v>783</v>
      </c>
      <c r="F858" s="19" t="s">
        <v>15</v>
      </c>
      <c r="G858" s="19">
        <v>1</v>
      </c>
    </row>
    <row r="859" spans="1:7" ht="30" hidden="1" outlineLevel="3" collapsed="1">
      <c r="A859" s="19" t="s">
        <v>15</v>
      </c>
      <c r="B859" s="19" t="s">
        <v>13</v>
      </c>
      <c r="C859" s="19" t="s">
        <v>17</v>
      </c>
      <c r="D859" s="19" t="b">
        <f>EXACT(G829,"Yes: Alternative Approach")</f>
        <v>0</v>
      </c>
      <c r="E859" s="19" t="s">
        <v>784</v>
      </c>
      <c r="F859" s="19" t="s">
        <v>15</v>
      </c>
      <c r="G859" s="19" t="s">
        <v>111</v>
      </c>
    </row>
    <row r="860" spans="1:7" hidden="1" outlineLevel="2" collapsed="1">
      <c r="A860" s="3" t="s">
        <v>15</v>
      </c>
      <c r="B860" s="18" t="s">
        <v>620</v>
      </c>
      <c r="C860" s="3" t="s">
        <v>17</v>
      </c>
      <c r="D860" s="3" t="b">
        <f>EXACT(G529,"Electricity consumption from the grid")</f>
        <v>1</v>
      </c>
      <c r="E860" s="3" t="s">
        <v>621</v>
      </c>
      <c r="F860" s="3" t="s">
        <v>15</v>
      </c>
      <c r="G860" s="3" t="s">
        <v>17</v>
      </c>
    </row>
    <row r="861" spans="1:7" ht="75" hidden="1" outlineLevel="3" collapsed="1">
      <c r="A861" s="19" t="s">
        <v>12</v>
      </c>
      <c r="B861" s="19" t="s">
        <v>20</v>
      </c>
      <c r="C861" s="20" t="s">
        <v>622</v>
      </c>
      <c r="D861" s="19"/>
      <c r="E861" s="19" t="s">
        <v>623</v>
      </c>
      <c r="F861" s="19" t="s">
        <v>15</v>
      </c>
      <c r="G861" s="19" t="s">
        <v>624</v>
      </c>
    </row>
    <row r="862" spans="1:7" hidden="1" outlineLevel="3">
      <c r="A862" s="21" t="s">
        <v>15</v>
      </c>
      <c r="B862" s="22" t="s">
        <v>625</v>
      </c>
      <c r="C862" s="21" t="s">
        <v>17</v>
      </c>
      <c r="D862" s="21" t="b">
        <f>EXACT(G861,"Calculate the combined margin emission factor of the applicable electricity system, using the procedures in the latest approved version of the “Use Tool 7 to calculate the emission factor for an electricity system” (EFEL,j/k/l,y = EFgrid,CM,y)")</f>
        <v>1</v>
      </c>
      <c r="E862" s="21" t="s">
        <v>625</v>
      </c>
      <c r="F862" s="21" t="s">
        <v>15</v>
      </c>
      <c r="G862" s="21" t="s">
        <v>17</v>
      </c>
    </row>
    <row r="863" spans="1:7" hidden="1" outlineLevel="4" collapsed="1">
      <c r="A863" s="19" t="s">
        <v>12</v>
      </c>
      <c r="B863" s="19" t="s">
        <v>13</v>
      </c>
      <c r="C863" s="19" t="s">
        <v>17</v>
      </c>
      <c r="D863" s="19"/>
      <c r="E863" s="19" t="s">
        <v>626</v>
      </c>
      <c r="F863" s="19" t="s">
        <v>15</v>
      </c>
      <c r="G863" s="19" t="s">
        <v>111</v>
      </c>
    </row>
    <row r="864" spans="1:7" ht="30" hidden="1" outlineLevel="4" collapsed="1">
      <c r="A864" s="19" t="s">
        <v>12</v>
      </c>
      <c r="B864" s="19" t="s">
        <v>20</v>
      </c>
      <c r="C864" s="20" t="s">
        <v>627</v>
      </c>
      <c r="D864" s="19"/>
      <c r="E864" s="19" t="s">
        <v>628</v>
      </c>
      <c r="F864" s="19" t="s">
        <v>15</v>
      </c>
      <c r="G864" s="19" t="s">
        <v>629</v>
      </c>
    </row>
    <row r="865" spans="1:7" hidden="1" outlineLevel="4">
      <c r="A865" s="21" t="s">
        <v>15</v>
      </c>
      <c r="B865" s="22" t="s">
        <v>630</v>
      </c>
      <c r="C865" s="21" t="s">
        <v>17</v>
      </c>
      <c r="D865" s="21" t="b">
        <f>EXACT(G864,"Annual")</f>
        <v>0</v>
      </c>
      <c r="E865" s="21" t="s">
        <v>631</v>
      </c>
      <c r="F865" s="21" t="s">
        <v>15</v>
      </c>
      <c r="G865" s="21" t="s">
        <v>17</v>
      </c>
    </row>
    <row r="866" spans="1:7" ht="30" hidden="1" outlineLevel="5" collapsed="1">
      <c r="A866" s="19" t="s">
        <v>12</v>
      </c>
      <c r="B866" s="19" t="s">
        <v>20</v>
      </c>
      <c r="C866" s="20" t="s">
        <v>632</v>
      </c>
      <c r="D866" s="19"/>
      <c r="E866" s="19" t="s">
        <v>631</v>
      </c>
      <c r="F866" s="19" t="s">
        <v>15</v>
      </c>
      <c r="G866" s="19" t="s">
        <v>12</v>
      </c>
    </row>
    <row r="867" spans="1:7" hidden="1" outlineLevel="5">
      <c r="A867" s="21" t="s">
        <v>15</v>
      </c>
      <c r="B867" s="22" t="s">
        <v>633</v>
      </c>
      <c r="C867" s="21" t="s">
        <v>17</v>
      </c>
      <c r="D867" s="21" t="b">
        <f>EXACT(G866,"No")</f>
        <v>0</v>
      </c>
      <c r="E867" s="21" t="s">
        <v>634</v>
      </c>
      <c r="F867" s="21" t="s">
        <v>15</v>
      </c>
      <c r="G867" s="21" t="s">
        <v>17</v>
      </c>
    </row>
    <row r="868" spans="1:7" ht="30" hidden="1" outlineLevel="6" collapsed="1">
      <c r="A868" s="19" t="s">
        <v>12</v>
      </c>
      <c r="B868" s="19" t="s">
        <v>20</v>
      </c>
      <c r="C868" s="20" t="s">
        <v>635</v>
      </c>
      <c r="D868" s="19"/>
      <c r="E868" s="19" t="s">
        <v>634</v>
      </c>
      <c r="F868" s="19" t="s">
        <v>15</v>
      </c>
      <c r="G868" s="19" t="s">
        <v>12</v>
      </c>
    </row>
    <row r="869" spans="1:7" hidden="1" outlineLevel="6">
      <c r="A869" s="21" t="s">
        <v>15</v>
      </c>
      <c r="B869" s="22" t="s">
        <v>636</v>
      </c>
      <c r="C869" s="21" t="s">
        <v>17</v>
      </c>
      <c r="D869" s="21" t="b">
        <f>EXACT(G868,"No")</f>
        <v>0</v>
      </c>
      <c r="E869" s="21" t="s">
        <v>637</v>
      </c>
      <c r="F869" s="21" t="s">
        <v>15</v>
      </c>
      <c r="G869" s="21" t="s">
        <v>17</v>
      </c>
    </row>
    <row r="870" spans="1:7" ht="30" hidden="1" outlineLevel="7" collapsed="1">
      <c r="A870" s="19" t="s">
        <v>12</v>
      </c>
      <c r="B870" s="19" t="s">
        <v>20</v>
      </c>
      <c r="C870" s="20" t="s">
        <v>638</v>
      </c>
      <c r="D870" s="19"/>
      <c r="E870" s="19" t="s">
        <v>637</v>
      </c>
      <c r="F870" s="19" t="s">
        <v>15</v>
      </c>
      <c r="G870" s="19" t="s">
        <v>12</v>
      </c>
    </row>
    <row r="871" spans="1:7" hidden="1" outlineLevel="7">
      <c r="A871" s="21" t="s">
        <v>15</v>
      </c>
      <c r="B871" s="22" t="s">
        <v>639</v>
      </c>
      <c r="C871" s="21" t="s">
        <v>17</v>
      </c>
      <c r="D871" s="21" t="b">
        <f>EXACT(G870,"No")</f>
        <v>0</v>
      </c>
      <c r="E871" s="21" t="s">
        <v>640</v>
      </c>
      <c r="F871" s="21" t="s">
        <v>15</v>
      </c>
      <c r="G871" s="21" t="s">
        <v>17</v>
      </c>
    </row>
    <row r="872" spans="1:7" ht="30" hidden="1" outlineLevel="7" collapsed="1">
      <c r="A872" s="19" t="s">
        <v>12</v>
      </c>
      <c r="B872" s="19" t="s">
        <v>20</v>
      </c>
      <c r="C872" s="20" t="s">
        <v>641</v>
      </c>
      <c r="D872" s="19"/>
      <c r="E872" s="19" t="s">
        <v>640</v>
      </c>
      <c r="F872" s="19" t="s">
        <v>15</v>
      </c>
      <c r="G872" s="19" t="s">
        <v>12</v>
      </c>
    </row>
    <row r="873" spans="1:7" ht="30" hidden="1" outlineLevel="7">
      <c r="A873" s="21" t="s">
        <v>15</v>
      </c>
      <c r="B873" s="22" t="s">
        <v>642</v>
      </c>
      <c r="C873" s="21" t="s">
        <v>17</v>
      </c>
      <c r="D873" s="21" t="b">
        <f>EXACT(G872,"No")</f>
        <v>0</v>
      </c>
      <c r="E873" s="21" t="s">
        <v>643</v>
      </c>
      <c r="F873" s="21" t="s">
        <v>15</v>
      </c>
      <c r="G873" s="21" t="s">
        <v>17</v>
      </c>
    </row>
    <row r="874" spans="1:7" ht="30" hidden="1" outlineLevel="7" collapsed="1">
      <c r="A874" s="19" t="s">
        <v>12</v>
      </c>
      <c r="B874" s="19" t="s">
        <v>20</v>
      </c>
      <c r="C874" s="20" t="s">
        <v>786</v>
      </c>
      <c r="D874" s="19"/>
      <c r="E874" s="19" t="s">
        <v>643</v>
      </c>
      <c r="F874" s="19" t="s">
        <v>15</v>
      </c>
      <c r="G874" s="19" t="s">
        <v>12</v>
      </c>
    </row>
    <row r="875" spans="1:7" ht="46.5" hidden="1" outlineLevel="7" collapsed="1">
      <c r="A875" s="19" t="s">
        <v>15</v>
      </c>
      <c r="B875" s="19" t="s">
        <v>80</v>
      </c>
      <c r="C875" s="23" t="s">
        <v>81</v>
      </c>
      <c r="D875" s="19" t="b">
        <f>EXACT(G874,"No")</f>
        <v>0</v>
      </c>
      <c r="E875" s="24" t="s">
        <v>787</v>
      </c>
      <c r="F875" s="19" t="s">
        <v>15</v>
      </c>
      <c r="G875" s="19" t="s">
        <v>17</v>
      </c>
    </row>
    <row r="876" spans="1:7" hidden="1" outlineLevel="7" collapsed="1">
      <c r="A876" s="19" t="s">
        <v>15</v>
      </c>
      <c r="B876" s="20" t="s">
        <v>654</v>
      </c>
      <c r="C876" s="19" t="s">
        <v>17</v>
      </c>
      <c r="D876" s="19" t="b">
        <f>EXACT(G874,"Yes")</f>
        <v>1</v>
      </c>
      <c r="E876" s="19" t="s">
        <v>788</v>
      </c>
      <c r="F876" s="19" t="s">
        <v>15</v>
      </c>
      <c r="G876" s="19" t="s">
        <v>17</v>
      </c>
    </row>
    <row r="877" spans="1:7" hidden="1" outlineLevel="7">
      <c r="A877" s="21" t="s">
        <v>15</v>
      </c>
      <c r="B877" s="22" t="s">
        <v>644</v>
      </c>
      <c r="C877" s="21" t="s">
        <v>17</v>
      </c>
      <c r="D877" s="21" t="b">
        <f>EXACT(G872,"Yes")</f>
        <v>1</v>
      </c>
      <c r="E877" s="21" t="s">
        <v>645</v>
      </c>
      <c r="F877" s="21" t="s">
        <v>15</v>
      </c>
      <c r="G877" s="21" t="s">
        <v>17</v>
      </c>
    </row>
    <row r="878" spans="1:7" ht="45" hidden="1" outlineLevel="7" collapsed="1">
      <c r="A878" s="19" t="s">
        <v>12</v>
      </c>
      <c r="B878" s="19" t="s">
        <v>20</v>
      </c>
      <c r="C878" s="20" t="s">
        <v>646</v>
      </c>
      <c r="D878" s="19"/>
      <c r="E878" s="19" t="s">
        <v>647</v>
      </c>
      <c r="F878" s="19" t="s">
        <v>15</v>
      </c>
      <c r="G878" s="19" t="s">
        <v>648</v>
      </c>
    </row>
    <row r="879" spans="1:7" hidden="1" outlineLevel="7" collapsed="1">
      <c r="A879" s="19" t="s">
        <v>15</v>
      </c>
      <c r="B879" s="20" t="s">
        <v>649</v>
      </c>
      <c r="C879" s="19" t="s">
        <v>17</v>
      </c>
      <c r="D879" s="19" t="b">
        <f>EXACT(G878,"Lambda (λy) should be determined by applying the step wise procedure provided in appendix 3 of methodology")</f>
        <v>0</v>
      </c>
      <c r="E879" s="19" t="s">
        <v>649</v>
      </c>
      <c r="F879" s="19" t="s">
        <v>15</v>
      </c>
      <c r="G879" s="19" t="s">
        <v>17</v>
      </c>
    </row>
    <row r="880" spans="1:7" hidden="1" outlineLevel="7" collapsed="1">
      <c r="A880" s="19" t="s">
        <v>15</v>
      </c>
      <c r="B880" s="20" t="s">
        <v>650</v>
      </c>
      <c r="C880" s="19" t="s">
        <v>17</v>
      </c>
      <c r="D880" s="19" t="b">
        <f>EXACT(G878,"Use default values of lambda based on the share of electricity generation from low-cost/must-run in total generation")</f>
        <v>1</v>
      </c>
      <c r="E880" s="19" t="s">
        <v>650</v>
      </c>
      <c r="F880" s="19" t="s">
        <v>15</v>
      </c>
      <c r="G880" s="19" t="s">
        <v>17</v>
      </c>
    </row>
    <row r="881" spans="1:7" ht="30" hidden="1" outlineLevel="7" collapsed="1">
      <c r="A881" s="19" t="s">
        <v>15</v>
      </c>
      <c r="B881" s="19" t="s">
        <v>152</v>
      </c>
      <c r="C881" s="19" t="s">
        <v>17</v>
      </c>
      <c r="D881" s="19" t="s">
        <v>15</v>
      </c>
      <c r="E881" s="19" t="s">
        <v>651</v>
      </c>
      <c r="F881" s="19" t="s">
        <v>15</v>
      </c>
      <c r="G881" s="19">
        <v>1</v>
      </c>
    </row>
    <row r="882" spans="1:7" hidden="1" outlineLevel="7" collapsed="1">
      <c r="A882" s="19" t="s">
        <v>12</v>
      </c>
      <c r="B882" s="20" t="s">
        <v>652</v>
      </c>
      <c r="C882" s="19" t="s">
        <v>17</v>
      </c>
      <c r="D882" s="19"/>
      <c r="E882" s="19" t="s">
        <v>653</v>
      </c>
      <c r="F882" s="19" t="s">
        <v>12</v>
      </c>
      <c r="G882" s="19" t="s">
        <v>17</v>
      </c>
    </row>
    <row r="883" spans="1:7" hidden="1" outlineLevel="7">
      <c r="A883" s="21" t="s">
        <v>15</v>
      </c>
      <c r="B883" s="22" t="s">
        <v>644</v>
      </c>
      <c r="C883" s="21" t="s">
        <v>17</v>
      </c>
      <c r="D883" s="21" t="b">
        <f>EXACT(G870,"Yes")</f>
        <v>1</v>
      </c>
      <c r="E883" s="21" t="s">
        <v>645</v>
      </c>
      <c r="F883" s="21" t="s">
        <v>15</v>
      </c>
      <c r="G883" s="21" t="s">
        <v>17</v>
      </c>
    </row>
    <row r="884" spans="1:7" ht="45" hidden="1" outlineLevel="7" collapsed="1">
      <c r="A884" s="19" t="s">
        <v>12</v>
      </c>
      <c r="B884" s="19" t="s">
        <v>20</v>
      </c>
      <c r="C884" s="20" t="s">
        <v>646</v>
      </c>
      <c r="D884" s="19"/>
      <c r="E884" s="19" t="s">
        <v>647</v>
      </c>
      <c r="F884" s="19" t="s">
        <v>15</v>
      </c>
      <c r="G884" s="19" t="s">
        <v>648</v>
      </c>
    </row>
    <row r="885" spans="1:7" hidden="1" outlineLevel="7">
      <c r="A885" s="21" t="s">
        <v>15</v>
      </c>
      <c r="B885" s="22" t="s">
        <v>649</v>
      </c>
      <c r="C885" s="21" t="s">
        <v>17</v>
      </c>
      <c r="D885" s="21" t="b">
        <f>EXACT(G884,"Lambda (λy) should be determined by applying the step wise procedure provided in appendix 3 of methodology")</f>
        <v>0</v>
      </c>
      <c r="E885" s="21" t="s">
        <v>649</v>
      </c>
      <c r="F885" s="21" t="s">
        <v>15</v>
      </c>
      <c r="G885" s="21" t="s">
        <v>17</v>
      </c>
    </row>
    <row r="886" spans="1:7" ht="30" hidden="1" outlineLevel="7" collapsed="1">
      <c r="A886" s="19" t="s">
        <v>12</v>
      </c>
      <c r="B886" s="19" t="s">
        <v>152</v>
      </c>
      <c r="C886" s="19" t="s">
        <v>17</v>
      </c>
      <c r="D886" s="19"/>
      <c r="E886" s="19" t="s">
        <v>789</v>
      </c>
      <c r="F886" s="19" t="s">
        <v>15</v>
      </c>
      <c r="G886" s="19">
        <v>1</v>
      </c>
    </row>
    <row r="887" spans="1:7" hidden="1" outlineLevel="7" collapsed="1">
      <c r="A887" s="19" t="s">
        <v>12</v>
      </c>
      <c r="B887" s="19" t="s">
        <v>13</v>
      </c>
      <c r="C887" s="19" t="s">
        <v>17</v>
      </c>
      <c r="D887" s="19"/>
      <c r="E887" s="19" t="s">
        <v>790</v>
      </c>
      <c r="F887" s="19" t="s">
        <v>15</v>
      </c>
      <c r="G887" s="19" t="s">
        <v>111</v>
      </c>
    </row>
    <row r="888" spans="1:7" hidden="1" outlineLevel="7" collapsed="1">
      <c r="A888" s="19" t="s">
        <v>12</v>
      </c>
      <c r="B888" s="19" t="s">
        <v>38</v>
      </c>
      <c r="C888" s="19" t="s">
        <v>17</v>
      </c>
      <c r="D888" s="19"/>
      <c r="E888" s="19" t="s">
        <v>791</v>
      </c>
      <c r="F888" s="19" t="s">
        <v>15</v>
      </c>
      <c r="G888" s="19" t="s">
        <v>792</v>
      </c>
    </row>
    <row r="889" spans="1:7" hidden="1" outlineLevel="7">
      <c r="A889" s="21" t="s">
        <v>15</v>
      </c>
      <c r="B889" s="22" t="s">
        <v>650</v>
      </c>
      <c r="C889" s="21" t="s">
        <v>17</v>
      </c>
      <c r="D889" s="21" t="b">
        <f>EXACT(G884,"Use default values of lambda based on the share of electricity generation from low-cost/must-run in total generation")</f>
        <v>1</v>
      </c>
      <c r="E889" s="21" t="s">
        <v>650</v>
      </c>
      <c r="F889" s="21" t="s">
        <v>15</v>
      </c>
      <c r="G889" s="21" t="s">
        <v>17</v>
      </c>
    </row>
    <row r="890" spans="1:7" ht="30" hidden="1" outlineLevel="7" collapsed="1">
      <c r="A890" s="19" t="s">
        <v>15</v>
      </c>
      <c r="B890" s="19" t="s">
        <v>152</v>
      </c>
      <c r="C890" s="19" t="s">
        <v>17</v>
      </c>
      <c r="D890" s="19" t="s">
        <v>15</v>
      </c>
      <c r="E890" s="19" t="s">
        <v>789</v>
      </c>
      <c r="F890" s="19" t="s">
        <v>15</v>
      </c>
      <c r="G890" s="19">
        <v>1</v>
      </c>
    </row>
    <row r="891" spans="1:7" hidden="1" outlineLevel="7" collapsed="1">
      <c r="A891" s="19" t="s">
        <v>15</v>
      </c>
      <c r="B891" s="19" t="s">
        <v>152</v>
      </c>
      <c r="C891" s="19" t="s">
        <v>17</v>
      </c>
      <c r="D891" s="19" t="s">
        <v>15</v>
      </c>
      <c r="E891" s="19" t="s">
        <v>793</v>
      </c>
      <c r="F891" s="19" t="s">
        <v>15</v>
      </c>
      <c r="G891" s="19">
        <v>1</v>
      </c>
    </row>
    <row r="892" spans="1:7" ht="30" hidden="1" outlineLevel="7" collapsed="1">
      <c r="A892" s="19" t="s">
        <v>12</v>
      </c>
      <c r="B892" s="19" t="s">
        <v>152</v>
      </c>
      <c r="C892" s="19" t="s">
        <v>17</v>
      </c>
      <c r="D892" s="19"/>
      <c r="E892" s="19" t="s">
        <v>794</v>
      </c>
      <c r="F892" s="19" t="s">
        <v>12</v>
      </c>
      <c r="G892" s="19">
        <v>1</v>
      </c>
    </row>
    <row r="893" spans="1:7" hidden="1" outlineLevel="7" collapsed="1">
      <c r="A893" s="19" t="s">
        <v>12</v>
      </c>
      <c r="B893" s="19" t="s">
        <v>152</v>
      </c>
      <c r="C893" s="19" t="s">
        <v>17</v>
      </c>
      <c r="D893" s="19"/>
      <c r="E893" s="19" t="s">
        <v>795</v>
      </c>
      <c r="F893" s="19" t="s">
        <v>12</v>
      </c>
      <c r="G893" s="19">
        <v>1</v>
      </c>
    </row>
    <row r="894" spans="1:7" hidden="1" outlineLevel="7" collapsed="1">
      <c r="A894" s="19" t="s">
        <v>12</v>
      </c>
      <c r="B894" s="19" t="s">
        <v>152</v>
      </c>
      <c r="C894" s="19" t="s">
        <v>17</v>
      </c>
      <c r="D894" s="19"/>
      <c r="E894" s="19" t="s">
        <v>796</v>
      </c>
      <c r="F894" s="19" t="s">
        <v>15</v>
      </c>
      <c r="G894" s="19">
        <v>1</v>
      </c>
    </row>
    <row r="895" spans="1:7" ht="30" hidden="1" outlineLevel="7" collapsed="1">
      <c r="A895" s="19" t="s">
        <v>15</v>
      </c>
      <c r="B895" s="19" t="s">
        <v>152</v>
      </c>
      <c r="C895" s="19" t="s">
        <v>17</v>
      </c>
      <c r="D895" s="19" t="s">
        <v>15</v>
      </c>
      <c r="E895" s="19" t="s">
        <v>651</v>
      </c>
      <c r="F895" s="19" t="s">
        <v>15</v>
      </c>
      <c r="G895" s="19">
        <v>1</v>
      </c>
    </row>
    <row r="896" spans="1:7" hidden="1" outlineLevel="7">
      <c r="A896" s="21" t="s">
        <v>12</v>
      </c>
      <c r="B896" s="22" t="s">
        <v>652</v>
      </c>
      <c r="C896" s="21" t="s">
        <v>17</v>
      </c>
      <c r="D896" s="21"/>
      <c r="E896" s="21" t="s">
        <v>653</v>
      </c>
      <c r="F896" s="21" t="s">
        <v>12</v>
      </c>
      <c r="G896" s="21" t="s">
        <v>17</v>
      </c>
    </row>
    <row r="897" spans="1:7" ht="30" hidden="1" outlineLevel="7" collapsed="1">
      <c r="A897" s="19" t="s">
        <v>12</v>
      </c>
      <c r="B897" s="19" t="s">
        <v>20</v>
      </c>
      <c r="C897" s="20" t="s">
        <v>671</v>
      </c>
      <c r="D897" s="19"/>
      <c r="E897" s="19" t="s">
        <v>672</v>
      </c>
      <c r="F897" s="19" t="s">
        <v>15</v>
      </c>
      <c r="G897" s="19" t="s">
        <v>673</v>
      </c>
    </row>
    <row r="898" spans="1:7" hidden="1" outlineLevel="7" collapsed="1">
      <c r="A898" s="19" t="s">
        <v>15</v>
      </c>
      <c r="B898" s="20" t="s">
        <v>674</v>
      </c>
      <c r="C898" s="19" t="s">
        <v>17</v>
      </c>
      <c r="D898" s="19" t="b">
        <f>EXACT(G897,"Only data available is the electricity generation for the specific power unit")</f>
        <v>0</v>
      </c>
      <c r="E898" s="19" t="s">
        <v>675</v>
      </c>
      <c r="F898" s="19" t="s">
        <v>15</v>
      </c>
      <c r="G898" s="19" t="s">
        <v>17</v>
      </c>
    </row>
    <row r="899" spans="1:7" ht="30" hidden="1" outlineLevel="7" collapsed="1">
      <c r="A899" s="19" t="s">
        <v>15</v>
      </c>
      <c r="B899" s="20" t="s">
        <v>676</v>
      </c>
      <c r="C899" s="19" t="s">
        <v>17</v>
      </c>
      <c r="D899" s="19" t="b">
        <f>EXACT(G897,"Only data available for the specific power unit are the electricity generation and the fuel types used")</f>
        <v>0</v>
      </c>
      <c r="E899" s="19" t="s">
        <v>677</v>
      </c>
      <c r="F899" s="19" t="s">
        <v>15</v>
      </c>
      <c r="G899" s="19" t="s">
        <v>17</v>
      </c>
    </row>
    <row r="900" spans="1:7" hidden="1" outlineLevel="7" collapsed="1">
      <c r="A900" s="19" t="s">
        <v>15</v>
      </c>
      <c r="B900" s="20" t="s">
        <v>678</v>
      </c>
      <c r="C900" s="19" t="s">
        <v>17</v>
      </c>
      <c r="D900" s="19" t="b">
        <f>EXACT(G897,"Data available for fuel consumption and electricity generation")</f>
        <v>1</v>
      </c>
      <c r="E900" s="19" t="s">
        <v>673</v>
      </c>
      <c r="F900" s="19" t="s">
        <v>15</v>
      </c>
      <c r="G900" s="19" t="s">
        <v>17</v>
      </c>
    </row>
    <row r="901" spans="1:7" hidden="1" outlineLevel="6">
      <c r="A901" s="21" t="s">
        <v>15</v>
      </c>
      <c r="B901" s="22" t="s">
        <v>654</v>
      </c>
      <c r="C901" s="21" t="s">
        <v>17</v>
      </c>
      <c r="D901" s="21" t="b">
        <f>EXACT(G868,"Yes")</f>
        <v>1</v>
      </c>
      <c r="E901" s="21" t="s">
        <v>655</v>
      </c>
      <c r="F901" s="21" t="s">
        <v>15</v>
      </c>
      <c r="G901" s="21" t="s">
        <v>17</v>
      </c>
    </row>
    <row r="902" spans="1:7" ht="30" hidden="1" outlineLevel="7" collapsed="1">
      <c r="A902" s="19" t="s">
        <v>12</v>
      </c>
      <c r="B902" s="19" t="s">
        <v>20</v>
      </c>
      <c r="C902" s="20" t="s">
        <v>656</v>
      </c>
      <c r="D902" s="19"/>
      <c r="E902" s="19" t="s">
        <v>657</v>
      </c>
      <c r="F902" s="19" t="s">
        <v>15</v>
      </c>
      <c r="G902" s="19" t="s">
        <v>658</v>
      </c>
    </row>
    <row r="903" spans="1:7" ht="30" hidden="1" outlineLevel="7">
      <c r="A903" s="21" t="s">
        <v>15</v>
      </c>
      <c r="B903" s="22" t="s">
        <v>659</v>
      </c>
      <c r="C903" s="21" t="s">
        <v>17</v>
      </c>
      <c r="D903" s="21" t="b">
        <f>EXACT(G902,"Based on the total net electricity generation of all power plants serving the system and the fuel types and total fuel consumption of the project electricity system")</f>
        <v>0</v>
      </c>
      <c r="E903" s="21" t="s">
        <v>660</v>
      </c>
      <c r="F903" s="21" t="s">
        <v>15</v>
      </c>
      <c r="G903" s="21" t="s">
        <v>17</v>
      </c>
    </row>
    <row r="904" spans="1:7" hidden="1" outlineLevel="7" collapsed="1">
      <c r="A904" s="19" t="s">
        <v>15</v>
      </c>
      <c r="B904" s="19" t="s">
        <v>152</v>
      </c>
      <c r="C904" s="19" t="s">
        <v>17</v>
      </c>
      <c r="D904" s="19" t="s">
        <v>15</v>
      </c>
      <c r="E904" s="19" t="s">
        <v>661</v>
      </c>
      <c r="F904" s="19" t="s">
        <v>15</v>
      </c>
      <c r="G904" s="19">
        <v>1</v>
      </c>
    </row>
    <row r="905" spans="1:7" ht="45" hidden="1" outlineLevel="7" collapsed="1">
      <c r="A905" s="19" t="s">
        <v>12</v>
      </c>
      <c r="B905" s="19" t="s">
        <v>152</v>
      </c>
      <c r="C905" s="19" t="s">
        <v>17</v>
      </c>
      <c r="D905" s="19"/>
      <c r="E905" s="19" t="s">
        <v>662</v>
      </c>
      <c r="F905" s="19" t="s">
        <v>15</v>
      </c>
      <c r="G905" s="19">
        <v>1</v>
      </c>
    </row>
    <row r="906" spans="1:7" hidden="1" outlineLevel="7">
      <c r="A906" s="21" t="s">
        <v>12</v>
      </c>
      <c r="B906" s="22" t="s">
        <v>663</v>
      </c>
      <c r="C906" s="21" t="s">
        <v>17</v>
      </c>
      <c r="D906" s="21"/>
      <c r="E906" s="21" t="s">
        <v>663</v>
      </c>
      <c r="F906" s="21" t="s">
        <v>12</v>
      </c>
      <c r="G906" s="21" t="s">
        <v>17</v>
      </c>
    </row>
    <row r="907" spans="1:7" hidden="1" outlineLevel="7" collapsed="1">
      <c r="A907" s="19" t="s">
        <v>12</v>
      </c>
      <c r="B907" s="19" t="s">
        <v>13</v>
      </c>
      <c r="C907" s="19" t="s">
        <v>17</v>
      </c>
      <c r="D907" s="19"/>
      <c r="E907" s="19" t="s">
        <v>667</v>
      </c>
      <c r="F907" s="19" t="s">
        <v>15</v>
      </c>
      <c r="G907" s="19" t="s">
        <v>111</v>
      </c>
    </row>
    <row r="908" spans="1:7" ht="30" hidden="1" outlineLevel="7" collapsed="1">
      <c r="A908" s="19" t="s">
        <v>12</v>
      </c>
      <c r="B908" s="19" t="s">
        <v>152</v>
      </c>
      <c r="C908" s="19" t="s">
        <v>17</v>
      </c>
      <c r="D908" s="19"/>
      <c r="E908" s="19" t="s">
        <v>668</v>
      </c>
      <c r="F908" s="19" t="s">
        <v>15</v>
      </c>
      <c r="G908" s="19">
        <v>1</v>
      </c>
    </row>
    <row r="909" spans="1:7" ht="30" hidden="1" outlineLevel="7" collapsed="1">
      <c r="A909" s="19" t="s">
        <v>12</v>
      </c>
      <c r="B909" s="19" t="s">
        <v>152</v>
      </c>
      <c r="C909" s="19" t="s">
        <v>17</v>
      </c>
      <c r="D909" s="19"/>
      <c r="E909" s="19" t="s">
        <v>669</v>
      </c>
      <c r="F909" s="19" t="s">
        <v>15</v>
      </c>
      <c r="G909" s="19">
        <v>1</v>
      </c>
    </row>
    <row r="910" spans="1:7" hidden="1" outlineLevel="7" collapsed="1">
      <c r="A910" s="19" t="s">
        <v>12</v>
      </c>
      <c r="B910" s="19" t="s">
        <v>152</v>
      </c>
      <c r="C910" s="19" t="s">
        <v>17</v>
      </c>
      <c r="D910" s="19"/>
      <c r="E910" s="19" t="s">
        <v>670</v>
      </c>
      <c r="F910" s="19" t="s">
        <v>15</v>
      </c>
      <c r="G910" s="19">
        <v>1</v>
      </c>
    </row>
    <row r="911" spans="1:7" ht="30" hidden="1" outlineLevel="7">
      <c r="A911" s="21" t="s">
        <v>15</v>
      </c>
      <c r="B911" s="22" t="s">
        <v>664</v>
      </c>
      <c r="C911" s="21" t="s">
        <v>17</v>
      </c>
      <c r="D911" s="21" t="b">
        <f>EXACT(G902,"Based on the net electricity generation and a CO2 emission factor of each power unit")</f>
        <v>1</v>
      </c>
      <c r="E911" s="21" t="s">
        <v>665</v>
      </c>
      <c r="F911" s="21" t="s">
        <v>15</v>
      </c>
      <c r="G911" s="21" t="s">
        <v>17</v>
      </c>
    </row>
    <row r="912" spans="1:7" hidden="1" outlineLevel="7" collapsed="1">
      <c r="A912" s="19" t="s">
        <v>15</v>
      </c>
      <c r="B912" s="19" t="s">
        <v>152</v>
      </c>
      <c r="C912" s="19" t="s">
        <v>17</v>
      </c>
      <c r="D912" s="19" t="s">
        <v>15</v>
      </c>
      <c r="E912" s="19" t="s">
        <v>661</v>
      </c>
      <c r="F912" s="19" t="s">
        <v>15</v>
      </c>
      <c r="G912" s="19">
        <v>1</v>
      </c>
    </row>
    <row r="913" spans="1:7" hidden="1" outlineLevel="7">
      <c r="A913" s="21" t="s">
        <v>12</v>
      </c>
      <c r="B913" s="22" t="s">
        <v>652</v>
      </c>
      <c r="C913" s="21" t="s">
        <v>17</v>
      </c>
      <c r="D913" s="21"/>
      <c r="E913" s="21" t="s">
        <v>653</v>
      </c>
      <c r="F913" s="21" t="s">
        <v>12</v>
      </c>
      <c r="G913" s="21" t="s">
        <v>17</v>
      </c>
    </row>
    <row r="914" spans="1:7" ht="30" hidden="1" outlineLevel="7" collapsed="1">
      <c r="A914" s="19" t="s">
        <v>12</v>
      </c>
      <c r="B914" s="19" t="s">
        <v>20</v>
      </c>
      <c r="C914" s="20" t="s">
        <v>671</v>
      </c>
      <c r="D914" s="19"/>
      <c r="E914" s="19" t="s">
        <v>672</v>
      </c>
      <c r="F914" s="19" t="s">
        <v>15</v>
      </c>
      <c r="G914" s="19" t="s">
        <v>673</v>
      </c>
    </row>
    <row r="915" spans="1:7" hidden="1" outlineLevel="7" collapsed="1">
      <c r="A915" s="19" t="s">
        <v>15</v>
      </c>
      <c r="B915" s="20" t="s">
        <v>674</v>
      </c>
      <c r="C915" s="19" t="s">
        <v>17</v>
      </c>
      <c r="D915" s="19" t="b">
        <f>EXACT(G914,"Only data available is the electricity generation for the specific power unit")</f>
        <v>0</v>
      </c>
      <c r="E915" s="19" t="s">
        <v>675</v>
      </c>
      <c r="F915" s="19" t="s">
        <v>15</v>
      </c>
      <c r="G915" s="19" t="s">
        <v>17</v>
      </c>
    </row>
    <row r="916" spans="1:7" ht="30" hidden="1" outlineLevel="7" collapsed="1">
      <c r="A916" s="19" t="s">
        <v>15</v>
      </c>
      <c r="B916" s="20" t="s">
        <v>676</v>
      </c>
      <c r="C916" s="19" t="s">
        <v>17</v>
      </c>
      <c r="D916" s="19" t="b">
        <f>EXACT(G914,"Only data available for the specific power unit are the electricity generation and the fuel types used")</f>
        <v>0</v>
      </c>
      <c r="E916" s="19" t="s">
        <v>677</v>
      </c>
      <c r="F916" s="19" t="s">
        <v>15</v>
      </c>
      <c r="G916" s="19" t="s">
        <v>17</v>
      </c>
    </row>
    <row r="917" spans="1:7" hidden="1" outlineLevel="7" collapsed="1">
      <c r="A917" s="19" t="s">
        <v>15</v>
      </c>
      <c r="B917" s="20" t="s">
        <v>678</v>
      </c>
      <c r="C917" s="19" t="s">
        <v>17</v>
      </c>
      <c r="D917" s="19" t="b">
        <f>EXACT(G914,"Data available for fuel consumption and electricity generation")</f>
        <v>1</v>
      </c>
      <c r="E917" s="19" t="s">
        <v>673</v>
      </c>
      <c r="F917" s="19" t="s">
        <v>15</v>
      </c>
      <c r="G917" s="19" t="s">
        <v>17</v>
      </c>
    </row>
    <row r="918" spans="1:7" hidden="1" outlineLevel="7" collapsed="1">
      <c r="A918" s="19" t="s">
        <v>15</v>
      </c>
      <c r="B918" s="19" t="s">
        <v>152</v>
      </c>
      <c r="C918" s="19" t="s">
        <v>17</v>
      </c>
      <c r="D918" s="19" t="s">
        <v>15</v>
      </c>
      <c r="E918" s="19" t="s">
        <v>666</v>
      </c>
      <c r="F918" s="19" t="s">
        <v>15</v>
      </c>
      <c r="G918" s="19">
        <v>1</v>
      </c>
    </row>
    <row r="919" spans="1:7" hidden="1" outlineLevel="5">
      <c r="A919" s="21" t="s">
        <v>15</v>
      </c>
      <c r="B919" s="22" t="s">
        <v>654</v>
      </c>
      <c r="C919" s="21" t="s">
        <v>17</v>
      </c>
      <c r="D919" s="21" t="b">
        <f>EXACT(G866,"Yes")</f>
        <v>1</v>
      </c>
      <c r="E919" s="21" t="s">
        <v>655</v>
      </c>
      <c r="F919" s="21" t="s">
        <v>15</v>
      </c>
      <c r="G919" s="21" t="s">
        <v>17</v>
      </c>
    </row>
    <row r="920" spans="1:7" ht="30" hidden="1" outlineLevel="6" collapsed="1">
      <c r="A920" s="19" t="s">
        <v>12</v>
      </c>
      <c r="B920" s="19" t="s">
        <v>20</v>
      </c>
      <c r="C920" s="20" t="s">
        <v>656</v>
      </c>
      <c r="D920" s="19"/>
      <c r="E920" s="19" t="s">
        <v>657</v>
      </c>
      <c r="F920" s="19" t="s">
        <v>15</v>
      </c>
      <c r="G920" s="19" t="s">
        <v>658</v>
      </c>
    </row>
    <row r="921" spans="1:7" ht="30" hidden="1" outlineLevel="6">
      <c r="A921" s="21" t="s">
        <v>15</v>
      </c>
      <c r="B921" s="22" t="s">
        <v>659</v>
      </c>
      <c r="C921" s="21" t="s">
        <v>17</v>
      </c>
      <c r="D921" s="21" t="b">
        <f>EXACT(G920,"Based on the total net electricity generation of all power plants serving the system and the fuel types and total fuel consumption of the project electricity system")</f>
        <v>0</v>
      </c>
      <c r="E921" s="21" t="s">
        <v>660</v>
      </c>
      <c r="F921" s="21" t="s">
        <v>15</v>
      </c>
      <c r="G921" s="21" t="s">
        <v>17</v>
      </c>
    </row>
    <row r="922" spans="1:7" hidden="1" outlineLevel="7" collapsed="1">
      <c r="A922" s="19" t="s">
        <v>15</v>
      </c>
      <c r="B922" s="19" t="s">
        <v>152</v>
      </c>
      <c r="C922" s="19" t="s">
        <v>17</v>
      </c>
      <c r="D922" s="19" t="s">
        <v>15</v>
      </c>
      <c r="E922" s="19" t="s">
        <v>661</v>
      </c>
      <c r="F922" s="19" t="s">
        <v>15</v>
      </c>
      <c r="G922" s="19">
        <v>1</v>
      </c>
    </row>
    <row r="923" spans="1:7" ht="45" hidden="1" outlineLevel="7" collapsed="1">
      <c r="A923" s="19" t="s">
        <v>12</v>
      </c>
      <c r="B923" s="19" t="s">
        <v>152</v>
      </c>
      <c r="C923" s="19" t="s">
        <v>17</v>
      </c>
      <c r="D923" s="19"/>
      <c r="E923" s="19" t="s">
        <v>662</v>
      </c>
      <c r="F923" s="19" t="s">
        <v>15</v>
      </c>
      <c r="G923" s="19">
        <v>1</v>
      </c>
    </row>
    <row r="924" spans="1:7" hidden="1" outlineLevel="7">
      <c r="A924" s="21" t="s">
        <v>12</v>
      </c>
      <c r="B924" s="22" t="s">
        <v>663</v>
      </c>
      <c r="C924" s="21" t="s">
        <v>17</v>
      </c>
      <c r="D924" s="21"/>
      <c r="E924" s="21" t="s">
        <v>663</v>
      </c>
      <c r="F924" s="21" t="s">
        <v>12</v>
      </c>
      <c r="G924" s="21" t="s">
        <v>17</v>
      </c>
    </row>
    <row r="925" spans="1:7" hidden="1" outlineLevel="7" collapsed="1">
      <c r="A925" s="19" t="s">
        <v>12</v>
      </c>
      <c r="B925" s="19" t="s">
        <v>13</v>
      </c>
      <c r="C925" s="19" t="s">
        <v>17</v>
      </c>
      <c r="D925" s="19"/>
      <c r="E925" s="19" t="s">
        <v>667</v>
      </c>
      <c r="F925" s="19" t="s">
        <v>15</v>
      </c>
      <c r="G925" s="19" t="s">
        <v>111</v>
      </c>
    </row>
    <row r="926" spans="1:7" ht="30" hidden="1" outlineLevel="7" collapsed="1">
      <c r="A926" s="19" t="s">
        <v>12</v>
      </c>
      <c r="B926" s="19" t="s">
        <v>152</v>
      </c>
      <c r="C926" s="19" t="s">
        <v>17</v>
      </c>
      <c r="D926" s="19"/>
      <c r="E926" s="19" t="s">
        <v>668</v>
      </c>
      <c r="F926" s="19" t="s">
        <v>15</v>
      </c>
      <c r="G926" s="19">
        <v>1</v>
      </c>
    </row>
    <row r="927" spans="1:7" ht="30" hidden="1" outlineLevel="7" collapsed="1">
      <c r="A927" s="19" t="s">
        <v>12</v>
      </c>
      <c r="B927" s="19" t="s">
        <v>152</v>
      </c>
      <c r="C927" s="19" t="s">
        <v>17</v>
      </c>
      <c r="D927" s="19"/>
      <c r="E927" s="19" t="s">
        <v>669</v>
      </c>
      <c r="F927" s="19" t="s">
        <v>15</v>
      </c>
      <c r="G927" s="19">
        <v>1</v>
      </c>
    </row>
    <row r="928" spans="1:7" hidden="1" outlineLevel="7" collapsed="1">
      <c r="A928" s="19" t="s">
        <v>12</v>
      </c>
      <c r="B928" s="19" t="s">
        <v>152</v>
      </c>
      <c r="C928" s="19" t="s">
        <v>17</v>
      </c>
      <c r="D928" s="19"/>
      <c r="E928" s="19" t="s">
        <v>670</v>
      </c>
      <c r="F928" s="19" t="s">
        <v>15</v>
      </c>
      <c r="G928" s="19">
        <v>1</v>
      </c>
    </row>
    <row r="929" spans="1:7" ht="30" hidden="1" outlineLevel="6">
      <c r="A929" s="21" t="s">
        <v>15</v>
      </c>
      <c r="B929" s="22" t="s">
        <v>664</v>
      </c>
      <c r="C929" s="21" t="s">
        <v>17</v>
      </c>
      <c r="D929" s="21" t="b">
        <f>EXACT(G920,"Based on the net electricity generation and a CO2 emission factor of each power unit")</f>
        <v>1</v>
      </c>
      <c r="E929" s="21" t="s">
        <v>665</v>
      </c>
      <c r="F929" s="21" t="s">
        <v>15</v>
      </c>
      <c r="G929" s="21" t="s">
        <v>17</v>
      </c>
    </row>
    <row r="930" spans="1:7" hidden="1" outlineLevel="7" collapsed="1">
      <c r="A930" s="19" t="s">
        <v>15</v>
      </c>
      <c r="B930" s="19" t="s">
        <v>152</v>
      </c>
      <c r="C930" s="19" t="s">
        <v>17</v>
      </c>
      <c r="D930" s="19" t="s">
        <v>15</v>
      </c>
      <c r="E930" s="19" t="s">
        <v>661</v>
      </c>
      <c r="F930" s="19" t="s">
        <v>15</v>
      </c>
      <c r="G930" s="19">
        <v>1</v>
      </c>
    </row>
    <row r="931" spans="1:7" hidden="1" outlineLevel="7">
      <c r="A931" s="21" t="s">
        <v>12</v>
      </c>
      <c r="B931" s="22" t="s">
        <v>652</v>
      </c>
      <c r="C931" s="21" t="s">
        <v>17</v>
      </c>
      <c r="D931" s="21"/>
      <c r="E931" s="21" t="s">
        <v>653</v>
      </c>
      <c r="F931" s="21" t="s">
        <v>12</v>
      </c>
      <c r="G931" s="21" t="s">
        <v>17</v>
      </c>
    </row>
    <row r="932" spans="1:7" ht="30" hidden="1" outlineLevel="7" collapsed="1">
      <c r="A932" s="19" t="s">
        <v>12</v>
      </c>
      <c r="B932" s="19" t="s">
        <v>20</v>
      </c>
      <c r="C932" s="20" t="s">
        <v>671</v>
      </c>
      <c r="D932" s="19"/>
      <c r="E932" s="19" t="s">
        <v>672</v>
      </c>
      <c r="F932" s="19" t="s">
        <v>15</v>
      </c>
      <c r="G932" s="19" t="s">
        <v>673</v>
      </c>
    </row>
    <row r="933" spans="1:7" hidden="1" outlineLevel="7">
      <c r="A933" s="21" t="s">
        <v>15</v>
      </c>
      <c r="B933" s="22" t="s">
        <v>674</v>
      </c>
      <c r="C933" s="21" t="s">
        <v>17</v>
      </c>
      <c r="D933" s="21" t="b">
        <f>EXACT(G932,"Only data available is the electricity generation for the specific power unit")</f>
        <v>0</v>
      </c>
      <c r="E933" s="21" t="s">
        <v>675</v>
      </c>
      <c r="F933" s="21" t="s">
        <v>15</v>
      </c>
      <c r="G933" s="21" t="s">
        <v>17</v>
      </c>
    </row>
    <row r="934" spans="1:7" hidden="1" outlineLevel="7" collapsed="1">
      <c r="A934" s="19" t="s">
        <v>15</v>
      </c>
      <c r="B934" s="19" t="s">
        <v>152</v>
      </c>
      <c r="C934" s="19" t="s">
        <v>17</v>
      </c>
      <c r="D934" s="19" t="s">
        <v>15</v>
      </c>
      <c r="E934" s="19" t="s">
        <v>797</v>
      </c>
      <c r="F934" s="19" t="s">
        <v>15</v>
      </c>
      <c r="G934" s="19">
        <v>1</v>
      </c>
    </row>
    <row r="935" spans="1:7" ht="30" hidden="1" outlineLevel="7" collapsed="1">
      <c r="A935" s="19" t="s">
        <v>12</v>
      </c>
      <c r="B935" s="19" t="s">
        <v>152</v>
      </c>
      <c r="C935" s="19" t="s">
        <v>17</v>
      </c>
      <c r="D935" s="19"/>
      <c r="E935" s="19" t="s">
        <v>798</v>
      </c>
      <c r="F935" s="19" t="s">
        <v>15</v>
      </c>
      <c r="G935" s="19">
        <v>1</v>
      </c>
    </row>
    <row r="936" spans="1:7" ht="30" hidden="1" outlineLevel="7">
      <c r="A936" s="21" t="s">
        <v>15</v>
      </c>
      <c r="B936" s="22" t="s">
        <v>676</v>
      </c>
      <c r="C936" s="21" t="s">
        <v>17</v>
      </c>
      <c r="D936" s="21" t="b">
        <f>EXACT(G932,"Only data available for the specific power unit are the electricity generation and the fuel types used")</f>
        <v>0</v>
      </c>
      <c r="E936" s="21" t="s">
        <v>677</v>
      </c>
      <c r="F936" s="21" t="s">
        <v>15</v>
      </c>
      <c r="G936" s="21" t="s">
        <v>17</v>
      </c>
    </row>
    <row r="937" spans="1:7" hidden="1" outlineLevel="7" collapsed="1">
      <c r="A937" s="19" t="s">
        <v>15</v>
      </c>
      <c r="B937" s="19" t="s">
        <v>152</v>
      </c>
      <c r="C937" s="19" t="s">
        <v>17</v>
      </c>
      <c r="D937" s="19" t="s">
        <v>15</v>
      </c>
      <c r="E937" s="19" t="s">
        <v>799</v>
      </c>
      <c r="F937" s="19" t="s">
        <v>15</v>
      </c>
      <c r="G937" s="19">
        <v>1</v>
      </c>
    </row>
    <row r="938" spans="1:7" ht="30" hidden="1" outlineLevel="7" collapsed="1">
      <c r="A938" s="19" t="s">
        <v>12</v>
      </c>
      <c r="B938" s="19" t="s">
        <v>152</v>
      </c>
      <c r="C938" s="19" t="s">
        <v>17</v>
      </c>
      <c r="D938" s="19"/>
      <c r="E938" s="19" t="s">
        <v>798</v>
      </c>
      <c r="F938" s="19" t="s">
        <v>15</v>
      </c>
      <c r="G938" s="19">
        <v>1</v>
      </c>
    </row>
    <row r="939" spans="1:7" ht="30" hidden="1" outlineLevel="7" collapsed="1">
      <c r="A939" s="19" t="s">
        <v>12</v>
      </c>
      <c r="B939" s="19" t="s">
        <v>152</v>
      </c>
      <c r="C939" s="19" t="s">
        <v>17</v>
      </c>
      <c r="D939" s="19"/>
      <c r="E939" s="19" t="s">
        <v>800</v>
      </c>
      <c r="F939" s="19" t="s">
        <v>15</v>
      </c>
      <c r="G939" s="19">
        <v>1</v>
      </c>
    </row>
    <row r="940" spans="1:7" hidden="1" outlineLevel="7" collapsed="1">
      <c r="A940" s="19" t="s">
        <v>12</v>
      </c>
      <c r="B940" s="19" t="s">
        <v>152</v>
      </c>
      <c r="C940" s="19" t="s">
        <v>17</v>
      </c>
      <c r="D940" s="19"/>
      <c r="E940" s="19" t="s">
        <v>801</v>
      </c>
      <c r="F940" s="19" t="s">
        <v>15</v>
      </c>
      <c r="G940" s="19">
        <v>1</v>
      </c>
    </row>
    <row r="941" spans="1:7" hidden="1" outlineLevel="7">
      <c r="A941" s="21" t="s">
        <v>15</v>
      </c>
      <c r="B941" s="22" t="s">
        <v>678</v>
      </c>
      <c r="C941" s="21" t="s">
        <v>17</v>
      </c>
      <c r="D941" s="21" t="b">
        <f>EXACT(G932,"Data available for fuel consumption and electricity generation")</f>
        <v>1</v>
      </c>
      <c r="E941" s="21" t="s">
        <v>673</v>
      </c>
      <c r="F941" s="21" t="s">
        <v>15</v>
      </c>
      <c r="G941" s="21" t="s">
        <v>17</v>
      </c>
    </row>
    <row r="942" spans="1:7" hidden="1" outlineLevel="7" collapsed="1">
      <c r="A942" s="19" t="s">
        <v>15</v>
      </c>
      <c r="B942" s="19" t="s">
        <v>152</v>
      </c>
      <c r="C942" s="19" t="s">
        <v>17</v>
      </c>
      <c r="D942" s="19" t="s">
        <v>15</v>
      </c>
      <c r="E942" s="19" t="s">
        <v>797</v>
      </c>
      <c r="F942" s="19" t="s">
        <v>15</v>
      </c>
      <c r="G942" s="19">
        <v>1</v>
      </c>
    </row>
    <row r="943" spans="1:7" ht="30" hidden="1" outlineLevel="7" collapsed="1">
      <c r="A943" s="19" t="s">
        <v>12</v>
      </c>
      <c r="B943" s="19" t="s">
        <v>13</v>
      </c>
      <c r="C943" s="19" t="s">
        <v>17</v>
      </c>
      <c r="D943" s="19"/>
      <c r="E943" s="19" t="s">
        <v>802</v>
      </c>
      <c r="F943" s="19" t="s">
        <v>15</v>
      </c>
      <c r="G943" s="19" t="s">
        <v>111</v>
      </c>
    </row>
    <row r="944" spans="1:7" ht="30" hidden="1" outlineLevel="7" collapsed="1">
      <c r="A944" s="19" t="s">
        <v>12</v>
      </c>
      <c r="B944" s="19" t="s">
        <v>152</v>
      </c>
      <c r="C944" s="19" t="s">
        <v>17</v>
      </c>
      <c r="D944" s="19"/>
      <c r="E944" s="19" t="s">
        <v>798</v>
      </c>
      <c r="F944" s="19" t="s">
        <v>15</v>
      </c>
      <c r="G944" s="19">
        <v>1</v>
      </c>
    </row>
    <row r="945" spans="1:7" hidden="1" outlineLevel="7" collapsed="1">
      <c r="A945" s="19" t="s">
        <v>12</v>
      </c>
      <c r="B945" s="19" t="s">
        <v>13</v>
      </c>
      <c r="C945" s="19" t="s">
        <v>17</v>
      </c>
      <c r="D945" s="19"/>
      <c r="E945" s="19" t="s">
        <v>803</v>
      </c>
      <c r="F945" s="19" t="s">
        <v>15</v>
      </c>
      <c r="G945" s="19" t="s">
        <v>111</v>
      </c>
    </row>
    <row r="946" spans="1:7" hidden="1" outlineLevel="7" collapsed="1">
      <c r="A946" s="19" t="s">
        <v>12</v>
      </c>
      <c r="B946" s="20" t="s">
        <v>663</v>
      </c>
      <c r="C946" s="19" t="s">
        <v>17</v>
      </c>
      <c r="D946" s="19"/>
      <c r="E946" s="19" t="s">
        <v>663</v>
      </c>
      <c r="F946" s="19" t="s">
        <v>12</v>
      </c>
      <c r="G946" s="19" t="s">
        <v>17</v>
      </c>
    </row>
    <row r="947" spans="1:7" hidden="1" outlineLevel="6" collapsed="1">
      <c r="A947" s="19" t="s">
        <v>15</v>
      </c>
      <c r="B947" s="19" t="s">
        <v>152</v>
      </c>
      <c r="C947" s="19" t="s">
        <v>17</v>
      </c>
      <c r="D947" s="19" t="s">
        <v>15</v>
      </c>
      <c r="E947" s="19" t="s">
        <v>666</v>
      </c>
      <c r="F947" s="19" t="s">
        <v>15</v>
      </c>
      <c r="G947" s="19">
        <v>1</v>
      </c>
    </row>
    <row r="948" spans="1:7" hidden="1" outlineLevel="4">
      <c r="A948" s="21" t="s">
        <v>15</v>
      </c>
      <c r="B948" s="22" t="s">
        <v>679</v>
      </c>
      <c r="C948" s="21" t="s">
        <v>17</v>
      </c>
      <c r="D948" s="21" t="b">
        <f>EXACT(G864,"Hourly")</f>
        <v>1</v>
      </c>
      <c r="E948" s="21" t="s">
        <v>680</v>
      </c>
      <c r="F948" s="21" t="s">
        <v>15</v>
      </c>
      <c r="G948" s="21" t="s">
        <v>17</v>
      </c>
    </row>
    <row r="949" spans="1:7" ht="30" hidden="1" outlineLevel="5" collapsed="1">
      <c r="A949" s="19" t="s">
        <v>12</v>
      </c>
      <c r="B949" s="19" t="s">
        <v>20</v>
      </c>
      <c r="C949" s="20" t="s">
        <v>681</v>
      </c>
      <c r="D949" s="19"/>
      <c r="E949" s="19" t="s">
        <v>682</v>
      </c>
      <c r="F949" s="19" t="s">
        <v>15</v>
      </c>
      <c r="G949" s="19" t="s">
        <v>683</v>
      </c>
    </row>
    <row r="950" spans="1:7" ht="30" hidden="1" outlineLevel="5" collapsed="1">
      <c r="A950" s="19" t="s">
        <v>12</v>
      </c>
      <c r="B950" s="19" t="s">
        <v>152</v>
      </c>
      <c r="C950" s="19" t="s">
        <v>17</v>
      </c>
      <c r="D950" s="19"/>
      <c r="E950" s="19" t="s">
        <v>684</v>
      </c>
      <c r="F950" s="19" t="s">
        <v>15</v>
      </c>
      <c r="G950" s="19">
        <v>1</v>
      </c>
    </row>
    <row r="951" spans="1:7" hidden="1" outlineLevel="4">
      <c r="A951" s="21" t="s">
        <v>12</v>
      </c>
      <c r="B951" s="22" t="s">
        <v>685</v>
      </c>
      <c r="C951" s="21" t="s">
        <v>17</v>
      </c>
      <c r="D951" s="21"/>
      <c r="E951" s="21" t="s">
        <v>685</v>
      </c>
      <c r="F951" s="21" t="s">
        <v>15</v>
      </c>
      <c r="G951" s="21" t="s">
        <v>17</v>
      </c>
    </row>
    <row r="952" spans="1:7" hidden="1" outlineLevel="5" collapsed="1">
      <c r="A952" s="19" t="s">
        <v>15</v>
      </c>
      <c r="B952" s="19" t="s">
        <v>152</v>
      </c>
      <c r="C952" s="19" t="s">
        <v>17</v>
      </c>
      <c r="D952" s="19" t="s">
        <v>15</v>
      </c>
      <c r="E952" s="19" t="s">
        <v>686</v>
      </c>
      <c r="F952" s="19" t="s">
        <v>15</v>
      </c>
      <c r="G952" s="19">
        <v>1</v>
      </c>
    </row>
    <row r="953" spans="1:7" ht="409.5" hidden="1" outlineLevel="5" collapsed="1">
      <c r="A953" s="19" t="s">
        <v>15</v>
      </c>
      <c r="B953" s="19" t="s">
        <v>80</v>
      </c>
      <c r="C953" s="23" t="s">
        <v>81</v>
      </c>
      <c r="D953" s="19"/>
      <c r="E953" s="24" t="s">
        <v>687</v>
      </c>
      <c r="F953" s="19" t="s">
        <v>15</v>
      </c>
      <c r="G953" s="19" t="s">
        <v>17</v>
      </c>
    </row>
    <row r="954" spans="1:7" hidden="1" outlineLevel="5" collapsed="1">
      <c r="A954" s="19" t="s">
        <v>12</v>
      </c>
      <c r="B954" s="19" t="s">
        <v>152</v>
      </c>
      <c r="C954" s="19" t="s">
        <v>17</v>
      </c>
      <c r="D954" s="19"/>
      <c r="E954" s="19" t="s">
        <v>688</v>
      </c>
      <c r="F954" s="19" t="s">
        <v>15</v>
      </c>
      <c r="G954" s="19">
        <v>1</v>
      </c>
    </row>
    <row r="955" spans="1:7" hidden="1" outlineLevel="5" collapsed="1">
      <c r="A955" s="19" t="s">
        <v>12</v>
      </c>
      <c r="B955" s="19" t="s">
        <v>152</v>
      </c>
      <c r="C955" s="19" t="s">
        <v>17</v>
      </c>
      <c r="D955" s="19"/>
      <c r="E955" s="19" t="s">
        <v>689</v>
      </c>
      <c r="F955" s="19" t="s">
        <v>15</v>
      </c>
      <c r="G955" s="19">
        <v>1</v>
      </c>
    </row>
    <row r="956" spans="1:7" hidden="1" outlineLevel="5">
      <c r="A956" s="21" t="s">
        <v>12</v>
      </c>
      <c r="B956" s="22" t="s">
        <v>690</v>
      </c>
      <c r="C956" s="21" t="s">
        <v>17</v>
      </c>
      <c r="D956" s="21"/>
      <c r="E956" s="21" t="s">
        <v>690</v>
      </c>
      <c r="F956" s="21" t="s">
        <v>12</v>
      </c>
      <c r="G956" s="21" t="s">
        <v>17</v>
      </c>
    </row>
    <row r="957" spans="1:7" hidden="1" outlineLevel="6" collapsed="1">
      <c r="A957" s="19" t="s">
        <v>12</v>
      </c>
      <c r="B957" s="19" t="s">
        <v>13</v>
      </c>
      <c r="C957" s="19" t="s">
        <v>17</v>
      </c>
      <c r="D957" s="19"/>
      <c r="E957" s="19" t="s">
        <v>691</v>
      </c>
      <c r="F957" s="19" t="s">
        <v>15</v>
      </c>
      <c r="G957" s="19" t="s">
        <v>111</v>
      </c>
    </row>
    <row r="958" spans="1:7" hidden="1" outlineLevel="6" collapsed="1">
      <c r="A958" s="19" t="s">
        <v>12</v>
      </c>
      <c r="B958" s="19" t="s">
        <v>65</v>
      </c>
      <c r="C958" s="19" t="s">
        <v>17</v>
      </c>
      <c r="D958" s="19"/>
      <c r="E958" s="19" t="s">
        <v>692</v>
      </c>
      <c r="F958" s="19" t="s">
        <v>15</v>
      </c>
      <c r="G958" s="19" t="s">
        <v>329</v>
      </c>
    </row>
    <row r="959" spans="1:7" hidden="1" outlineLevel="6" collapsed="1">
      <c r="A959" s="19" t="s">
        <v>12</v>
      </c>
      <c r="B959" s="19" t="s">
        <v>152</v>
      </c>
      <c r="C959" s="19" t="s">
        <v>17</v>
      </c>
      <c r="D959" s="19"/>
      <c r="E959" s="19" t="s">
        <v>693</v>
      </c>
      <c r="F959" s="19" t="s">
        <v>15</v>
      </c>
      <c r="G959" s="19">
        <v>1</v>
      </c>
    </row>
    <row r="960" spans="1:7" hidden="1" outlineLevel="6" collapsed="1">
      <c r="A960" s="19" t="s">
        <v>12</v>
      </c>
      <c r="B960" s="19" t="s">
        <v>152</v>
      </c>
      <c r="C960" s="19" t="s">
        <v>17</v>
      </c>
      <c r="D960" s="19"/>
      <c r="E960" s="19" t="s">
        <v>694</v>
      </c>
      <c r="F960" s="19" t="s">
        <v>15</v>
      </c>
      <c r="G960" s="19">
        <v>1</v>
      </c>
    </row>
    <row r="961" spans="1:7" hidden="1" outlineLevel="4">
      <c r="A961" s="21" t="s">
        <v>12</v>
      </c>
      <c r="B961" s="22" t="s">
        <v>695</v>
      </c>
      <c r="C961" s="21" t="s">
        <v>17</v>
      </c>
      <c r="D961" s="21"/>
      <c r="E961" s="21" t="s">
        <v>695</v>
      </c>
      <c r="F961" s="21" t="s">
        <v>15</v>
      </c>
      <c r="G961" s="21" t="s">
        <v>17</v>
      </c>
    </row>
    <row r="962" spans="1:7" ht="30" hidden="1" outlineLevel="5" collapsed="1">
      <c r="A962" s="19" t="s">
        <v>12</v>
      </c>
      <c r="B962" s="19" t="s">
        <v>20</v>
      </c>
      <c r="C962" s="20" t="s">
        <v>696</v>
      </c>
      <c r="D962" s="19"/>
      <c r="E962" s="19" t="s">
        <v>697</v>
      </c>
      <c r="F962" s="19" t="s">
        <v>15</v>
      </c>
      <c r="G962" s="19" t="s">
        <v>12</v>
      </c>
    </row>
    <row r="963" spans="1:7" hidden="1" outlineLevel="5">
      <c r="A963" s="21" t="s">
        <v>15</v>
      </c>
      <c r="B963" s="22" t="s">
        <v>698</v>
      </c>
      <c r="C963" s="21" t="s">
        <v>17</v>
      </c>
      <c r="D963" s="21" t="b">
        <f>EXACT(G962,"No")</f>
        <v>0</v>
      </c>
      <c r="E963" s="21" t="s">
        <v>699</v>
      </c>
      <c r="F963" s="21" t="s">
        <v>15</v>
      </c>
      <c r="G963" s="21" t="s">
        <v>17</v>
      </c>
    </row>
    <row r="964" spans="1:7" ht="30" hidden="1" outlineLevel="6" collapsed="1">
      <c r="A964" s="19" t="s">
        <v>12</v>
      </c>
      <c r="B964" s="19" t="s">
        <v>20</v>
      </c>
      <c r="C964" s="20" t="s">
        <v>700</v>
      </c>
      <c r="D964" s="19"/>
      <c r="E964" s="19" t="s">
        <v>701</v>
      </c>
      <c r="F964" s="19" t="s">
        <v>15</v>
      </c>
      <c r="G964" s="19" t="s">
        <v>702</v>
      </c>
    </row>
    <row r="965" spans="1:7" hidden="1" outlineLevel="6">
      <c r="A965" s="21" t="s">
        <v>15</v>
      </c>
      <c r="B965" s="22" t="s">
        <v>703</v>
      </c>
      <c r="C965" s="21" t="s">
        <v>17</v>
      </c>
      <c r="D965" s="21" t="b">
        <f>EXACT(G964,"Neither")</f>
        <v>0</v>
      </c>
      <c r="E965" s="21" t="s">
        <v>703</v>
      </c>
      <c r="F965" s="21" t="s">
        <v>15</v>
      </c>
      <c r="G965" s="21" t="s">
        <v>17</v>
      </c>
    </row>
    <row r="966" spans="1:7" hidden="1" outlineLevel="7" collapsed="1">
      <c r="A966" s="19" t="s">
        <v>15</v>
      </c>
      <c r="B966" s="19" t="s">
        <v>152</v>
      </c>
      <c r="C966" s="19" t="s">
        <v>17</v>
      </c>
      <c r="D966" s="19" t="s">
        <v>15</v>
      </c>
      <c r="E966" s="19" t="s">
        <v>704</v>
      </c>
      <c r="F966" s="19" t="s">
        <v>15</v>
      </c>
      <c r="G966" s="19">
        <v>1</v>
      </c>
    </row>
    <row r="967" spans="1:7" hidden="1" outlineLevel="7" collapsed="1">
      <c r="A967" s="19" t="s">
        <v>15</v>
      </c>
      <c r="B967" s="19" t="s">
        <v>152</v>
      </c>
      <c r="C967" s="19" t="s">
        <v>17</v>
      </c>
      <c r="D967" s="19" t="s">
        <v>15</v>
      </c>
      <c r="E967" s="19" t="s">
        <v>705</v>
      </c>
      <c r="F967" s="19" t="s">
        <v>15</v>
      </c>
      <c r="G967" s="19">
        <v>1</v>
      </c>
    </row>
    <row r="968" spans="1:7" hidden="1" outlineLevel="7" collapsed="1">
      <c r="A968" s="19" t="s">
        <v>15</v>
      </c>
      <c r="B968" s="19" t="s">
        <v>152</v>
      </c>
      <c r="C968" s="19" t="s">
        <v>17</v>
      </c>
      <c r="D968" s="19" t="s">
        <v>15</v>
      </c>
      <c r="E968" s="19" t="s">
        <v>706</v>
      </c>
      <c r="F968" s="19" t="s">
        <v>15</v>
      </c>
      <c r="G968" s="19">
        <v>1</v>
      </c>
    </row>
    <row r="969" spans="1:7" hidden="1" outlineLevel="7" collapsed="1">
      <c r="A969" s="19" t="s">
        <v>15</v>
      </c>
      <c r="B969" s="19" t="s">
        <v>152</v>
      </c>
      <c r="C969" s="19" t="s">
        <v>17</v>
      </c>
      <c r="D969" s="19" t="s">
        <v>15</v>
      </c>
      <c r="E969" s="19" t="s">
        <v>686</v>
      </c>
      <c r="F969" s="19" t="s">
        <v>15</v>
      </c>
      <c r="G969" s="19">
        <v>1</v>
      </c>
    </row>
    <row r="970" spans="1:7" ht="30" hidden="1" outlineLevel="7" collapsed="1">
      <c r="A970" s="19" t="s">
        <v>12</v>
      </c>
      <c r="B970" s="19" t="s">
        <v>20</v>
      </c>
      <c r="C970" s="20" t="s">
        <v>134</v>
      </c>
      <c r="D970" s="19"/>
      <c r="E970" s="19" t="s">
        <v>707</v>
      </c>
      <c r="F970" s="19" t="s">
        <v>15</v>
      </c>
      <c r="G970" s="19" t="s">
        <v>12</v>
      </c>
    </row>
    <row r="971" spans="1:7" ht="45" hidden="1" outlineLevel="7" collapsed="1">
      <c r="A971" s="19" t="s">
        <v>12</v>
      </c>
      <c r="B971" s="19" t="s">
        <v>20</v>
      </c>
      <c r="C971" s="20" t="s">
        <v>708</v>
      </c>
      <c r="D971" s="19"/>
      <c r="E971" s="19" t="s">
        <v>709</v>
      </c>
      <c r="F971" s="19" t="s">
        <v>15</v>
      </c>
      <c r="G971" s="19" t="s">
        <v>710</v>
      </c>
    </row>
    <row r="972" spans="1:7" ht="30" hidden="1" outlineLevel="7" collapsed="1">
      <c r="A972" s="19" t="s">
        <v>12</v>
      </c>
      <c r="B972" s="19" t="s">
        <v>20</v>
      </c>
      <c r="C972" s="20" t="s">
        <v>711</v>
      </c>
      <c r="D972" s="19"/>
      <c r="E972" s="19" t="s">
        <v>712</v>
      </c>
      <c r="F972" s="19" t="s">
        <v>15</v>
      </c>
      <c r="G972" s="19" t="s">
        <v>12</v>
      </c>
    </row>
    <row r="973" spans="1:7" hidden="1" outlineLevel="7" collapsed="1">
      <c r="A973" s="19" t="s">
        <v>15</v>
      </c>
      <c r="B973" s="19" t="s">
        <v>152</v>
      </c>
      <c r="C973" s="19" t="s">
        <v>17</v>
      </c>
      <c r="D973" s="19" t="s">
        <v>15</v>
      </c>
      <c r="E973" s="19" t="s">
        <v>713</v>
      </c>
      <c r="F973" s="19" t="s">
        <v>15</v>
      </c>
      <c r="G973" s="19">
        <v>1</v>
      </c>
    </row>
    <row r="974" spans="1:7" hidden="1" outlineLevel="6">
      <c r="A974" s="21" t="s">
        <v>15</v>
      </c>
      <c r="B974" s="22" t="s">
        <v>714</v>
      </c>
      <c r="C974" s="21" t="s">
        <v>17</v>
      </c>
      <c r="D974" s="21" t="b">
        <f>EXACT(G964,"Isolated System")</f>
        <v>0</v>
      </c>
      <c r="E974" s="21" t="s">
        <v>715</v>
      </c>
      <c r="F974" s="21" t="s">
        <v>15</v>
      </c>
      <c r="G974" s="21" t="s">
        <v>17</v>
      </c>
    </row>
    <row r="975" spans="1:7" hidden="1" outlineLevel="7" collapsed="1">
      <c r="A975" s="19" t="s">
        <v>15</v>
      </c>
      <c r="B975" s="19" t="s">
        <v>152</v>
      </c>
      <c r="C975" s="19" t="s">
        <v>17</v>
      </c>
      <c r="D975" s="19" t="s">
        <v>15</v>
      </c>
      <c r="E975" s="19" t="s">
        <v>704</v>
      </c>
      <c r="F975" s="19" t="s">
        <v>15</v>
      </c>
      <c r="G975" s="19">
        <v>1</v>
      </c>
    </row>
    <row r="976" spans="1:7" hidden="1" outlineLevel="7" collapsed="1">
      <c r="A976" s="19" t="s">
        <v>15</v>
      </c>
      <c r="B976" s="19" t="s">
        <v>152</v>
      </c>
      <c r="C976" s="19" t="s">
        <v>17</v>
      </c>
      <c r="D976" s="19" t="s">
        <v>15</v>
      </c>
      <c r="E976" s="19" t="s">
        <v>705</v>
      </c>
      <c r="F976" s="19" t="s">
        <v>15</v>
      </c>
      <c r="G976" s="19">
        <v>1</v>
      </c>
    </row>
    <row r="977" spans="1:7" hidden="1" outlineLevel="7" collapsed="1">
      <c r="A977" s="19" t="s">
        <v>15</v>
      </c>
      <c r="B977" s="19" t="s">
        <v>152</v>
      </c>
      <c r="C977" s="19" t="s">
        <v>17</v>
      </c>
      <c r="D977" s="19" t="s">
        <v>15</v>
      </c>
      <c r="E977" s="19" t="s">
        <v>706</v>
      </c>
      <c r="F977" s="19" t="s">
        <v>15</v>
      </c>
      <c r="G977" s="19">
        <v>1</v>
      </c>
    </row>
    <row r="978" spans="1:7" hidden="1" outlineLevel="7" collapsed="1">
      <c r="A978" s="19" t="s">
        <v>15</v>
      </c>
      <c r="B978" s="19" t="s">
        <v>152</v>
      </c>
      <c r="C978" s="19" t="s">
        <v>17</v>
      </c>
      <c r="D978" s="19" t="s">
        <v>15</v>
      </c>
      <c r="E978" s="19" t="s">
        <v>713</v>
      </c>
      <c r="F978" s="19" t="s">
        <v>15</v>
      </c>
      <c r="G978" s="19">
        <v>1</v>
      </c>
    </row>
    <row r="979" spans="1:7" hidden="1" outlineLevel="7" collapsed="1">
      <c r="A979" s="19" t="s">
        <v>15</v>
      </c>
      <c r="B979" s="19" t="s">
        <v>152</v>
      </c>
      <c r="C979" s="19" t="s">
        <v>17</v>
      </c>
      <c r="D979" s="19" t="s">
        <v>15</v>
      </c>
      <c r="E979" s="19" t="s">
        <v>686</v>
      </c>
      <c r="F979" s="19" t="s">
        <v>15</v>
      </c>
      <c r="G979" s="19">
        <v>1</v>
      </c>
    </row>
    <row r="980" spans="1:7" ht="30" hidden="1" outlineLevel="7" collapsed="1">
      <c r="A980" s="19" t="s">
        <v>12</v>
      </c>
      <c r="B980" s="19" t="s">
        <v>20</v>
      </c>
      <c r="C980" s="20" t="s">
        <v>716</v>
      </c>
      <c r="D980" s="19"/>
      <c r="E980" s="19" t="s">
        <v>717</v>
      </c>
      <c r="F980" s="19" t="s">
        <v>15</v>
      </c>
      <c r="G980" s="19" t="s">
        <v>718</v>
      </c>
    </row>
    <row r="981" spans="1:7" hidden="1" outlineLevel="7">
      <c r="A981" s="21" t="s">
        <v>15</v>
      </c>
      <c r="B981" s="22" t="s">
        <v>719</v>
      </c>
      <c r="C981" s="21" t="s">
        <v>17</v>
      </c>
      <c r="D981" s="21" t="b">
        <f>EXACT(G980,"Multiple")</f>
        <v>0</v>
      </c>
      <c r="E981" s="21" t="s">
        <v>720</v>
      </c>
      <c r="F981" s="21" t="s">
        <v>15</v>
      </c>
      <c r="G981" s="21" t="s">
        <v>17</v>
      </c>
    </row>
    <row r="982" spans="1:7" ht="30" hidden="1" outlineLevel="7" collapsed="1">
      <c r="A982" s="19" t="s">
        <v>12</v>
      </c>
      <c r="B982" s="19" t="s">
        <v>20</v>
      </c>
      <c r="C982" s="20" t="s">
        <v>721</v>
      </c>
      <c r="D982" s="19"/>
      <c r="E982" s="19" t="s">
        <v>722</v>
      </c>
      <c r="F982" s="19" t="s">
        <v>15</v>
      </c>
      <c r="G982" s="19" t="s">
        <v>723</v>
      </c>
    </row>
    <row r="983" spans="1:7" ht="30" hidden="1" outlineLevel="7" collapsed="1">
      <c r="A983" s="19" t="s">
        <v>15</v>
      </c>
      <c r="B983" s="19" t="s">
        <v>20</v>
      </c>
      <c r="C983" s="20" t="s">
        <v>724</v>
      </c>
      <c r="D983" s="19" t="b">
        <f>EXACT(G982,"Isolated grid systems with multiple fuel and technology types with combined cycle power plants")</f>
        <v>0</v>
      </c>
      <c r="E983" s="19" t="s">
        <v>725</v>
      </c>
      <c r="F983" s="19" t="s">
        <v>15</v>
      </c>
      <c r="G983" s="19" t="s">
        <v>12</v>
      </c>
    </row>
    <row r="984" spans="1:7" ht="30" hidden="1" outlineLevel="7" collapsed="1">
      <c r="A984" s="19" t="s">
        <v>15</v>
      </c>
      <c r="B984" s="19" t="s">
        <v>20</v>
      </c>
      <c r="C984" s="20" t="s">
        <v>726</v>
      </c>
      <c r="D984" s="19" t="b">
        <f>EXACT(G982,"Isolated grid systems with multiple fuel and technology types without combined cycle power plants")</f>
        <v>0</v>
      </c>
      <c r="E984" s="19" t="s">
        <v>725</v>
      </c>
      <c r="F984" s="19" t="s">
        <v>15</v>
      </c>
      <c r="G984" s="19" t="s">
        <v>12</v>
      </c>
    </row>
    <row r="985" spans="1:7" hidden="1" outlineLevel="6">
      <c r="A985" s="21" t="s">
        <v>15</v>
      </c>
      <c r="B985" s="22" t="s">
        <v>703</v>
      </c>
      <c r="C985" s="21" t="s">
        <v>17</v>
      </c>
      <c r="D985" s="21" t="b">
        <f>EXACT(G964,"Grid is located in LDC/SIDs/URC")</f>
        <v>1</v>
      </c>
      <c r="E985" s="21" t="s">
        <v>703</v>
      </c>
      <c r="F985" s="21" t="s">
        <v>15</v>
      </c>
      <c r="G985" s="21" t="s">
        <v>17</v>
      </c>
    </row>
    <row r="986" spans="1:7" hidden="1" outlineLevel="7" collapsed="1">
      <c r="A986" s="19" t="s">
        <v>15</v>
      </c>
      <c r="B986" s="19" t="s">
        <v>152</v>
      </c>
      <c r="C986" s="19" t="s">
        <v>17</v>
      </c>
      <c r="D986" s="19" t="s">
        <v>15</v>
      </c>
      <c r="E986" s="19" t="s">
        <v>704</v>
      </c>
      <c r="F986" s="19" t="s">
        <v>15</v>
      </c>
      <c r="G986" s="19">
        <v>1</v>
      </c>
    </row>
    <row r="987" spans="1:7" hidden="1" outlineLevel="7" collapsed="1">
      <c r="A987" s="19" t="s">
        <v>15</v>
      </c>
      <c r="B987" s="19" t="s">
        <v>152</v>
      </c>
      <c r="C987" s="19" t="s">
        <v>17</v>
      </c>
      <c r="D987" s="19" t="s">
        <v>15</v>
      </c>
      <c r="E987" s="19" t="s">
        <v>705</v>
      </c>
      <c r="F987" s="19" t="s">
        <v>15</v>
      </c>
      <c r="G987" s="19">
        <v>1</v>
      </c>
    </row>
    <row r="988" spans="1:7" hidden="1" outlineLevel="7" collapsed="1">
      <c r="A988" s="19" t="s">
        <v>15</v>
      </c>
      <c r="B988" s="19" t="s">
        <v>152</v>
      </c>
      <c r="C988" s="19" t="s">
        <v>17</v>
      </c>
      <c r="D988" s="19" t="s">
        <v>15</v>
      </c>
      <c r="E988" s="19" t="s">
        <v>706</v>
      </c>
      <c r="F988" s="19" t="s">
        <v>15</v>
      </c>
      <c r="G988" s="19">
        <v>1</v>
      </c>
    </row>
    <row r="989" spans="1:7" hidden="1" outlineLevel="7" collapsed="1">
      <c r="A989" s="19" t="s">
        <v>15</v>
      </c>
      <c r="B989" s="19" t="s">
        <v>152</v>
      </c>
      <c r="C989" s="19" t="s">
        <v>17</v>
      </c>
      <c r="D989" s="19" t="s">
        <v>15</v>
      </c>
      <c r="E989" s="19" t="s">
        <v>686</v>
      </c>
      <c r="F989" s="19" t="s">
        <v>15</v>
      </c>
      <c r="G989" s="19">
        <v>1</v>
      </c>
    </row>
    <row r="990" spans="1:7" ht="30" hidden="1" outlineLevel="7" collapsed="1">
      <c r="A990" s="19" t="s">
        <v>12</v>
      </c>
      <c r="B990" s="19" t="s">
        <v>20</v>
      </c>
      <c r="C990" s="20" t="s">
        <v>134</v>
      </c>
      <c r="D990" s="19"/>
      <c r="E990" s="19" t="s">
        <v>707</v>
      </c>
      <c r="F990" s="19" t="s">
        <v>15</v>
      </c>
      <c r="G990" s="19" t="s">
        <v>12</v>
      </c>
    </row>
    <row r="991" spans="1:7" ht="45" hidden="1" outlineLevel="7" collapsed="1">
      <c r="A991" s="19" t="s">
        <v>12</v>
      </c>
      <c r="B991" s="19" t="s">
        <v>20</v>
      </c>
      <c r="C991" s="20" t="s">
        <v>708</v>
      </c>
      <c r="D991" s="19"/>
      <c r="E991" s="19" t="s">
        <v>709</v>
      </c>
      <c r="F991" s="19" t="s">
        <v>15</v>
      </c>
      <c r="G991" s="19" t="s">
        <v>710</v>
      </c>
    </row>
    <row r="992" spans="1:7" ht="30" hidden="1" outlineLevel="7" collapsed="1">
      <c r="A992" s="19" t="s">
        <v>12</v>
      </c>
      <c r="B992" s="19" t="s">
        <v>20</v>
      </c>
      <c r="C992" s="20" t="s">
        <v>711</v>
      </c>
      <c r="D992" s="19"/>
      <c r="E992" s="19" t="s">
        <v>712</v>
      </c>
      <c r="F992" s="19" t="s">
        <v>15</v>
      </c>
      <c r="G992" s="19" t="s">
        <v>12</v>
      </c>
    </row>
    <row r="993" spans="1:7" hidden="1" outlineLevel="7" collapsed="1">
      <c r="A993" s="19" t="s">
        <v>15</v>
      </c>
      <c r="B993" s="19" t="s">
        <v>152</v>
      </c>
      <c r="C993" s="19" t="s">
        <v>17</v>
      </c>
      <c r="D993" s="19" t="s">
        <v>15</v>
      </c>
      <c r="E993" s="19" t="s">
        <v>713</v>
      </c>
      <c r="F993" s="19" t="s">
        <v>15</v>
      </c>
      <c r="G993" s="19">
        <v>1</v>
      </c>
    </row>
    <row r="994" spans="1:7" hidden="1" outlineLevel="5">
      <c r="A994" s="21" t="s">
        <v>15</v>
      </c>
      <c r="B994" s="22" t="s">
        <v>727</v>
      </c>
      <c r="C994" s="21" t="s">
        <v>17</v>
      </c>
      <c r="D994" s="21" t="b">
        <f>EXACT(G962,"Yes")</f>
        <v>1</v>
      </c>
      <c r="E994" s="21" t="s">
        <v>727</v>
      </c>
      <c r="F994" s="21" t="s">
        <v>15</v>
      </c>
      <c r="G994" s="21" t="s">
        <v>17</v>
      </c>
    </row>
    <row r="995" spans="1:7" hidden="1" outlineLevel="6" collapsed="1">
      <c r="A995" s="19" t="s">
        <v>15</v>
      </c>
      <c r="B995" s="19" t="s">
        <v>152</v>
      </c>
      <c r="C995" s="19" t="s">
        <v>17</v>
      </c>
      <c r="D995" s="19" t="s">
        <v>15</v>
      </c>
      <c r="E995" s="19" t="s">
        <v>704</v>
      </c>
      <c r="F995" s="19" t="s">
        <v>15</v>
      </c>
      <c r="G995" s="19">
        <v>1</v>
      </c>
    </row>
    <row r="996" spans="1:7" hidden="1" outlineLevel="6" collapsed="1">
      <c r="A996" s="19" t="s">
        <v>15</v>
      </c>
      <c r="B996" s="19" t="s">
        <v>152</v>
      </c>
      <c r="C996" s="19" t="s">
        <v>17</v>
      </c>
      <c r="D996" s="19" t="s">
        <v>15</v>
      </c>
      <c r="E996" s="19" t="s">
        <v>713</v>
      </c>
      <c r="F996" s="19" t="s">
        <v>15</v>
      </c>
      <c r="G996" s="19">
        <v>1</v>
      </c>
    </row>
    <row r="997" spans="1:7" hidden="1" outlineLevel="6" collapsed="1">
      <c r="A997" s="19" t="s">
        <v>15</v>
      </c>
      <c r="B997" s="19" t="s">
        <v>152</v>
      </c>
      <c r="C997" s="19" t="s">
        <v>17</v>
      </c>
      <c r="D997" s="19" t="s">
        <v>15</v>
      </c>
      <c r="E997" s="19" t="s">
        <v>705</v>
      </c>
      <c r="F997" s="19" t="s">
        <v>15</v>
      </c>
      <c r="G997" s="19">
        <v>1</v>
      </c>
    </row>
    <row r="998" spans="1:7" hidden="1" outlineLevel="6" collapsed="1">
      <c r="A998" s="19" t="s">
        <v>15</v>
      </c>
      <c r="B998" s="19" t="s">
        <v>152</v>
      </c>
      <c r="C998" s="19" t="s">
        <v>17</v>
      </c>
      <c r="D998" s="19" t="s">
        <v>15</v>
      </c>
      <c r="E998" s="19" t="s">
        <v>706</v>
      </c>
      <c r="F998" s="19" t="s">
        <v>15</v>
      </c>
      <c r="G998" s="19">
        <v>1</v>
      </c>
    </row>
    <row r="999" spans="1:7" ht="30" hidden="1" outlineLevel="5" collapsed="1">
      <c r="A999" s="19" t="s">
        <v>12</v>
      </c>
      <c r="B999" s="19" t="s">
        <v>20</v>
      </c>
      <c r="C999" s="20" t="s">
        <v>728</v>
      </c>
      <c r="D999" s="19"/>
      <c r="E999" s="19" t="s">
        <v>729</v>
      </c>
      <c r="F999" s="19" t="s">
        <v>15</v>
      </c>
      <c r="G999" s="19" t="s">
        <v>12</v>
      </c>
    </row>
    <row r="1000" spans="1:7" ht="30" hidden="1" outlineLevel="5" collapsed="1">
      <c r="A1000" s="19" t="s">
        <v>12</v>
      </c>
      <c r="B1000" s="19" t="s">
        <v>20</v>
      </c>
      <c r="C1000" s="20" t="s">
        <v>730</v>
      </c>
      <c r="D1000" s="19"/>
      <c r="E1000" s="19" t="s">
        <v>731</v>
      </c>
      <c r="F1000" s="19" t="s">
        <v>15</v>
      </c>
      <c r="G1000" s="19" t="s">
        <v>732</v>
      </c>
    </row>
    <row r="1001" spans="1:7" hidden="1" outlineLevel="5" collapsed="1">
      <c r="A1001" s="19" t="s">
        <v>15</v>
      </c>
      <c r="B1001" s="19" t="s">
        <v>152</v>
      </c>
      <c r="C1001" s="19" t="s">
        <v>17</v>
      </c>
      <c r="D1001" s="19" t="s">
        <v>15</v>
      </c>
      <c r="E1001" s="19" t="s">
        <v>733</v>
      </c>
      <c r="F1001" s="19" t="s">
        <v>15</v>
      </c>
      <c r="G1001" s="19">
        <v>1</v>
      </c>
    </row>
    <row r="1002" spans="1:7" hidden="1" outlineLevel="3">
      <c r="A1002" s="21" t="s">
        <v>15</v>
      </c>
      <c r="B1002" s="22" t="s">
        <v>734</v>
      </c>
      <c r="C1002" s="21" t="s">
        <v>17</v>
      </c>
      <c r="D1002" s="21" t="b">
        <f>EXACT(G861,"Use conservative default values")</f>
        <v>0</v>
      </c>
      <c r="E1002" s="21" t="s">
        <v>735</v>
      </c>
      <c r="F1002" s="21" t="s">
        <v>15</v>
      </c>
      <c r="G1002" s="21" t="s">
        <v>17</v>
      </c>
    </row>
    <row r="1003" spans="1:7" ht="45" hidden="1" outlineLevel="4" collapsed="1">
      <c r="A1003" s="19" t="s">
        <v>12</v>
      </c>
      <c r="B1003" s="19" t="s">
        <v>20</v>
      </c>
      <c r="C1003" s="20" t="s">
        <v>736</v>
      </c>
      <c r="D1003" s="19"/>
      <c r="E1003" s="19" t="s">
        <v>737</v>
      </c>
      <c r="F1003" s="19" t="s">
        <v>15</v>
      </c>
      <c r="G1003" s="19" t="s">
        <v>738</v>
      </c>
    </row>
    <row r="1004" spans="1:7" ht="45" hidden="1" outlineLevel="4" collapsed="1">
      <c r="A1004" s="19" t="s">
        <v>15</v>
      </c>
      <c r="B1004" s="19" t="s">
        <v>20</v>
      </c>
      <c r="C1004" s="20" t="s">
        <v>739</v>
      </c>
      <c r="D1004" s="19" t="b">
        <f>EXACT(G1003,"Only to baseline electricity consumption sources but not to project or leakage electricity consumption sources")</f>
        <v>0</v>
      </c>
      <c r="E1004" s="19" t="s">
        <v>740</v>
      </c>
      <c r="F1004" s="19" t="s">
        <v>15</v>
      </c>
      <c r="G1004" s="19" t="s">
        <v>12</v>
      </c>
    </row>
    <row r="1005" spans="1:7" hidden="1" outlineLevel="3">
      <c r="A1005" s="21" t="s">
        <v>12</v>
      </c>
      <c r="B1005" s="22" t="s">
        <v>741</v>
      </c>
      <c r="C1005" s="21" t="s">
        <v>17</v>
      </c>
      <c r="D1005" s="21"/>
      <c r="E1005" s="21" t="s">
        <v>741</v>
      </c>
      <c r="F1005" s="21" t="s">
        <v>15</v>
      </c>
      <c r="G1005" s="21" t="s">
        <v>17</v>
      </c>
    </row>
    <row r="1006" spans="1:7" ht="30" hidden="1" outlineLevel="4" collapsed="1">
      <c r="A1006" s="19" t="s">
        <v>12</v>
      </c>
      <c r="B1006" s="19" t="s">
        <v>152</v>
      </c>
      <c r="C1006" s="19" t="s">
        <v>17</v>
      </c>
      <c r="D1006" s="19"/>
      <c r="E1006" s="19" t="s">
        <v>742</v>
      </c>
      <c r="F1006" s="19" t="s">
        <v>15</v>
      </c>
      <c r="G1006" s="19">
        <v>1</v>
      </c>
    </row>
    <row r="1007" spans="1:7" ht="30" hidden="1" outlineLevel="4" collapsed="1">
      <c r="A1007" s="19" t="s">
        <v>12</v>
      </c>
      <c r="B1007" s="19" t="s">
        <v>152</v>
      </c>
      <c r="C1007" s="19" t="s">
        <v>17</v>
      </c>
      <c r="D1007" s="19"/>
      <c r="E1007" s="19" t="s">
        <v>743</v>
      </c>
      <c r="F1007" s="19" t="s">
        <v>15</v>
      </c>
      <c r="G1007" s="19">
        <v>1</v>
      </c>
    </row>
    <row r="1008" spans="1:7" hidden="1" outlineLevel="4" collapsed="1">
      <c r="A1008" s="19" t="s">
        <v>12</v>
      </c>
      <c r="B1008" s="19" t="s">
        <v>13</v>
      </c>
      <c r="C1008" s="19" t="s">
        <v>17</v>
      </c>
      <c r="D1008" s="19"/>
      <c r="E1008" s="19" t="s">
        <v>744</v>
      </c>
      <c r="F1008" s="19" t="s">
        <v>15</v>
      </c>
      <c r="G1008" s="19" t="s">
        <v>111</v>
      </c>
    </row>
    <row r="1009" spans="1:7" ht="30" hidden="1" outlineLevel="4" collapsed="1">
      <c r="A1009" s="19" t="s">
        <v>12</v>
      </c>
      <c r="B1009" s="19" t="s">
        <v>152</v>
      </c>
      <c r="C1009" s="19" t="s">
        <v>17</v>
      </c>
      <c r="D1009" s="19"/>
      <c r="E1009" s="19" t="s">
        <v>745</v>
      </c>
      <c r="F1009" s="19" t="s">
        <v>15</v>
      </c>
      <c r="G1009" s="19">
        <v>1</v>
      </c>
    </row>
    <row r="1010" spans="1:7" ht="30" hidden="1" outlineLevel="4" collapsed="1">
      <c r="A1010" s="19" t="s">
        <v>12</v>
      </c>
      <c r="B1010" s="19" t="s">
        <v>152</v>
      </c>
      <c r="C1010" s="19" t="s">
        <v>17</v>
      </c>
      <c r="D1010" s="19"/>
      <c r="E1010" s="19" t="s">
        <v>746</v>
      </c>
      <c r="F1010" s="19" t="s">
        <v>15</v>
      </c>
      <c r="G1010" s="19">
        <v>1</v>
      </c>
    </row>
    <row r="1011" spans="1:7" hidden="1" outlineLevel="4" collapsed="1">
      <c r="A1011" s="19" t="s">
        <v>12</v>
      </c>
      <c r="B1011" s="19" t="s">
        <v>13</v>
      </c>
      <c r="C1011" s="19" t="s">
        <v>17</v>
      </c>
      <c r="D1011" s="19"/>
      <c r="E1011" s="19" t="s">
        <v>747</v>
      </c>
      <c r="F1011" s="19" t="s">
        <v>15</v>
      </c>
      <c r="G1011" s="19" t="s">
        <v>111</v>
      </c>
    </row>
    <row r="1012" spans="1:7" ht="30" hidden="1" outlineLevel="4" collapsed="1">
      <c r="A1012" s="19" t="s">
        <v>12</v>
      </c>
      <c r="B1012" s="19" t="s">
        <v>152</v>
      </c>
      <c r="C1012" s="19" t="s">
        <v>17</v>
      </c>
      <c r="D1012" s="19"/>
      <c r="E1012" s="19" t="s">
        <v>748</v>
      </c>
      <c r="F1012" s="19" t="s">
        <v>15</v>
      </c>
      <c r="G1012" s="19">
        <v>1</v>
      </c>
    </row>
    <row r="1013" spans="1:7" ht="30" hidden="1" outlineLevel="4" collapsed="1">
      <c r="A1013" s="19" t="s">
        <v>12</v>
      </c>
      <c r="B1013" s="19" t="s">
        <v>152</v>
      </c>
      <c r="C1013" s="19" t="s">
        <v>17</v>
      </c>
      <c r="D1013" s="19"/>
      <c r="E1013" s="19" t="s">
        <v>749</v>
      </c>
      <c r="F1013" s="19" t="s">
        <v>15</v>
      </c>
      <c r="G1013" s="19">
        <v>1</v>
      </c>
    </row>
    <row r="1014" spans="1:7" hidden="1" outlineLevel="4" collapsed="1">
      <c r="A1014" s="19" t="s">
        <v>12</v>
      </c>
      <c r="B1014" s="19" t="s">
        <v>13</v>
      </c>
      <c r="C1014" s="19" t="s">
        <v>17</v>
      </c>
      <c r="D1014" s="19"/>
      <c r="E1014" s="19" t="s">
        <v>750</v>
      </c>
      <c r="F1014" s="19" t="s">
        <v>15</v>
      </c>
      <c r="G1014" s="19" t="s">
        <v>111</v>
      </c>
    </row>
    <row r="1015" spans="1:7" hidden="1" outlineLevel="2">
      <c r="A1015" s="3" t="s">
        <v>15</v>
      </c>
      <c r="B1015" s="3" t="s">
        <v>152</v>
      </c>
      <c r="C1015" s="3" t="s">
        <v>17</v>
      </c>
      <c r="D1015" s="3" t="s">
        <v>15</v>
      </c>
      <c r="E1015" s="3" t="s">
        <v>804</v>
      </c>
      <c r="F1015" s="3" t="s">
        <v>15</v>
      </c>
      <c r="G1015" s="3">
        <v>1</v>
      </c>
    </row>
    <row r="1016" spans="1:7" ht="30" hidden="1" outlineLevel="2">
      <c r="A1016" s="3" t="s">
        <v>15</v>
      </c>
      <c r="B1016" s="3" t="s">
        <v>152</v>
      </c>
      <c r="C1016" s="3" t="s">
        <v>17</v>
      </c>
      <c r="D1016" s="3" t="s">
        <v>15</v>
      </c>
      <c r="E1016" s="3" t="s">
        <v>805</v>
      </c>
      <c r="F1016" s="3" t="s">
        <v>15</v>
      </c>
      <c r="G1016" s="3">
        <v>1</v>
      </c>
    </row>
    <row r="1017" spans="1:7" hidden="1" outlineLevel="2">
      <c r="A1017" s="3" t="s">
        <v>15</v>
      </c>
      <c r="B1017" s="3" t="s">
        <v>152</v>
      </c>
      <c r="C1017" s="3" t="s">
        <v>17</v>
      </c>
      <c r="D1017" s="3" t="s">
        <v>15</v>
      </c>
      <c r="E1017" s="3" t="s">
        <v>806</v>
      </c>
      <c r="F1017" s="3" t="s">
        <v>15</v>
      </c>
      <c r="G1017" s="3">
        <v>1</v>
      </c>
    </row>
    <row r="1018" spans="1:7" ht="30" hidden="1" outlineLevel="2">
      <c r="A1018" s="3" t="s">
        <v>15</v>
      </c>
      <c r="B1018" s="3" t="s">
        <v>152</v>
      </c>
      <c r="C1018" s="3" t="s">
        <v>17</v>
      </c>
      <c r="D1018" s="3" t="s">
        <v>15</v>
      </c>
      <c r="E1018" s="3" t="s">
        <v>807</v>
      </c>
      <c r="F1018" s="3" t="s">
        <v>15</v>
      </c>
      <c r="G1018" s="3">
        <v>1</v>
      </c>
    </row>
    <row r="1019" spans="1:7" hidden="1" outlineLevel="2">
      <c r="A1019" s="3" t="s">
        <v>15</v>
      </c>
      <c r="B1019" s="3" t="s">
        <v>152</v>
      </c>
      <c r="C1019" s="3" t="s">
        <v>17</v>
      </c>
      <c r="D1019" s="3" t="s">
        <v>15</v>
      </c>
      <c r="E1019" s="3" t="s">
        <v>808</v>
      </c>
      <c r="F1019" s="3" t="s">
        <v>15</v>
      </c>
      <c r="G1019" s="3">
        <v>1</v>
      </c>
    </row>
    <row r="1020" spans="1:7" ht="30" hidden="1" outlineLevel="2">
      <c r="A1020" s="3" t="s">
        <v>15</v>
      </c>
      <c r="B1020" s="3" t="s">
        <v>152</v>
      </c>
      <c r="C1020" s="3" t="s">
        <v>17</v>
      </c>
      <c r="D1020" s="3" t="s">
        <v>15</v>
      </c>
      <c r="E1020" s="3" t="s">
        <v>809</v>
      </c>
      <c r="F1020" s="3" t="s">
        <v>15</v>
      </c>
      <c r="G1020" s="3">
        <v>1</v>
      </c>
    </row>
    <row r="1021" spans="1:7" collapsed="1">
      <c r="A1021" s="3" t="s">
        <v>12</v>
      </c>
      <c r="B1021" s="8" t="s">
        <v>812</v>
      </c>
      <c r="C1021" s="3" t="s">
        <v>17</v>
      </c>
      <c r="D1021" s="3"/>
      <c r="E1021" s="3" t="s">
        <v>813</v>
      </c>
      <c r="F1021" s="3" t="s">
        <v>15</v>
      </c>
      <c r="G1021" s="3"/>
    </row>
    <row r="1022" spans="1:7" ht="30" hidden="1" outlineLevel="1">
      <c r="A1022" s="3" t="s">
        <v>15</v>
      </c>
      <c r="B1022" s="3" t="s">
        <v>152</v>
      </c>
      <c r="C1022" s="3" t="s">
        <v>17</v>
      </c>
      <c r="D1022" s="3" t="s">
        <v>336</v>
      </c>
      <c r="E1022" s="3" t="s">
        <v>814</v>
      </c>
      <c r="F1022" s="3" t="s">
        <v>15</v>
      </c>
      <c r="G1022" s="3">
        <f>0</f>
        <v>0</v>
      </c>
    </row>
  </sheetData>
  <mergeCells count="3">
    <mergeCell ref="A1:G1"/>
    <mergeCell ref="B2:G2"/>
    <mergeCell ref="B3:G3"/>
  </mergeCells>
  <dataValidations count="4">
    <dataValidation type="list" allowBlank="1" showInputMessage="1" showErrorMessage="1" sqref="B3:G3" xr:uid="{FB2F1F58-B82C-4BB6-86DC-25DBFB4D61DB}">
      <formula1>"Verifiable Credentials,Encrypted Verifiable Credential,Sub-Schema"</formula1>
    </dataValidation>
    <dataValidation type="list" allowBlank="1" showInputMessage="1" showErrorMessage="1" sqref="F5:F34 A5:A34 F527:F528 A527:A528 G527 G33 F1021:F1022 A1021:A1022" xr:uid="{406D9103-3AA6-4058-A194-2844763DCBF4}">
      <formula1>"Yes,No"</formula1>
    </dataValidation>
    <dataValidation type="list" allowBlank="1" showInputMessage="1" showErrorMessage="1" sqref="G12 G24" xr:uid="{38BE3AEA-AFC8-41C8-8DBD-D6C73237A9DB}">
      <formula1>"a,b,c,d,e"</formula1>
    </dataValidation>
    <dataValidation type="list" allowBlank="1" showInputMessage="1" showErrorMessage="1" sqref="G7 G528 G34" xr:uid="{663247F3-D791-4938-924A-8EF24DB82B29}">
      <formula1>"Case 1,Case 2"</formula1>
    </dataValidation>
  </dataValidations>
  <hyperlinks>
    <hyperlink ref="C7" location="'Baseline Det (enum)'!A1" display="'Baseline Det (enum)" xr:uid="{D884C37C-C96E-4F7B-BCC4-C3EA025C3132}"/>
    <hyperlink ref="B9" location="'Baseline Emissions Case 1'!A1" display="'Baseline Emissions Case 1" xr:uid="{399BF765-3E66-430B-B7AD-B0EBD4607866}"/>
    <hyperlink ref="C12" location="'Baseline EF grid (enum)'!A1" display="Baseline EF grid (enum)" xr:uid="{7295ED5E-5FF1-478E-9C1B-A42028873E46}"/>
    <hyperlink ref="B19" location="'Baseline Emissions Case 2'!A1" display="'Baseline Emissions Case 2" xr:uid="{6CA98E21-61AA-4685-ACEF-6DC480D5C08E}"/>
    <hyperlink ref="C24" location="'Baseline EF grid (enum)'!A1" display="Baseline EF grid (enum)" xr:uid="{B307C374-DE11-4C72-B01D-22BEA80D2494}"/>
    <hyperlink ref="C35" location="#'If emissions are calcul (enum)'!A3" display="If emissions are calcul (enum)" xr:uid="{4AFE0B97-6A3F-4993-8569-FBC38C1BA968}"/>
    <hyperlink ref="B36" location="#'Tool 05 Scenario C'!A1" display="Tool 05 Scenario C" xr:uid="{9EF18F74-8711-4BEC-83C3-2BE84F5BC16C}"/>
    <hyperlink ref="C37" location="#'Please select the appro (enum)'!A3" display="Please select the appro (enum)" xr:uid="{682C36CB-284E-456F-99A9-3C496B64F6F2}"/>
    <hyperlink ref="B38" location="#'Tool 05 Scenario A'!A1" display="Tool 05 Scenario A" xr:uid="{281C1129-6249-43D5-85DF-FE72068BCDB1}"/>
    <hyperlink ref="C39" location="#'Scenario A has 2 option (enum)'!A3" display="Scenario A has 2 option (enum)" xr:uid="{6D729D2B-F3AC-459C-9588-BBD780F898AD}"/>
    <hyperlink ref="B40" location="#'Tool 07'!A1" display="Tool 07" xr:uid="{12809691-66CA-4916-AAC5-2F91968512E2}"/>
    <hyperlink ref="C42" location="#'Does you have hourly or (enum)'!A3" display="Does you have hourly or (enum)" xr:uid="{55F600D9-7ADF-4059-89BA-4726026AB17E}"/>
    <hyperlink ref="B43" location="#'Is LCMR share less than 50% in'!A1" display="Is LCMR share less than 50% in" xr:uid="{6AF60541-2343-41DC-A145-8821E16BF0A3}"/>
    <hyperlink ref="C44" location="#'Is LCMR share less than (enum)'!A3" display="Is LCMR share less than (enum)" xr:uid="{7AD227F7-2C0E-4DD2-AE80-1216AC226DAE}"/>
    <hyperlink ref="B45" location="#'Is the average load by LCMR le'!A1" display="Is the average load by LCMR le" xr:uid="{F591C986-806E-44C9-956D-4472254001C2}"/>
    <hyperlink ref="C46" location="#'Is the average load by  (enum)'!A3" display="Is the average load by  (enum)" xr:uid="{A970AD0F-693B-41E9-87AF-CA89D774949F}"/>
    <hyperlink ref="B47" location="#'Are hourly loads of the grid i'!A1" display="Are hourly loads of the grid i" xr:uid="{1675736F-27A1-424D-9D5A-C294E6451BF7}"/>
    <hyperlink ref="C48" location="#'Are hourly loads of the (enum)'!A3" display="Are hourly loads of the (enum)" xr:uid="{3632F1B2-4B74-4C60-89DC-053BCD24C2F5}"/>
    <hyperlink ref="B49" location="#'Is the LASL more than one thir'!A1" display="Is the LASL more than one thir" xr:uid="{77760853-E67B-401E-9533-7486373438C2}"/>
    <hyperlink ref="C50" location="#'Is the LASL more than o (enum)'!A3" display="Is the LASL more than o (enum)" xr:uid="{9A7A3A9E-0951-4B8A-9A94-0450A68A29B4}"/>
    <hyperlink ref="B51" location="#'Do you have annual aggregated '!A1" display="Do you have annual aggregated " xr:uid="{24DE46F9-41B9-4316-8685-03DDEAFCD725}"/>
    <hyperlink ref="B52" location="#'Simple Adj OM'!A1" display="Simple Adj OM" xr:uid="{C2401E25-CA4F-4DD0-A5F0-474B5AB090FF}"/>
    <hyperlink ref="B53" location="#'Simple Adj OM'!A1" display="Simple Adj OM" xr:uid="{F24F8255-020F-42B4-84DE-DC87F3CB3BDC}"/>
    <hyperlink ref="C54" location="#'Select the approach you (enum)'!A3" display="Select the approach you (enum)" xr:uid="{DAAE1148-4D70-45FF-8CDA-8CBD50BCDD60}"/>
    <hyperlink ref="B55" location="#'Lambda Approach 2'!A1" display="Lambda Approach 2" xr:uid="{78BF458A-D7DB-485D-B80B-225B67F2E7EA}"/>
    <hyperlink ref="B56" location="#'Lambda Approach 1'!A1" display="Lambda Approach 1" xr:uid="{05608C73-01BD-4D87-988C-B1462B69F504}"/>
    <hyperlink ref="B58" location="#'(Average OM Simple Adj OM) Pow'!A1" display="(Average OM Simple Adj OM) Pow" xr:uid="{13ACD841-1C73-4D9A-8CC9-CDDE90861001}"/>
    <hyperlink ref="B59" location="#'Average OM Simple OM'!A1" display="Average OM Simple OM" xr:uid="{D1CFB35B-1CC3-4387-A13B-20FF5F340676}"/>
    <hyperlink ref="C60" location="#'Select one of the two o (enum)'!A3" display="Select one of the two o (enum)" xr:uid="{A53FAEC7-05F2-4FC0-9F13-5F191C59E9D6}"/>
    <hyperlink ref="B61" location="#'Calculation based on total fue'!A1" display="Calculation based on total fue" xr:uid="{CC9DE73A-E1E6-41F5-9265-7C62A05BD746}"/>
    <hyperlink ref="B64" location="#'Fuel Type'!A1" display="Fuel Type" xr:uid="{2BC5DD31-AE17-47FC-824B-2A52BE5DC898}"/>
    <hyperlink ref="B65" location="#'Calculation based on average e'!A1" display="Calculation based on average e" xr:uid="{D4B12693-3350-4181-84D6-A772663064FA}"/>
    <hyperlink ref="B67" location="#'(Average OM Simple Adj OM) Pow'!A1" display="(Average OM Simple Adj OM) Pow" xr:uid="{36CD2A07-E086-4468-9548-ACA1E6E5F92A}"/>
    <hyperlink ref="B69" location="#'Average OM Simple OM'!A1" display="Average OM Simple OM" xr:uid="{03E51EF7-845C-469E-9C59-6D2775CE3AD4}"/>
    <hyperlink ref="C70" location="#'Select one of the two o (enum)'!A3" display="Select one of the two o (enum)" xr:uid="{55D4606D-22E0-4528-AA37-1DAC23ED76DB}"/>
    <hyperlink ref="B71" location="#'Calculation based on total fue'!A1" display="Calculation based on total fue" xr:uid="{8F3D038C-9848-4C71-9037-9440154B1247}"/>
    <hyperlink ref="B74" location="#'Fuel Type'!A1" display="Fuel Type" xr:uid="{D0ED8D7F-6D0B-42DD-A9FB-E48F9652AC2E}"/>
    <hyperlink ref="B79" location="#'Calculation based on average e'!A1" display="Calculation based on average e" xr:uid="{2E1F4C95-5032-48AF-86A4-80B3672F0FA6}"/>
    <hyperlink ref="B81" location="#'(Average OM Simple Adj OM) Pow'!A1" display="(Average OM Simple Adj OM) Pow" xr:uid="{B07873E5-1B6F-4241-ACE5-53E5E305853A}"/>
    <hyperlink ref="C82" location="#'Select the option that  (enum)'!A3" display="Select the option that  (enum)" xr:uid="{51315810-0BE2-4F33-91B0-61030CCDBFE5}"/>
    <hyperlink ref="B83" location="#'Average OM (Option A3)'!A1" display="Average OM (Option A3)" xr:uid="{66BEEA6A-2176-4DBE-8C23-682189CAAE12}"/>
    <hyperlink ref="B84" location="#'Average OM (Option A2)'!A1" display="Average OM (Option A2)" xr:uid="{04C0CB49-DFF1-462C-AC8F-05BF228D1392}"/>
    <hyperlink ref="B85" location="#'Average OM (Option A1)'!A1" display="Average OM (Option A1)" xr:uid="{5342A0D5-D7E6-4450-B01F-4B7BB2ACB6F2}"/>
    <hyperlink ref="B87" location="#'Dispatch Data OM'!A1" display="Dispatch Data OM" xr:uid="{0A435B76-0310-4EE4-A823-8ECA959B3F66}"/>
    <hyperlink ref="C88" location="#'Select the option th 1 (enum)'!A3" display="Select the option th 1 (enum)" xr:uid="{97CD18B6-08E9-43AE-8367-CE0BBF3B7303}"/>
    <hyperlink ref="B90" location="#'Build Margin'!A1" display="Build Margin" xr:uid="{ABC7CE7B-7919-4FCB-B134-EAC35DEDF629}"/>
    <hyperlink ref="B95" location="#'Power Unit'!A1" display="Power Unit" xr:uid="{522651CB-F20C-472C-B94D-9AC449823958}"/>
    <hyperlink ref="B100" location="#'Combined Margin'!A1" display="Combined Margin" xr:uid="{E71AB907-FC9D-41EF-B788-DE6D9AE4BD67}"/>
    <hyperlink ref="C101" location="#'Is data to determine Bu (enum)'!A3" display="Is data to determine Bu (enum)" xr:uid="{294E37DB-D576-41D4-A65D-E23B4A165099}"/>
    <hyperlink ref="B102" location="#'Combined Margin. Is grid locat'!A1" display="Combined Margin. Is grid locat" xr:uid="{2170C539-3B67-4320-96C5-B140B805D8D5}"/>
    <hyperlink ref="C103" location="#'Is grid located in LDCS (enum)'!A3" display="Is grid located in LDCS (enum)" xr:uid="{DCA2E45C-864C-4A39-82EC-9A0A373192B2}"/>
    <hyperlink ref="B104" location="#'Simplified CM'!A1" display="Simplified CM" xr:uid="{1DDA16F6-C229-4488-A967-CF1656CFCE04}"/>
    <hyperlink ref="C109" location="#'Is the project activity (enum)'!A3" display="Is the project activity (enum)" xr:uid="{DC986DA6-11D2-4026-A754-511A1650D65C}"/>
    <hyperlink ref="C110" location="#'Is the share of renewab (enum)'!A3" display="Is the share of renewab (enum)" xr:uid="{79F8C790-598E-4B4F-B87B-49A85EC81B38}"/>
    <hyperlink ref="C111" location="#'Has natural gas been us (enum)'!A3" display="Has natural gas been us (enum)" xr:uid="{56831222-40E3-4FF4-A0C7-963C050A7B12}"/>
    <hyperlink ref="B113" location="#'Simplified CM for Isolated Gri'!A1" display="Simplified CM for Isolated Gri" xr:uid="{8746C341-75BA-49A8-B1CC-1625F882E15E}"/>
    <hyperlink ref="C119" location="#'Is there a single diese (enum)'!A3" display="Is there a single diese (enum)" xr:uid="{1599432A-DE55-4435-9FEA-D73C080138EA}"/>
    <hyperlink ref="B120" location="#'For multiple power plants choo'!A1" display="For multiple power plants choo" xr:uid="{7B76919D-0A5B-4324-88A7-96F9A2AC36D1}"/>
    <hyperlink ref="C121" location="#'For multiple power plan (enum)'!A3" display="For multiple power plan (enum)" xr:uid="{39955782-30EC-402D-B7D2-665157CFBEB1}"/>
    <hyperlink ref="C122" location="#'Are there gaseous fuel- (enum)'!A3" display="Are there gaseous fuel- (enum)" xr:uid="{19E7900D-820B-4998-9DF9-6E135A8C2462}"/>
    <hyperlink ref="C123" location="#'Are there gaseous fu 1 (enum)'!A3" display="Are there gaseous fu 1 (enum)" xr:uid="{503B3BBB-FEA5-426F-96AC-33E9B56ADEDB}"/>
    <hyperlink ref="B124" location="#'Simplified CM'!A1" display="Simplified CM" xr:uid="{CB08D90E-DD4D-4E62-8FDB-97EAE98D98C2}"/>
    <hyperlink ref="C129" location="#'Is the project activity (enum)'!A3" display="Is the project activity (enum)" xr:uid="{46C8A65A-FAAF-4288-86B6-2442BE5F2385}"/>
    <hyperlink ref="C130" location="#'Is the share of renewab (enum)'!A3" display="Is the share of renewab (enum)" xr:uid="{C7CC551C-6583-46A4-A4F2-79200D526C5A}"/>
    <hyperlink ref="C131" location="#'Has natural gas been us (enum)'!A3" display="Has natural gas been us (enum)" xr:uid="{37871E59-FDD6-47CF-A5E0-786E3583739C}"/>
    <hyperlink ref="B133" location="#'Weighted average CM'!A1" display="Weighted average CM" xr:uid="{16D39BC3-3510-43C1-91F7-9BA92524830D}"/>
    <hyperlink ref="C138" location="#'Is this data for the fi (enum)'!A3" display="Is this data for the fi (enum)" xr:uid="{506C8CDC-2EB3-409E-8608-71CD76AE80A2}"/>
    <hyperlink ref="C139" location="#'Select the option th 2 (enum)'!A3" display="Select the option th 2 (enum)" xr:uid="{E357A574-61BC-4FC1-AC21-1D1C5A8C5D56}"/>
    <hyperlink ref="B141" location="#'Tool 05 Scenario A | Default V'!A1" display="Tool 05 Scenario A | Default V" xr:uid="{E92156B4-4483-4B7D-96BE-75263DF4A65D}"/>
    <hyperlink ref="C142" location="#'Choose which option  1 (enum)'!A3" display="Choose which option  1 (enum)" xr:uid="{9B3A05A6-0C95-41C4-9460-8EE5F2FCAFD7}"/>
    <hyperlink ref="C143" location="#'Does hydro power plants (enum)'!A3" display="Does hydro power plants (enum)" xr:uid="{C9D83091-A7E8-4AF1-BE93-EDF4513510E0}"/>
    <hyperlink ref="B144" location="#'Generic Approach'!A1" display="Generic Approach" xr:uid="{387531AF-4112-4817-BAFF-6A025CB0C020}"/>
    <hyperlink ref="B154" location="#'Tool 05 Scenario B'!A1" display="Tool 05 Scenario B" xr:uid="{2D7DB3E4-8FCF-4905-8C9A-E3AE717755C2}"/>
    <hyperlink ref="C155" location="#'Tool 05 provides 2 appr (enum)'!A3" display="Tool 05 provides 2 appr (enum)" xr:uid="{20381A65-A6F3-4090-9C44-959C17AD6033}"/>
    <hyperlink ref="B156" location="#'Tool 05 Scenario B | Generic A'!A1" display="Tool 05 Scenario B | Generic A" xr:uid="{575DF356-3D0D-4D22-A1DC-C77A7256537D}"/>
    <hyperlink ref="C157" location="#'Please select which app (enum)'!A3" display="Please select which app (enum)" xr:uid="{725DF7BC-8231-4847-965C-D5BB33E521E8}"/>
    <hyperlink ref="C158" location="#'Choose which option app (enum)'!A3" display="Choose which option app (enum)" xr:uid="{736E7C0E-67E6-44EC-BD40-1BA9A3FDA8A3}"/>
    <hyperlink ref="C159" location="#'Select the option th 3 (enum)'!A3" display="Select the option th 3 (enum)" xr:uid="{B300A7B8-23C1-4FAF-AEAD-E64C1B495859}"/>
    <hyperlink ref="B160" location="#'Tool 05 Power Plants'!A1" display="Tool 05 Power Plants" xr:uid="{468799BC-6166-4D61-A7B3-CE808A73E1CC}"/>
    <hyperlink ref="C162" location="#'Type of fossil fuel use (enum)'!A3" display="Type of fossil fuel use (enum)" xr:uid="{2A9FDF9D-DB7A-4E72-B873-58E20089D2EB}"/>
    <hyperlink ref="B172" location="#'Generic Approach'!A1" display="Generic Approach" xr:uid="{3DD2B328-CBEC-4980-8E00-A1CB67FDC005}"/>
    <hyperlink ref="B186" location="#'Tool 05 Scenario B'!A1" display="Tool 05 Scenario B" xr:uid="{D7D267CF-C38A-49DE-A712-9EA3F9F08173}"/>
    <hyperlink ref="C187" location="#'Tool 05 provides 2 appr (enum)'!A3" display="Tool 05 provides 2 appr (enum)" xr:uid="{1A315811-DE8A-4C1E-BD9E-9A95F15EF7E8}"/>
    <hyperlink ref="B188" location="#'Tool 05 Scenario B | Generic A'!A1" display="Tool 05 Scenario B | Generic A" xr:uid="{860CC881-B951-4D46-AD24-7FAB90600A32}"/>
    <hyperlink ref="C189" location="#'Please select which app (enum)'!A3" display="Please select which app (enum)" xr:uid="{58ACC236-162F-49CF-8AD5-4F42EBA42AB8}"/>
    <hyperlink ref="C190" location="#'Choose which option app (enum)'!A3" display="Choose which option app (enum)" xr:uid="{7778CC51-45CE-43A3-9EB2-09BBEE7CDD0C}"/>
    <hyperlink ref="C191" location="#'Select the option th 3 (enum)'!A3" display="Select the option th 3 (enum)" xr:uid="{CF464863-895B-4393-9BE2-82208E70F0FF}"/>
    <hyperlink ref="B192" location="#'Tool 05 Power Plants'!A1" display="Tool 05 Power Plants" xr:uid="{6745A072-E7AE-4317-91AD-D175625CDBA6}"/>
    <hyperlink ref="C194" location="#'Type of fossil fuel use (enum)'!A3" display="Type of fossil fuel use (enum)" xr:uid="{FA7658CE-2849-4495-AF74-EC3A581FAB25}"/>
    <hyperlink ref="B204" location="#'Generic Approach'!A1" display="Generic Approach" xr:uid="{A4AD4DC8-FF2B-4291-9005-57065E799D38}"/>
    <hyperlink ref="B218" location="#'Tool 05 Scenario A'!A1" display="Tool 05 Scenario A" xr:uid="{9FDA2E45-81E2-43F0-A2F4-70C306032747}"/>
    <hyperlink ref="C219" location="#'Scenario A has 2 option (enum)'!A3" display="Scenario A has 2 option (enum)" xr:uid="{07AB5BF5-2D96-4AE5-A9D2-87F78C431141}"/>
    <hyperlink ref="B220" location="#'Tool 07'!A1" display="Tool 07" xr:uid="{0AB6BC6F-5D4A-4299-B3B6-B5382A33BB1C}"/>
    <hyperlink ref="C222" location="#'Does you have hourly or (enum)'!A3" display="Does you have hourly or (enum)" xr:uid="{E72DEB00-C744-4998-A2C3-D2DCE2DAA3F4}"/>
    <hyperlink ref="B223" location="#'Is LCMR share less than 50% in'!A1" display="Is LCMR share less than 50% in" xr:uid="{305A065B-275A-4A97-AB61-2ED77D4A79DF}"/>
    <hyperlink ref="C224" location="#'Is LCMR share less than (enum)'!A3" display="Is LCMR share less than (enum)" xr:uid="{CDCFEB0C-7BEB-4881-976B-90484A77A17C}"/>
    <hyperlink ref="B225" location="#'Is the average load by LCMR le'!A1" display="Is the average load by LCMR le" xr:uid="{B4EE3173-91E7-4E74-9F32-82EB2D3AB2E5}"/>
    <hyperlink ref="C226" location="#'Is the average load by  (enum)'!A3" display="Is the average load by  (enum)" xr:uid="{5605225B-B24C-49E8-B751-58A415A29AEE}"/>
    <hyperlink ref="B227" location="#'Are hourly loads of the grid i'!A1" display="Are hourly loads of the grid i" xr:uid="{870BBE79-815E-4B05-82D7-5D1039DD60A3}"/>
    <hyperlink ref="C228" location="#'Are hourly loads of the (enum)'!A3" display="Are hourly loads of the (enum)" xr:uid="{3B6A1B61-D39F-4B22-8666-BE5E4DE37366}"/>
    <hyperlink ref="B229" location="#'Is the LASL more than one thir'!A1" display="Is the LASL more than one thir" xr:uid="{8A1A4898-8F18-43D9-9C45-F1AFE0255724}"/>
    <hyperlink ref="C230" location="#'Is the LASL more than o (enum)'!A3" display="Is the LASL more than o (enum)" xr:uid="{32BCF3DF-E61C-4E6B-A587-EA2ECC42D939}"/>
    <hyperlink ref="B231" location="#'Do you have annual aggregated '!A1" display="Do you have annual aggregated " xr:uid="{374A6259-7977-4C4C-94F1-426A6E88AA79}"/>
    <hyperlink ref="B232" location="#'Simple Adj OM'!A1" display="Simple Adj OM" xr:uid="{1F5D8279-FA1D-43C5-A8AF-9435990F9DFB}"/>
    <hyperlink ref="B233" location="#'Simple Adj OM'!A1" display="Simple Adj OM" xr:uid="{D6306A93-835A-47AF-859F-1DE9625FB11B}"/>
    <hyperlink ref="C234" location="#'Select the approach you (enum)'!A3" display="Select the approach you (enum)" xr:uid="{CFB4E0DB-02EC-482F-ABBF-92E0A6CE7EE5}"/>
    <hyperlink ref="B235" location="#'Lambda Approach 2'!A1" display="Lambda Approach 2" xr:uid="{9BBC09F8-850F-40E2-9081-D8D37BA23CAD}"/>
    <hyperlink ref="B236" location="#'Lambda Approach 1'!A1" display="Lambda Approach 1" xr:uid="{0F39A4F3-C246-463E-BA06-3FDEC456E9A7}"/>
    <hyperlink ref="B238" location="#'(Average OM Simple Adj OM) Pow'!A1" display="(Average OM Simple Adj OM) Pow" xr:uid="{257ED282-80A3-4C8E-9518-58E2BE1F66A6}"/>
    <hyperlink ref="B239" location="#'Average OM Simple OM'!A1" display="Average OM Simple OM" xr:uid="{454E4231-81F7-4B23-9319-D082FA3818A4}"/>
    <hyperlink ref="C240" location="#'Select one of the two o (enum)'!A3" display="Select one of the two o (enum)" xr:uid="{9D351D11-937F-4B88-B05E-1208B615A107}"/>
    <hyperlink ref="B241" location="#'Calculation based on total fue'!A1" display="Calculation based on total fue" xr:uid="{2DA92A43-7F85-4ECA-9D82-764AF8BFB2A7}"/>
    <hyperlink ref="B244" location="#'Fuel Type'!A1" display="Fuel Type" xr:uid="{2A5DD405-1CED-4665-A57D-0DFAC46A8E3D}"/>
    <hyperlink ref="B245" location="#'Calculation based on average e'!A1" display="Calculation based on average e" xr:uid="{E499DDB2-3739-42A7-B60B-3323AAD4A6E9}"/>
    <hyperlink ref="B247" location="#'(Average OM Simple Adj OM) Pow'!A1" display="(Average OM Simple Adj OM) Pow" xr:uid="{471F1BAB-1BD7-45FE-8A94-625BC9CF5BD2}"/>
    <hyperlink ref="B249" location="#'Average OM Simple OM'!A1" display="Average OM Simple OM" xr:uid="{D5956D3F-4673-4112-A6AF-F2D2D8502547}"/>
    <hyperlink ref="C250" location="#'Select one of the two o (enum)'!A3" display="Select one of the two o (enum)" xr:uid="{A56707F9-8118-41BF-8A94-D2835476D044}"/>
    <hyperlink ref="B251" location="#'Calculation based on total fue'!A1" display="Calculation based on total fue" xr:uid="{064EFB45-75EF-49E1-84BB-1B8278D0A20C}"/>
    <hyperlink ref="B254" location="#'Fuel Type'!A1" display="Fuel Type" xr:uid="{254123A4-A2E1-4CEB-B9C1-BDB870611DBA}"/>
    <hyperlink ref="B259" location="#'Calculation based on average e'!A1" display="Calculation based on average e" xr:uid="{280D4A7C-8F8C-4328-9C4C-45058C8F76B7}"/>
    <hyperlink ref="B261" location="#'(Average OM Simple Adj OM) Pow'!A1" display="(Average OM Simple Adj OM) Pow" xr:uid="{42A1C0A4-C3CB-47D5-B839-958FE01E1440}"/>
    <hyperlink ref="C262" location="#'Select the option that  (enum)'!A3" display="Select the option that  (enum)" xr:uid="{AC12A3AD-AB5C-439A-AD4F-07D2D2F85ECE}"/>
    <hyperlink ref="B263" location="#'Average OM (Option A3)'!A1" display="Average OM (Option A3)" xr:uid="{7529C809-0C6E-4BD7-993D-888C99F5DF90}"/>
    <hyperlink ref="B264" location="#'Average OM (Option A2)'!A1" display="Average OM (Option A2)" xr:uid="{1D89A579-1B4C-430A-A291-41E921B7CDF4}"/>
    <hyperlink ref="B265" location="#'Average OM (Option A1)'!A1" display="Average OM (Option A1)" xr:uid="{AE379C79-433C-4379-9EAA-40A7C863277E}"/>
    <hyperlink ref="B267" location="#'Dispatch Data OM'!A1" display="Dispatch Data OM" xr:uid="{011BC0FF-AF31-4996-8329-22A27642C76A}"/>
    <hyperlink ref="C268" location="#'Select the option th 1 (enum)'!A3" display="Select the option th 1 (enum)" xr:uid="{7D7A4EB1-4E52-4427-8902-002781EE92BC}"/>
    <hyperlink ref="B270" location="#'Build Margin'!A1" display="Build Margin" xr:uid="{A6CA7761-C3DD-408C-A738-0FA5B67B8CA5}"/>
    <hyperlink ref="B275" location="#'Power Unit'!A1" display="Power Unit" xr:uid="{357B213C-E0C5-4F27-A524-0D3CCFE54C84}"/>
    <hyperlink ref="B280" location="#'Combined Margin'!A1" display="Combined Margin" xr:uid="{E04A8F9A-3132-4B7F-937A-5ABEBBE53342}"/>
    <hyperlink ref="C281" location="#'Is data to determine Bu (enum)'!A3" display="Is data to determine Bu (enum)" xr:uid="{E383A87B-04E8-49C7-BBE7-BBAC95092163}"/>
    <hyperlink ref="B282" location="#'Combined Margin. Is grid locat'!A1" display="Combined Margin. Is grid locat" xr:uid="{7E5FC787-0D25-4E1E-9B97-126CE9CC5EC4}"/>
    <hyperlink ref="C283" location="#'Is grid located in LDCS (enum)'!A3" display="Is grid located in LDCS (enum)" xr:uid="{87E9D2BE-59EC-4925-B965-FCAA5D92DC23}"/>
    <hyperlink ref="B284" location="#'Simplified CM'!A1" display="Simplified CM" xr:uid="{0AB81958-C971-469D-92D4-53333B7F2F31}"/>
    <hyperlink ref="C289" location="#'Is the project activity (enum)'!A3" display="Is the project activity (enum)" xr:uid="{3CC0137D-D924-4094-92C6-A73135A58545}"/>
    <hyperlink ref="C290" location="#'Is the share of renewab (enum)'!A3" display="Is the share of renewab (enum)" xr:uid="{A4007110-39A6-4A44-8D9F-889E3CDE194D}"/>
    <hyperlink ref="C291" location="#'Has natural gas been us (enum)'!A3" display="Has natural gas been us (enum)" xr:uid="{9847353D-F98D-4DA0-9583-DE296EBA79AD}"/>
    <hyperlink ref="B293" location="#'Simplified CM for Isolated Gri'!A1" display="Simplified CM for Isolated Gri" xr:uid="{9C80CB4A-6FA0-4A9C-8ECE-2C983B361271}"/>
    <hyperlink ref="C299" location="#'Is there a single diese (enum)'!A3" display="Is there a single diese (enum)" xr:uid="{9B51FB7A-7FED-42A1-A329-31A070C972BA}"/>
    <hyperlink ref="B300" location="#'For multiple power plants choo'!A1" display="For multiple power plants choo" xr:uid="{FFDEB0E2-9D29-47B2-AF78-6BB39FFCF878}"/>
    <hyperlink ref="C301" location="#'For multiple power plan (enum)'!A3" display="For multiple power plan (enum)" xr:uid="{97D9B7BF-DC1F-4A81-A306-5EB7BDE1C458}"/>
    <hyperlink ref="C302" location="#'Are there gaseous fuel- (enum)'!A3" display="Are there gaseous fuel- (enum)" xr:uid="{76AC653B-BB28-45D1-80E6-B8615F339678}"/>
    <hyperlink ref="C303" location="#'Are there gaseous fu 1 (enum)'!A3" display="Are there gaseous fu 1 (enum)" xr:uid="{A6D2D07E-E041-4AB2-A7BB-F614B2A55922}"/>
    <hyperlink ref="B304" location="#'Simplified CM'!A1" display="Simplified CM" xr:uid="{9E2976D3-C455-432F-8A9D-EEC37EA76E93}"/>
    <hyperlink ref="C309" location="#'Is the project activity (enum)'!A3" display="Is the project activity (enum)" xr:uid="{BFE24F48-BCB2-4D10-B4C8-8FAD5C6FE066}"/>
    <hyperlink ref="C310" location="#'Is the share of renewab (enum)'!A3" display="Is the share of renewab (enum)" xr:uid="{68183634-9FFF-4892-9C72-69BE5C5188E2}"/>
    <hyperlink ref="C311" location="#'Has natural gas been us (enum)'!A3" display="Has natural gas been us (enum)" xr:uid="{057890B0-DEAD-4626-876D-1773495ADBC7}"/>
    <hyperlink ref="B313" location="#'Weighted average CM'!A1" display="Weighted average CM" xr:uid="{89BACB33-B38E-4283-891C-E4A1D7313739}"/>
    <hyperlink ref="C318" location="#'Is this data for the fi (enum)'!A3" display="Is this data for the fi (enum)" xr:uid="{54E52B31-E0FC-4A62-9B81-444C4BF77F02}"/>
    <hyperlink ref="C319" location="#'Select the option th 2 (enum)'!A3" display="Select the option th 2 (enum)" xr:uid="{151C6585-99AF-4D3A-B5E1-535ADFCC4AE6}"/>
    <hyperlink ref="B321" location="#'Tool 05 Scenario A | Default V'!A1" display="Tool 05 Scenario A | Default V" xr:uid="{C3034E2D-6CA6-423C-B84F-2623B56D8DAD}"/>
    <hyperlink ref="C322" location="#'Choose which option  1 (enum)'!A3" display="Choose which option  1 (enum)" xr:uid="{3C6F8B5E-143D-4069-BF2F-F076FD45D807}"/>
    <hyperlink ref="C323" location="#'Does hydro power plants (enum)'!A3" display="Does hydro power plants (enum)" xr:uid="{B31B7C88-E707-4011-BC01-FFD3846E4EED}"/>
    <hyperlink ref="B324" location="#'Generic Approach'!A1" display="Generic Approach" xr:uid="{AA071257-204D-4C37-BAC2-3C39F83F844F}"/>
    <hyperlink ref="B334" location="#'Tool 05 Scenario B'!A1" display="Tool 05 Scenario B" xr:uid="{D06D09DC-D3BA-46A3-9255-540A58B9122B}"/>
    <hyperlink ref="C335" location="#'Tool 05 provides 2 appr (enum)'!A3" display="Tool 05 provides 2 appr (enum)" xr:uid="{151A28E4-4E99-4ADA-9BBD-A9CF68CCB9A3}"/>
    <hyperlink ref="B336" location="#'Tool 05 Scenario B | Generic A'!A1" display="Tool 05 Scenario B | Generic A" xr:uid="{1708092A-7F97-4328-BDB6-AECC106DF490}"/>
    <hyperlink ref="C337" location="#'Please select which app (enum)'!A3" display="Please select which app (enum)" xr:uid="{33AE93A1-0678-42F6-AA8C-1A41AEF6AA93}"/>
    <hyperlink ref="C338" location="#'Choose which option app (enum)'!A3" display="Choose which option app (enum)" xr:uid="{77A43647-AA01-4E1D-AEB9-99367D315E71}"/>
    <hyperlink ref="C339" location="#'Select the option th 3 (enum)'!A3" display="Select the option th 3 (enum)" xr:uid="{58DFB827-768E-4A9F-A7B9-C6DEF16DB92C}"/>
    <hyperlink ref="B340" location="#'Tool 05 Power Plants'!A1" display="Tool 05 Power Plants" xr:uid="{EB533438-E1AB-49C8-9CA0-A8114BF28C90}"/>
    <hyperlink ref="C342" location="#'Type of fossil fuel use (enum)'!A3" display="Type of fossil fuel use (enum)" xr:uid="{1DEE9888-2247-43C6-97B4-832A5B556ED8}"/>
    <hyperlink ref="B352" location="#'Generic Approach'!A1" display="Generic Approach" xr:uid="{6C09599A-33B8-4B81-8220-16CBBCD0448E}"/>
    <hyperlink ref="B366" location="#'Tool 05 Scenario A'!A1" display="Tool 05 Scenario A" xr:uid="{045A6692-8AA6-4D27-AB30-5D7528078720}"/>
    <hyperlink ref="C367" location="#'Scenario A has 2 option (enum)'!A3" display="Scenario A has 2 option (enum)" xr:uid="{00278532-D29D-4032-80A1-812CBD2D970F}"/>
    <hyperlink ref="B368" location="#'Tool 07'!A1" display="Tool 07" xr:uid="{E58E9DF2-4EE9-4EAA-ADB6-942590D81925}"/>
    <hyperlink ref="C370" location="#'Does you have hourly or (enum)'!A3" display="Does you have hourly or (enum)" xr:uid="{1A9E951E-E61B-4ED3-8C91-E7CCB8314E39}"/>
    <hyperlink ref="B371" location="#'Is LCMR share less than 50% in'!A1" display="Is LCMR share less than 50% in" xr:uid="{A86C04A4-9038-49BD-9C28-67DBC6DBE164}"/>
    <hyperlink ref="C372" location="#'Is LCMR share less than (enum)'!A3" display="Is LCMR share less than (enum)" xr:uid="{FD2D9EC9-824A-4094-B015-7559CEA669EA}"/>
    <hyperlink ref="B373" location="#'Is the average load by LCMR le'!A1" display="Is the average load by LCMR le" xr:uid="{19C6C8C3-83EB-4419-B5B2-8D074BD66299}"/>
    <hyperlink ref="C374" location="#'Is the average load by  (enum)'!A3" display="Is the average load by  (enum)" xr:uid="{6407602C-5BEF-4DB4-B632-5AAF927CC06A}"/>
    <hyperlink ref="B375" location="#'Are hourly loads of the grid i'!A1" display="Are hourly loads of the grid i" xr:uid="{A4BD0000-312C-43E1-83AD-848674E808BF}"/>
    <hyperlink ref="C376" location="#'Are hourly loads of the (enum)'!A3" display="Are hourly loads of the (enum)" xr:uid="{ABC49A23-2E77-45D9-955F-0525AB7C8066}"/>
    <hyperlink ref="B377" location="#'Is the LASL more than one thir'!A1" display="Is the LASL more than one thir" xr:uid="{60926864-9F93-444A-AAD5-EC23C337940D}"/>
    <hyperlink ref="C378" location="#'Is the LASL more than o (enum)'!A3" display="Is the LASL more than o (enum)" xr:uid="{D0889D8E-C26E-4923-A475-E07E5AE52AC6}"/>
    <hyperlink ref="B379" location="#'Do you have annual aggregated '!A1" display="Do you have annual aggregated " xr:uid="{EEDAFEBF-3CDF-4971-AB47-068669C0A6DB}"/>
    <hyperlink ref="C380" location="#'Do you have annual aggr (enum)'!A3" display="Do you have annual aggr (enum)" xr:uid="{1A800C42-8469-43FB-82FF-6A41E5887B40}"/>
    <hyperlink ref="B382" location="#'Average OM Simple OM'!A1" display="Average OM Simple OM" xr:uid="{04180906-3773-4A0A-8723-23E6772A3B88}"/>
    <hyperlink ref="B383" location="#'Simple Adj OM'!A1" display="Simple Adj OM" xr:uid="{5CD30105-F691-41F8-80E7-EB3AD103AFDF}"/>
    <hyperlink ref="C384" location="#'Select the approach you (enum)'!A3" display="Select the approach you (enum)" xr:uid="{F3511F41-C261-4BAD-9903-7D786A4E5D16}"/>
    <hyperlink ref="B385" location="#'Lambda Approach 2'!A1" display="Lambda Approach 2" xr:uid="{93CDE68D-169C-49FE-822D-C02D82B9E32C}"/>
    <hyperlink ref="B386" location="#'Lambda Approach 1'!A1" display="Lambda Approach 1" xr:uid="{EB68AB8C-17D4-40C6-AB5C-7BAE842DB0FA}"/>
    <hyperlink ref="B388" location="#'(Average OM Simple Adj OM) Pow'!A1" display="(Average OM Simple Adj OM) Pow" xr:uid="{FD194783-2536-47FC-A0D7-54C2317E97FE}"/>
    <hyperlink ref="B389" location="#'Simple Adj OM'!A1" display="Simple Adj OM" xr:uid="{4E409AF6-C251-49F2-95A5-F58B43CBA890}"/>
    <hyperlink ref="C390" location="#'Select the approach you (enum)'!A3" display="Select the approach you (enum)" xr:uid="{E5B41B40-D906-4483-BAE3-CD416289A7A5}"/>
    <hyperlink ref="B391" location="#'Lambda Approach 2'!A1" display="Lambda Approach 2" xr:uid="{49777367-EB6E-44C7-8150-E7E4263F9CB1}"/>
    <hyperlink ref="B395" location="#'Lambda Approach 1'!A1" display="Lambda Approach 1" xr:uid="{2BFE0019-9200-41A7-8629-00FF585FF424}"/>
    <hyperlink ref="B402" location="#'(Average OM Simple Adj OM) Pow'!A1" display="(Average OM Simple Adj OM) Pow" xr:uid="{795F959C-73C6-44B7-8187-D5C90D5F104B}"/>
    <hyperlink ref="C403" location="#'Select the option that  (enum)'!A3" display="Select the option that  (enum)" xr:uid="{A86A64F4-C0F3-4027-A149-0F6828ADB107}"/>
    <hyperlink ref="B404" location="#'Average OM (Option A3)'!A1" display="Average OM (Option A3)" xr:uid="{3608A1FB-50B2-4EE9-9454-21A9180056CF}"/>
    <hyperlink ref="B405" location="#'Average OM (Option A2)'!A1" display="Average OM (Option A2)" xr:uid="{231C815E-29AC-4B73-9605-A1AB6835C586}"/>
    <hyperlink ref="B406" location="#'Average OM (Option A1)'!A1" display="Average OM (Option A1)" xr:uid="{8F0392B4-9B31-4957-BAC2-D6AEB411C89F}"/>
    <hyperlink ref="B407" location="#'Average OM Simple OM'!A1" display="Average OM Simple OM" xr:uid="{7B7DE5D9-7CA6-42EC-8DB7-5FF5B1EF3D15}"/>
    <hyperlink ref="C408" location="#'Select one of the two o (enum)'!A3" display="Select one of the two o (enum)" xr:uid="{95FDAA68-EFEE-43A1-A4E7-3C0B458B52B0}"/>
    <hyperlink ref="B409" location="#'Calculation based on total fue'!A1" display="Calculation based on total fue" xr:uid="{E6C8D734-EC0B-4D69-8AA5-A4D9E665D0A7}"/>
    <hyperlink ref="B412" location="#'Fuel Type'!A1" display="Fuel Type" xr:uid="{D00D899B-B4DB-452C-AA6E-9A77201816C8}"/>
    <hyperlink ref="B417" location="#'Calculation based on average e'!A1" display="Calculation based on average e" xr:uid="{9C421832-6A2A-421C-A2B7-BDD9C67D44B3}"/>
    <hyperlink ref="B419" location="#'(Average OM Simple Adj OM) Pow'!A1" display="(Average OM Simple Adj OM) Pow" xr:uid="{2C06A38B-E3CD-4846-80B2-4B2BA8522180}"/>
    <hyperlink ref="C420" location="#'Select the option that  (enum)'!A3" display="Select the option that  (enum)" xr:uid="{0388085F-DD09-49F1-9176-915E8FEB64BE}"/>
    <hyperlink ref="B421" location="#'Average OM (Option A3)'!A1" display="Average OM (Option A3)" xr:uid="{D3B13356-11EF-43C1-84EC-CECCA22B6744}"/>
    <hyperlink ref="B422" location="#'Average OM (Option A2)'!A1" display="Average OM (Option A2)" xr:uid="{BC516E55-3D0C-42AB-A4BC-8A5036D07918}"/>
    <hyperlink ref="B423" location="#'Average OM (Option A1)'!A1" display="Average OM (Option A1)" xr:uid="{BC8755FA-7C38-4464-916D-6F6F65AB26FF}"/>
    <hyperlink ref="B425" location="#'Average OM Simple OM'!A1" display="Average OM Simple OM" xr:uid="{4CE02B62-9EFA-4EBF-A0F9-B39425D81869}"/>
    <hyperlink ref="C426" location="#'Select one of the two o (enum)'!A3" display="Select one of the two o (enum)" xr:uid="{40272573-ED67-40CE-B072-B22DF413661C}"/>
    <hyperlink ref="B427" location="#'Calculation based on total fue'!A1" display="Calculation based on total fue" xr:uid="{FED8DA81-F0B9-49F6-80CD-6B67CA1BE18B}"/>
    <hyperlink ref="B430" location="#'Fuel Type'!A1" display="Fuel Type" xr:uid="{7CB8432A-F160-4189-819C-CEFF47AAF7A9}"/>
    <hyperlink ref="B435" location="#'Calculation based on average e'!A1" display="Calculation based on average e" xr:uid="{09CE87A4-9897-4E45-81CD-487D6B0C794F}"/>
    <hyperlink ref="B437" location="#'(Average OM Simple Adj OM) Pow'!A1" display="(Average OM Simple Adj OM) Pow" xr:uid="{F7886A41-5C4A-44A1-865D-3DB0CEA9371C}"/>
    <hyperlink ref="C438" location="#'Select the option that  (enum)'!A3" display="Select the option that  (enum)" xr:uid="{07DCD027-7384-471F-9CFD-F9E08EDF9E92}"/>
    <hyperlink ref="B439" location="#'Average OM (Option A3)'!A1" display="Average OM (Option A3)" xr:uid="{200E8D83-3549-4381-A58A-532DCF9F339B}"/>
    <hyperlink ref="B442" location="#'Average OM (Option A2)'!A1" display="Average OM (Option A2)" xr:uid="{929849CE-833D-44C9-B20A-A5A88A2F3B40}"/>
    <hyperlink ref="B447" location="#'Average OM (Option A1)'!A1" display="Average OM (Option A1)" xr:uid="{FC056EBF-DF49-4194-A170-566940DF3C3C}"/>
    <hyperlink ref="B452" location="#'Fuel Type'!A1" display="Fuel Type" xr:uid="{3B6D5570-E85C-4ED5-A8A4-549B594D1E6B}"/>
    <hyperlink ref="B454" location="#'Dispatch Data OM'!A1" display="Dispatch Data OM" xr:uid="{0146C069-CF6E-4646-BEC0-8510DE3A680C}"/>
    <hyperlink ref="C455" location="#'Select the option th 1 (enum)'!A3" display="Select the option th 1 (enum)" xr:uid="{28BF3DEC-314F-46B7-94B4-9E3DAF516A2D}"/>
    <hyperlink ref="B457" location="#'Build Margin'!A1" display="Build Margin" xr:uid="{7E5D3578-70D7-4671-9E6B-21861C94878B}"/>
    <hyperlink ref="B462" location="#'Power Unit'!A1" display="Power Unit" xr:uid="{B2CF7107-0252-4FF9-9C7A-CF9EB1EF7D2E}"/>
    <hyperlink ref="B467" location="#'Combined Margin'!A1" display="Combined Margin" xr:uid="{A51D5956-0816-4FFE-B87F-667220680A7A}"/>
    <hyperlink ref="C468" location="#'Is data to determine Bu (enum)'!A3" display="Is data to determine Bu (enum)" xr:uid="{439BAE76-C80A-4D66-95E2-6005D6F746A7}"/>
    <hyperlink ref="B469" location="#'Combined Margin. Is grid locat'!A1" display="Combined Margin. Is grid locat" xr:uid="{5CA5A3CA-4B5A-4760-A3F8-0678D5CE10A2}"/>
    <hyperlink ref="C470" location="#'Is grid located in LDCS (enum)'!A3" display="Is grid located in LDCS (enum)" xr:uid="{3B499859-9155-464B-8E57-3BF302BFF925}"/>
    <hyperlink ref="B471" location="#'Simplified CM'!A1" display="Simplified CM" xr:uid="{6E644917-1943-47B4-92FD-8447C26CB2E3}"/>
    <hyperlink ref="C476" location="#'Is the project activity (enum)'!A3" display="Is the project activity (enum)" xr:uid="{5C2BE954-F47A-481D-BF06-F69AE09C6AE6}"/>
    <hyperlink ref="C477" location="#'Is the share of renewab (enum)'!A3" display="Is the share of renewab (enum)" xr:uid="{78A96B49-51F6-405E-9D6F-511936BFB301}"/>
    <hyperlink ref="C478" location="#'Has natural gas been us (enum)'!A3" display="Has natural gas been us (enum)" xr:uid="{D491CF98-8E18-4D18-AC08-768204CBB982}"/>
    <hyperlink ref="B480" location="#'Simplified CM for Isolated Gri'!A1" display="Simplified CM for Isolated Gri" xr:uid="{1B8B1E7A-A84E-4406-A2B3-77DAEE28EFF1}"/>
    <hyperlink ref="C486" location="#'Is there a single diese (enum)'!A3" display="Is there a single diese (enum)" xr:uid="{A71DB0EF-1418-417B-8013-9D0256BF24A0}"/>
    <hyperlink ref="B487" location="#'For multiple power plants choo'!A1" display="For multiple power plants choo" xr:uid="{6F2E4556-429D-4374-9407-F8CB386F32F0}"/>
    <hyperlink ref="C488" location="#'For multiple power plan (enum)'!A3" display="For multiple power plan (enum)" xr:uid="{08289BB2-10B2-4981-A0AD-CFE3ADDE5008}"/>
    <hyperlink ref="C489" location="#'Are there gaseous fuel- (enum)'!A3" display="Are there gaseous fuel- (enum)" xr:uid="{216FF143-1107-40F0-80B3-62C8CE0BFAA4}"/>
    <hyperlink ref="C490" location="#'Are there gaseous fu 1 (enum)'!A3" display="Are there gaseous fu 1 (enum)" xr:uid="{496FD4EC-4133-44F4-B59F-D0CE22FCFD17}"/>
    <hyperlink ref="B491" location="#'Simplified CM'!A1" display="Simplified CM" xr:uid="{17DA1EBE-7FDA-4E5B-B333-76AA177BEE41}"/>
    <hyperlink ref="C496" location="#'Is the project activity (enum)'!A3" display="Is the project activity (enum)" xr:uid="{CDE5007C-0705-4B03-A908-1885C6F49437}"/>
    <hyperlink ref="C497" location="#'Is the share of renewab (enum)'!A3" display="Is the share of renewab (enum)" xr:uid="{CB0E7874-39F2-43C8-AA52-4EB5F0165747}"/>
    <hyperlink ref="C498" location="#'Has natural gas been us (enum)'!A3" display="Has natural gas been us (enum)" xr:uid="{BC40D029-596A-4E1C-A790-9C5667D96270}"/>
    <hyperlink ref="B500" location="#'Weighted average CM'!A1" display="Weighted average CM" xr:uid="{02B2C2F1-6BB8-4AFB-AE1F-F49018C11138}"/>
    <hyperlink ref="C505" location="#'Is this data for the fi (enum)'!A3" display="Is this data for the fi (enum)" xr:uid="{8279217C-68C6-45C7-89F2-BACB1407BDFE}"/>
    <hyperlink ref="C506" location="#'Select the option th 2 (enum)'!A3" display="Select the option th 2 (enum)" xr:uid="{137A921A-F21C-48A6-AC5E-7BE891A4B1A2}"/>
    <hyperlink ref="B508" location="#'Tool 05 Scenario A | Default V'!A1" display="Tool 05 Scenario A | Default V" xr:uid="{79894368-8806-4DE4-ACFD-2E95291D7274}"/>
    <hyperlink ref="C509" location="#'Choose which option  1 (enum)'!A3" display="Choose which option  1 (enum)" xr:uid="{A3952DC1-10BF-482E-812F-518765C12021}"/>
    <hyperlink ref="C510" location="#'Does hydro power plants (enum)'!A3" display="Does hydro power plants (enum)" xr:uid="{1E94973F-AD90-46F4-8330-FE9BC1B11FD9}"/>
    <hyperlink ref="B511" location="#'Generic Approach'!A1" display="Generic Approach" xr:uid="{C0E241F8-04D3-4A8E-A3B1-6B50E4E4BD24}"/>
    <hyperlink ref="B34" location="'Tool 05'!A1" display="'Tool 05" xr:uid="{36714323-5758-4F05-B181-7AFE9777F577}"/>
    <hyperlink ref="C529" location="#'If emissions are calcul (enum)'!A3" display="If emissions are calcul (enum)" xr:uid="{3FFE30C8-BB99-4365-8E30-F51C2FFCF847}"/>
    <hyperlink ref="B530" location="#'Tool 05 Scenario C'!A1" display="Tool 05 Scenario C" xr:uid="{CFF8A2D6-CF9E-4DC3-A2CB-4F447DF97014}"/>
    <hyperlink ref="C531" location="#'Please select the appro (enum)'!A3" display="Please select the appro (enum)" xr:uid="{B47A1E6D-4D08-4B59-929E-E1D233D105CC}"/>
    <hyperlink ref="B532" location="#'Tool 05 Scenario A'!A1" display="Tool 05 Scenario A" xr:uid="{DD61CB05-CCA4-40D4-A95D-C18BE5799776}"/>
    <hyperlink ref="C533" location="#'Scenario A has 2 option (enum)'!A3" display="Scenario A has 2 option (enum)" xr:uid="{461277E4-F3EB-4E33-9FBB-C2E9AD0E0DDB}"/>
    <hyperlink ref="B534" location="#'Tool 07'!A1" display="Tool 07" xr:uid="{34124A5D-7DF8-4083-BDB3-EE4154235DC3}"/>
    <hyperlink ref="C536" location="#'Does you have hourly or (enum)'!A3" display="Does you have hourly or (enum)" xr:uid="{912669DE-EC7C-4B43-8C07-A64E412565D5}"/>
    <hyperlink ref="B537" location="#'Is LCMR share less than 50% in'!A1" display="Is LCMR share less than 50% in" xr:uid="{446FF7AA-D114-4DC5-9B35-A6FF7CBBE0BD}"/>
    <hyperlink ref="C538" location="#'Is LCMR share less than (enum)'!A3" display="Is LCMR share less than (enum)" xr:uid="{4DC7B66D-6902-4E03-8811-DAE3826D6C71}"/>
    <hyperlink ref="B539" location="#'Is the average load by LCMR le'!A1" display="Is the average load by LCMR le" xr:uid="{F9AC7DB7-882B-4207-9840-20C73EF0E8DD}"/>
    <hyperlink ref="C540" location="#'Is the average load by  (enum)'!A3" display="Is the average load by  (enum)" xr:uid="{053363F7-3420-4877-82AA-9ACD420F297C}"/>
    <hyperlink ref="B541" location="#'Are hourly loads of the grid i'!A1" display="Are hourly loads of the grid i" xr:uid="{A9BED69E-0BE4-433C-B60F-01D3E9F8C371}"/>
    <hyperlink ref="C542" location="#'Are hourly loads of the (enum)'!A3" display="Are hourly loads of the (enum)" xr:uid="{857E8A8D-C200-4114-AAC7-1A71E7DDC9E4}"/>
    <hyperlink ref="B543" location="#'Is the LASL more than one thir'!A1" display="Is the LASL more than one thir" xr:uid="{7478FE25-ABC7-4D54-8234-20DE9811593C}"/>
    <hyperlink ref="C544" location="#'Is the LASL more than o (enum)'!A3" display="Is the LASL more than o (enum)" xr:uid="{2E4D5EC8-76B8-431A-8719-43FCCF5A9316}"/>
    <hyperlink ref="B545" location="#'Do you have annual aggregated '!A1" display="Do you have annual aggregated " xr:uid="{85E4212F-620E-4105-A79B-9C6121FFCEBE}"/>
    <hyperlink ref="B546" location="#'Simple Adj OM'!A1" display="Simple Adj OM" xr:uid="{6E4A46A9-13B3-4D84-AB28-2244F904EE99}"/>
    <hyperlink ref="B547" location="#'Simple Adj OM'!A1" display="Simple Adj OM" xr:uid="{9FA19911-5F92-4D0A-BA83-41D610E5ADA3}"/>
    <hyperlink ref="C548" location="#'Select the approach you (enum)'!A3" display="Select the approach you (enum)" xr:uid="{AB2793BD-2DD3-442A-A50A-4F49AAFE8167}"/>
    <hyperlink ref="B549" location="#'Lambda Approach 2'!A1" display="Lambda Approach 2" xr:uid="{44F2ABDB-0477-4483-9A4C-F62B0D698851}"/>
    <hyperlink ref="B550" location="#'Lambda Approach 1'!A1" display="Lambda Approach 1" xr:uid="{4907E8A4-EE05-49BF-88E9-30FAC0D68BA3}"/>
    <hyperlink ref="B552" location="#'(Average OM Simple Adj OM) Pow'!A1" display="(Average OM Simple Adj OM) Pow" xr:uid="{FFC69488-1A44-4CF2-88DC-6BDBBCB492A2}"/>
    <hyperlink ref="B553" location="#'Average OM Simple OM'!A1" display="Average OM Simple OM" xr:uid="{DA53D911-3D5A-4166-83EB-F5AAA47C79B1}"/>
    <hyperlink ref="C554" location="#'Select one of the two o (enum)'!A3" display="Select one of the two o (enum)" xr:uid="{CD724F2F-0152-47B8-A1C5-65EF0498E2C0}"/>
    <hyperlink ref="B555" location="#'Calculation based on total fue'!A1" display="Calculation based on total fue" xr:uid="{9BF8E935-17DE-4CB1-B8E1-4403819B405D}"/>
    <hyperlink ref="B558" location="#'Fuel Type'!A1" display="Fuel Type" xr:uid="{E4DF33A5-89BD-4A6A-807A-FD7EF81C9FA2}"/>
    <hyperlink ref="B559" location="#'Calculation based on average e'!A1" display="Calculation based on average e" xr:uid="{26664AB3-C72D-424C-A1CF-8C25DDC55012}"/>
    <hyperlink ref="B561" location="#'(Average OM Simple Adj OM) Pow'!A1" display="(Average OM Simple Adj OM) Pow" xr:uid="{D9398C31-D06E-40C3-862E-5A0E023CBC63}"/>
    <hyperlink ref="B563" location="#'Average OM Simple OM'!A1" display="Average OM Simple OM" xr:uid="{51489BC0-02AB-4BB6-AC40-05C7CE23DCF9}"/>
    <hyperlink ref="C564" location="#'Select one of the two o (enum)'!A3" display="Select one of the two o (enum)" xr:uid="{56058F0E-2183-421D-B4B5-CC2C36AEF401}"/>
    <hyperlink ref="B565" location="#'Calculation based on total fue'!A1" display="Calculation based on total fue" xr:uid="{03D6D44D-5CE1-4D71-97CC-7230F230FC45}"/>
    <hyperlink ref="B568" location="#'Fuel Type'!A1" display="Fuel Type" xr:uid="{68C99AFD-28E6-4C26-B485-3905EEFA5070}"/>
    <hyperlink ref="B573" location="#'Calculation based on average e'!A1" display="Calculation based on average e" xr:uid="{E2BFEFA2-0365-473C-B0D4-F76D4CB8A46C}"/>
    <hyperlink ref="B575" location="#'(Average OM Simple Adj OM) Pow'!A1" display="(Average OM Simple Adj OM) Pow" xr:uid="{EF2DA139-0E14-44B4-81EC-574D20DC334C}"/>
    <hyperlink ref="C576" location="#'Select the option that  (enum)'!A3" display="Select the option that  (enum)" xr:uid="{7B2F34FE-FD45-4CFC-9A80-A6AB88E2E314}"/>
    <hyperlink ref="B577" location="#'Average OM (Option A3)'!A1" display="Average OM (Option A3)" xr:uid="{A194AFCA-86EA-4834-A54A-B955A2D0D574}"/>
    <hyperlink ref="B578" location="#'Average OM (Option A2)'!A1" display="Average OM (Option A2)" xr:uid="{BBD17830-A499-413F-B331-3677597A97B5}"/>
    <hyperlink ref="B579" location="#'Average OM (Option A1)'!A1" display="Average OM (Option A1)" xr:uid="{BED13716-854D-4BD0-BCCD-0CD701FA128B}"/>
    <hyperlink ref="B581" location="#'Dispatch Data OM'!A1" display="Dispatch Data OM" xr:uid="{63E9F58B-3F56-41CB-BB4B-6B7E47774B54}"/>
    <hyperlink ref="C582" location="#'Select the option th 1 (enum)'!A3" display="Select the option th 1 (enum)" xr:uid="{6C0F720C-4A27-4EB1-9C15-CA6E6714E9A0}"/>
    <hyperlink ref="B584" location="#'Build Margin'!A1" display="Build Margin" xr:uid="{BFD7E30B-2762-4EFB-96A7-505BCC8FDBFC}"/>
    <hyperlink ref="B589" location="#'Power Unit'!A1" display="Power Unit" xr:uid="{4E3FB9B9-9532-4F61-ACDF-99306BDCC224}"/>
    <hyperlink ref="B594" location="#'Combined Margin'!A1" display="Combined Margin" xr:uid="{7725CA4C-464E-455F-A0D1-6C000D25BDAF}"/>
    <hyperlink ref="C595" location="#'Is data to determine Bu (enum)'!A3" display="Is data to determine Bu (enum)" xr:uid="{6D74CC0A-3C0F-4487-86C8-D318CA559331}"/>
    <hyperlink ref="B596" location="#'Combined Margin. Is grid locat'!A1" display="Combined Margin. Is grid locat" xr:uid="{7F0C559E-F7D3-43BC-9718-38CD7BA4FD28}"/>
    <hyperlink ref="C597" location="#'Is grid located in LDCS (enum)'!A3" display="Is grid located in LDCS (enum)" xr:uid="{5C075B7B-CAA6-482F-B49D-30F3D70DD443}"/>
    <hyperlink ref="B598" location="#'Simplified CM'!A1" display="Simplified CM" xr:uid="{3E533121-FF3B-4AEA-A4DB-85B4DBA51498}"/>
    <hyperlink ref="C603" location="#'Is the project activity (enum)'!A3" display="Is the project activity (enum)" xr:uid="{23953679-B953-4D9F-AD0F-7EEABCB856F3}"/>
    <hyperlink ref="C604" location="#'Is the share of renewab (enum)'!A3" display="Is the share of renewab (enum)" xr:uid="{B651D74C-3D86-49FA-A502-7D50CF68C68A}"/>
    <hyperlink ref="C605" location="#'Has natural gas been us (enum)'!A3" display="Has natural gas been us (enum)" xr:uid="{907D6A57-4100-4CBD-96FC-8E61E6E8F085}"/>
    <hyperlink ref="B607" location="#'Simplified CM for Isolated Gri'!A1" display="Simplified CM for Isolated Gri" xr:uid="{76A91B10-F401-4E57-9E11-7AADDDF66C62}"/>
    <hyperlink ref="C613" location="#'Is there a single diese (enum)'!A3" display="Is there a single diese (enum)" xr:uid="{727715DB-9A29-4411-8EEE-7A6B629C131A}"/>
    <hyperlink ref="B614" location="#'For multiple power plants choo'!A1" display="For multiple power plants choo" xr:uid="{BF4C7839-1520-48EB-9625-3FEE0AD297FF}"/>
    <hyperlink ref="C615" location="#'For multiple power plan (enum)'!A3" display="For multiple power plan (enum)" xr:uid="{392CDD91-2CDC-4DBF-A863-8D17D21F842E}"/>
    <hyperlink ref="C616" location="#'Are there gaseous fuel- (enum)'!A3" display="Are there gaseous fuel- (enum)" xr:uid="{6EEAF975-B365-48A1-8F4F-4BDCF65CAEDA}"/>
    <hyperlink ref="C617" location="#'Are there gaseous fu 1 (enum)'!A3" display="Are there gaseous fu 1 (enum)" xr:uid="{BF81CF6C-9A3B-45C8-B3C0-3BAE34FD55BA}"/>
    <hyperlink ref="B618" location="#'Simplified CM'!A1" display="Simplified CM" xr:uid="{0DF767E1-E130-4CF1-8B5B-9262321A83A1}"/>
    <hyperlink ref="C623" location="#'Is the project activity (enum)'!A3" display="Is the project activity (enum)" xr:uid="{9E6D059E-3267-4276-9B78-3102D68F6DC9}"/>
    <hyperlink ref="C624" location="#'Is the share of renewab (enum)'!A3" display="Is the share of renewab (enum)" xr:uid="{D98F745A-B67D-44C3-8134-8AF5685E31FA}"/>
    <hyperlink ref="C625" location="#'Has natural gas been us (enum)'!A3" display="Has natural gas been us (enum)" xr:uid="{F86F27FC-0FED-4FF5-B578-B20A5F56E2AB}"/>
    <hyperlink ref="B627" location="#'Weighted average CM'!A1" display="Weighted average CM" xr:uid="{2C96E55D-3F8D-4475-914C-2485FCF75BA4}"/>
    <hyperlink ref="C632" location="#'Is this data for the fi (enum)'!A3" display="Is this data for the fi (enum)" xr:uid="{33179AC8-B488-481D-8C70-30D83309E298}"/>
    <hyperlink ref="C633" location="#'Select the option th 2 (enum)'!A3" display="Select the option th 2 (enum)" xr:uid="{950D7EEE-5EE2-46F2-A12A-786C0C1F21A3}"/>
    <hyperlink ref="B635" location="#'Tool 05 Scenario A | Default V'!A1" display="Tool 05 Scenario A | Default V" xr:uid="{8188199A-0AD3-4F92-80BF-3E0EB449605C}"/>
    <hyperlink ref="C636" location="#'Choose which option  1 (enum)'!A3" display="Choose which option  1 (enum)" xr:uid="{33A336F2-D144-4972-AAEC-767583DB263F}"/>
    <hyperlink ref="C637" location="#'Does hydro power plants (enum)'!A3" display="Does hydro power plants (enum)" xr:uid="{D9B2D0EB-16FE-4ED4-9F45-3525AB3F39F8}"/>
    <hyperlink ref="B638" location="#'Generic Approach'!A1" display="Generic Approach" xr:uid="{B43434E4-1822-4132-8DE7-02D73AD6F7B4}"/>
    <hyperlink ref="B648" location="#'Tool 05 Scenario B'!A1" display="Tool 05 Scenario B" xr:uid="{181D125E-1DEB-49FC-8972-B78AFC1C731C}"/>
    <hyperlink ref="C649" location="#'Tool 05 provides 2 appr (enum)'!A3" display="Tool 05 provides 2 appr (enum)" xr:uid="{9D7325F2-6710-445A-8FFF-1634321D6D9E}"/>
    <hyperlink ref="B650" location="#'Tool 05 Scenario B | Generic A'!A1" display="Tool 05 Scenario B | Generic A" xr:uid="{E9D9B39F-C1AB-4069-9A05-88CCA0EFCA4A}"/>
    <hyperlink ref="C651" location="#'Please select which app (enum)'!A3" display="Please select which app (enum)" xr:uid="{7FA9B2B5-0DCC-4707-BFFE-9064E170CDF4}"/>
    <hyperlink ref="C652" location="#'Choose which option app (enum)'!A3" display="Choose which option app (enum)" xr:uid="{A387CF36-016A-451B-808D-C6A378D8B942}"/>
    <hyperlink ref="C653" location="#'Select the option th 3 (enum)'!A3" display="Select the option th 3 (enum)" xr:uid="{C0C5CB6F-41DA-4DCB-A79F-56E6917363F1}"/>
    <hyperlink ref="B654" location="#'Tool 05 Power Plants'!A1" display="Tool 05 Power Plants" xr:uid="{FBC3E09B-534D-44D7-9C69-94F971A1D69F}"/>
    <hyperlink ref="C656" location="#'Type of fossil fuel use (enum)'!A3" display="Type of fossil fuel use (enum)" xr:uid="{BCB25BC0-36C1-4D35-9121-AC80E561E8BD}"/>
    <hyperlink ref="B666" location="#'Generic Approach'!A1" display="Generic Approach" xr:uid="{866BBCD0-027C-45E5-941B-A6D68E8D8ACE}"/>
    <hyperlink ref="B680" location="#'Tool 05 Scenario B'!A1" display="Tool 05 Scenario B" xr:uid="{84E058C0-245F-4695-886F-5B57A4E3CC05}"/>
    <hyperlink ref="C681" location="#'Tool 05 provides 2 appr (enum)'!A3" display="Tool 05 provides 2 appr (enum)" xr:uid="{F959F94D-8682-4B77-BE29-7891BF2E2BA4}"/>
    <hyperlink ref="B682" location="#'Tool 05 Scenario B | Generic A'!A1" display="Tool 05 Scenario B | Generic A" xr:uid="{BA3CC625-BDFC-4AB9-B375-3BDB409E1461}"/>
    <hyperlink ref="C683" location="#'Please select which app (enum)'!A3" display="Please select which app (enum)" xr:uid="{2EB6ABE7-5984-435E-994D-22D075A4C694}"/>
    <hyperlink ref="C684" location="#'Choose which option app (enum)'!A3" display="Choose which option app (enum)" xr:uid="{39EBA037-CF68-43D5-BDC3-3E58BEB00209}"/>
    <hyperlink ref="C685" location="#'Select the option th 3 (enum)'!A3" display="Select the option th 3 (enum)" xr:uid="{F7C15AA9-7A2F-4A40-B0F5-2C649329D5A5}"/>
    <hyperlink ref="B686" location="#'Tool 05 Power Plants'!A1" display="Tool 05 Power Plants" xr:uid="{6116A462-8171-4D70-9803-31A90E50564D}"/>
    <hyperlink ref="C688" location="#'Type of fossil fuel use (enum)'!A3" display="Type of fossil fuel use (enum)" xr:uid="{9A6123E4-E843-4C99-B7B7-9B77D38AC40F}"/>
    <hyperlink ref="B698" location="#'Generic Approach'!A1" display="Generic Approach" xr:uid="{ABD448D9-5ABF-4C89-B0FC-B0565BD5EB98}"/>
    <hyperlink ref="B712" location="#'Tool 05 Scenario A'!A1" display="Tool 05 Scenario A" xr:uid="{80AE2B2C-B424-4F16-B574-6A4DBA374BDF}"/>
    <hyperlink ref="C713" location="#'Scenario A has 2 option (enum)'!A3" display="Scenario A has 2 option (enum)" xr:uid="{28CF4A98-D36C-4E52-8742-66446A59BA7C}"/>
    <hyperlink ref="B714" location="#'Tool 07'!A1" display="Tool 07" xr:uid="{8B973BE4-FE04-42B0-AA94-E42EFFCDAB2E}"/>
    <hyperlink ref="C716" location="#'Does you have hourly or (enum)'!A3" display="Does you have hourly or (enum)" xr:uid="{297C92A7-4CB6-4768-958A-6E7E1A9BE494}"/>
    <hyperlink ref="B717" location="#'Is LCMR share less than 50% in'!A1" display="Is LCMR share less than 50% in" xr:uid="{57AED00F-EFE0-4BE0-8453-693F4CD3228E}"/>
    <hyperlink ref="C718" location="#'Is LCMR share less than (enum)'!A3" display="Is LCMR share less than (enum)" xr:uid="{59737C1D-81DB-4893-BD79-A3F6CF4237F8}"/>
    <hyperlink ref="B719" location="#'Is the average load by LCMR le'!A1" display="Is the average load by LCMR le" xr:uid="{346C62AA-CF74-493A-8369-ABD0F0733600}"/>
    <hyperlink ref="C720" location="#'Is the average load by  (enum)'!A3" display="Is the average load by  (enum)" xr:uid="{20DB7690-63A0-4BB4-B4D2-436048488363}"/>
    <hyperlink ref="B721" location="#'Are hourly loads of the grid i'!A1" display="Are hourly loads of the grid i" xr:uid="{3199AAB2-960A-4D43-8B1E-302528BAB847}"/>
    <hyperlink ref="C722" location="#'Are hourly loads of the (enum)'!A3" display="Are hourly loads of the (enum)" xr:uid="{F4A2F747-0C12-4466-9697-ECE4C2B071E4}"/>
    <hyperlink ref="B723" location="#'Is the LASL more than one thir'!A1" display="Is the LASL more than one thir" xr:uid="{9375D659-F11E-40EA-A608-2903B3E1F12C}"/>
    <hyperlink ref="C724" location="#'Is the LASL more than o (enum)'!A3" display="Is the LASL more than o (enum)" xr:uid="{40E4F94C-4400-42B8-9380-91075C310215}"/>
    <hyperlink ref="B725" location="#'Do you have annual aggregated '!A1" display="Do you have annual aggregated " xr:uid="{67A29F67-30DA-4200-8B6E-DCFF576D5924}"/>
    <hyperlink ref="B726" location="#'Simple Adj OM'!A1" display="Simple Adj OM" xr:uid="{33661AA8-B06E-40C9-8B72-F528CD6CA8A0}"/>
    <hyperlink ref="B727" location="#'Simple Adj OM'!A1" display="Simple Adj OM" xr:uid="{9467BAE7-181F-42BE-A30D-F6BB35E5C385}"/>
    <hyperlink ref="C728" location="#'Select the approach you (enum)'!A3" display="Select the approach you (enum)" xr:uid="{BA528941-AA1B-4104-9BC3-458EA81CE735}"/>
    <hyperlink ref="B729" location="#'Lambda Approach 2'!A1" display="Lambda Approach 2" xr:uid="{3DB685B9-9D47-4A97-859B-158241096576}"/>
    <hyperlink ref="B730" location="#'Lambda Approach 1'!A1" display="Lambda Approach 1" xr:uid="{2F5F50BC-26C8-402F-BFC4-0BD551BF54A4}"/>
    <hyperlink ref="B732" location="#'(Average OM Simple Adj OM) Pow'!A1" display="(Average OM Simple Adj OM) Pow" xr:uid="{775775A0-C651-4461-9A95-7A6935A91972}"/>
    <hyperlink ref="B733" location="#'Average OM Simple OM'!A1" display="Average OM Simple OM" xr:uid="{ECCC28A9-75A1-446E-A266-3CCD0A2E88A8}"/>
    <hyperlink ref="C734" location="#'Select one of the two o (enum)'!A3" display="Select one of the two o (enum)" xr:uid="{BD24CABD-6DB6-47D7-97B4-19C477BC92B4}"/>
    <hyperlink ref="B735" location="#'Calculation based on total fue'!A1" display="Calculation based on total fue" xr:uid="{2B3637C0-AD0C-4093-9CBA-AEF7B8BCA256}"/>
    <hyperlink ref="B738" location="#'Fuel Type'!A1" display="Fuel Type" xr:uid="{AFA8F238-7474-4D38-BC2A-639D0A1C90B5}"/>
    <hyperlink ref="B739" location="#'Calculation based on average e'!A1" display="Calculation based on average e" xr:uid="{944CC9C5-8BB9-4C98-8E05-AF8B9768E8DE}"/>
    <hyperlink ref="B741" location="#'(Average OM Simple Adj OM) Pow'!A1" display="(Average OM Simple Adj OM) Pow" xr:uid="{5AD42C49-B9E6-4E80-B1A8-40935D7BB894}"/>
    <hyperlink ref="B743" location="#'Average OM Simple OM'!A1" display="Average OM Simple OM" xr:uid="{A0FC09DD-48D8-497C-AD6B-78037B6F713F}"/>
    <hyperlink ref="C744" location="#'Select one of the two o (enum)'!A3" display="Select one of the two o (enum)" xr:uid="{28A47383-01D3-48A0-9692-E34C6E3A201C}"/>
    <hyperlink ref="B745" location="#'Calculation based on total fue'!A1" display="Calculation based on total fue" xr:uid="{C6BE0CEF-7BFC-40EB-B1C8-0F51A005CAF7}"/>
    <hyperlink ref="B748" location="#'Fuel Type'!A1" display="Fuel Type" xr:uid="{11C2D27C-CB13-41F7-8CB3-CF4342041646}"/>
    <hyperlink ref="B753" location="#'Calculation based on average e'!A1" display="Calculation based on average e" xr:uid="{3E55AE3D-DF7D-432A-8183-88FA96C4AB37}"/>
    <hyperlink ref="B755" location="#'(Average OM Simple Adj OM) Pow'!A1" display="(Average OM Simple Adj OM) Pow" xr:uid="{49B52CAE-B4CE-4BC6-8EC0-53117B6C60C8}"/>
    <hyperlink ref="C756" location="#'Select the option that  (enum)'!A3" display="Select the option that  (enum)" xr:uid="{4C6EFD9B-F92C-458F-86DB-DFC9EB5EE9DF}"/>
    <hyperlink ref="B757" location="#'Average OM (Option A3)'!A1" display="Average OM (Option A3)" xr:uid="{81D0DCBF-00E6-418E-B369-4487F025CEA2}"/>
    <hyperlink ref="B758" location="#'Average OM (Option A2)'!A1" display="Average OM (Option A2)" xr:uid="{0D108804-9257-4685-B15C-BA9728449620}"/>
    <hyperlink ref="B759" location="#'Average OM (Option A1)'!A1" display="Average OM (Option A1)" xr:uid="{859316F8-6FB4-489B-B48B-51DD8457ECEB}"/>
    <hyperlink ref="B761" location="#'Dispatch Data OM'!A1" display="Dispatch Data OM" xr:uid="{2E8D4407-69C6-467D-A9D2-5674FD9D9C92}"/>
    <hyperlink ref="C762" location="#'Select the option th 1 (enum)'!A3" display="Select the option th 1 (enum)" xr:uid="{EB1E44C9-C47C-4179-BD9D-0DD0F8E40A31}"/>
    <hyperlink ref="B764" location="#'Build Margin'!A1" display="Build Margin" xr:uid="{B2782C7E-7841-49D5-BC09-AA4436033B8F}"/>
    <hyperlink ref="B769" location="#'Power Unit'!A1" display="Power Unit" xr:uid="{E1979F92-E43A-44C3-AC44-B0FB55083A69}"/>
    <hyperlink ref="B774" location="#'Combined Margin'!A1" display="Combined Margin" xr:uid="{04F210D6-AAFC-4B90-B93D-0B16F1229CEF}"/>
    <hyperlink ref="C775" location="#'Is data to determine Bu (enum)'!A3" display="Is data to determine Bu (enum)" xr:uid="{3A07B984-4285-40EB-8A01-440A7D9D5A4C}"/>
    <hyperlink ref="B776" location="#'Combined Margin. Is grid locat'!A1" display="Combined Margin. Is grid locat" xr:uid="{ABCCE62D-DCE8-49BA-AD20-0A02FF8E0D6F}"/>
    <hyperlink ref="C777" location="#'Is grid located in LDCS (enum)'!A3" display="Is grid located in LDCS (enum)" xr:uid="{E96A25FD-A277-426A-AC14-1AEDD054DB2B}"/>
    <hyperlink ref="B778" location="#'Simplified CM'!A1" display="Simplified CM" xr:uid="{3996B7AA-E999-4ACD-AF0E-B88230AB44CA}"/>
    <hyperlink ref="C783" location="#'Is the project activity (enum)'!A3" display="Is the project activity (enum)" xr:uid="{36946763-D438-4463-B77A-42D57CCC01BD}"/>
    <hyperlink ref="C784" location="#'Is the share of renewab (enum)'!A3" display="Is the share of renewab (enum)" xr:uid="{487B00DA-9D7B-4627-986D-6F61EC83D91F}"/>
    <hyperlink ref="C785" location="#'Has natural gas been us (enum)'!A3" display="Has natural gas been us (enum)" xr:uid="{A17FBB3F-AC1A-4BC7-B2C0-53475C6EC872}"/>
    <hyperlink ref="B787" location="#'Simplified CM for Isolated Gri'!A1" display="Simplified CM for Isolated Gri" xr:uid="{D412B20F-E62B-46D4-AB88-75D4EA17B681}"/>
    <hyperlink ref="C793" location="#'Is there a single diese (enum)'!A3" display="Is there a single diese (enum)" xr:uid="{EFDE1B77-81A8-4836-9341-8F347413D3E6}"/>
    <hyperlink ref="B794" location="#'For multiple power plants choo'!A1" display="For multiple power plants choo" xr:uid="{7872056F-748F-48DB-BDC2-A97F46B1CA30}"/>
    <hyperlink ref="C795" location="#'For multiple power plan (enum)'!A3" display="For multiple power plan (enum)" xr:uid="{B18D8E66-B1A4-4BCA-9588-9BA6BA04CD4C}"/>
    <hyperlink ref="C796" location="#'Are there gaseous fuel- (enum)'!A3" display="Are there gaseous fuel- (enum)" xr:uid="{033BD373-31A4-4372-8150-52236A443E2C}"/>
    <hyperlink ref="C797" location="#'Are there gaseous fu 1 (enum)'!A3" display="Are there gaseous fu 1 (enum)" xr:uid="{F5337275-968B-45D8-B4EE-C5A9472B8ACD}"/>
    <hyperlink ref="B798" location="#'Simplified CM'!A1" display="Simplified CM" xr:uid="{029C408E-0F66-4B54-9FF2-31A0FD47C09B}"/>
    <hyperlink ref="C803" location="#'Is the project activity (enum)'!A3" display="Is the project activity (enum)" xr:uid="{62029C30-650C-4043-9DCF-D5B94736FB30}"/>
    <hyperlink ref="C804" location="#'Is the share of renewab (enum)'!A3" display="Is the share of renewab (enum)" xr:uid="{84DE1C2C-0521-44DA-8F6A-4EC3FDE60A3C}"/>
    <hyperlink ref="C805" location="#'Has natural gas been us (enum)'!A3" display="Has natural gas been us (enum)" xr:uid="{CF5CA513-F04C-47B0-9848-E9235E27E933}"/>
    <hyperlink ref="B807" location="#'Weighted average CM'!A1" display="Weighted average CM" xr:uid="{8800F529-9849-4D0E-B52C-00D4CDF25BB5}"/>
    <hyperlink ref="C812" location="#'Is this data for the fi (enum)'!A3" display="Is this data for the fi (enum)" xr:uid="{0FE036DB-6F26-4344-AB70-05A68754F9DA}"/>
    <hyperlink ref="C813" location="#'Select the option th 2 (enum)'!A3" display="Select the option th 2 (enum)" xr:uid="{4DA64884-ACC1-4032-BE71-B17822455DB3}"/>
    <hyperlink ref="B815" location="#'Tool 05 Scenario A | Default V'!A1" display="Tool 05 Scenario A | Default V" xr:uid="{144EB506-BD3C-4041-9068-C3A028DC4C32}"/>
    <hyperlink ref="C816" location="#'Choose which option  1 (enum)'!A3" display="Choose which option  1 (enum)" xr:uid="{26CD8FDF-049E-4FB0-BFD3-7802C501D75B}"/>
    <hyperlink ref="C817" location="#'Does hydro power plants (enum)'!A3" display="Does hydro power plants (enum)" xr:uid="{48306165-0025-452C-800A-D6FDFCB7E5BE}"/>
    <hyperlink ref="B818" location="#'Generic Approach'!A1" display="Generic Approach" xr:uid="{251AB5BB-7E5E-4987-93C8-EFA15306BBCA}"/>
    <hyperlink ref="B828" location="#'Tool 05 Scenario B'!A1" display="Tool 05 Scenario B" xr:uid="{38AC0F1A-09E5-4B8A-A198-842EF1F21E44}"/>
    <hyperlink ref="C829" location="#'Tool 05 provides 2 appr (enum)'!A3" display="Tool 05 provides 2 appr (enum)" xr:uid="{92F821E2-0315-4BAE-A2D0-548D77634E53}"/>
    <hyperlink ref="B830" location="#'Tool 05 Scenario B | Generic A'!A1" display="Tool 05 Scenario B | Generic A" xr:uid="{749791EB-7FE0-4391-97CC-F7512102274B}"/>
    <hyperlink ref="C831" location="#'Please select which app (enum)'!A3" display="Please select which app (enum)" xr:uid="{3C67D783-1D4B-436F-B462-8C520369A19A}"/>
    <hyperlink ref="C832" location="#'Choose which option app (enum)'!A3" display="Choose which option app (enum)" xr:uid="{D78AE848-9B51-4B52-9C5F-F9D62FDD7FC1}"/>
    <hyperlink ref="C833" location="#'Select the option th 3 (enum)'!A3" display="Select the option th 3 (enum)" xr:uid="{B4014DA2-A454-4093-B4DF-DF6C59F9BF1B}"/>
    <hyperlink ref="B834" location="#'Tool 05 Power Plants'!A1" display="Tool 05 Power Plants" xr:uid="{57F080EA-3544-4799-AB2D-23828761681D}"/>
    <hyperlink ref="C836" location="#'Type of fossil fuel use (enum)'!A3" display="Type of fossil fuel use (enum)" xr:uid="{A76BDA75-C95D-4AC8-ABC1-2130A571054D}"/>
    <hyperlink ref="B846" location="#'Generic Approach'!A1" display="Generic Approach" xr:uid="{FF8430B5-A9AE-46B3-BF05-FDEAAA9958E9}"/>
    <hyperlink ref="B860" location="#'Tool 05 Scenario A'!A1" display="Tool 05 Scenario A" xr:uid="{CF650019-5D90-4439-8712-C5CB6C0CC494}"/>
    <hyperlink ref="C861" location="#'Scenario A has 2 option (enum)'!A3" display="Scenario A has 2 option (enum)" xr:uid="{99AE2A19-225F-4A79-8BD9-1651EFB034BC}"/>
    <hyperlink ref="B862" location="#'Tool 07'!A1" display="Tool 07" xr:uid="{DD072401-8BAB-498D-868E-9F1C50C9852B}"/>
    <hyperlink ref="C864" location="#'Does you have hourly or (enum)'!A3" display="Does you have hourly or (enum)" xr:uid="{42DCC05C-EF11-47BC-8804-FD9D3C1996CC}"/>
    <hyperlink ref="B865" location="#'Is LCMR share less than 50% in'!A1" display="Is LCMR share less than 50% in" xr:uid="{8BDB2F2D-8723-44EC-86A8-146457A815AB}"/>
    <hyperlink ref="C866" location="#'Is LCMR share less than (enum)'!A3" display="Is LCMR share less than (enum)" xr:uid="{5A554F6E-5AF5-4B70-92A5-48D6B952FB9C}"/>
    <hyperlink ref="B867" location="#'Is the average load by LCMR le'!A1" display="Is the average load by LCMR le" xr:uid="{36187799-5DF3-4AB2-98D0-8CC9DCE08C77}"/>
    <hyperlink ref="C868" location="#'Is the average load by  (enum)'!A3" display="Is the average load by  (enum)" xr:uid="{2CAF047F-84D9-4EC9-9434-73D6F69FA4B2}"/>
    <hyperlink ref="B869" location="#'Are hourly loads of the grid i'!A1" display="Are hourly loads of the grid i" xr:uid="{AB888052-13F3-426F-904F-2FBFAC6E9D23}"/>
    <hyperlink ref="C870" location="#'Are hourly loads of the (enum)'!A3" display="Are hourly loads of the (enum)" xr:uid="{DE67B635-74B5-4D5B-BFC0-4C96EF50C73A}"/>
    <hyperlink ref="B871" location="#'Is the LASL more than one thir'!A1" display="Is the LASL more than one thir" xr:uid="{CDC48C5B-88A0-489A-ADE5-F86C909E7C57}"/>
    <hyperlink ref="C872" location="#'Is the LASL more than o (enum)'!A3" display="Is the LASL more than o (enum)" xr:uid="{BF5B7B8B-CED6-4C1D-8D7B-1D0C610297E5}"/>
    <hyperlink ref="B873" location="#'Do you have annual aggregated '!A1" display="Do you have annual aggregated " xr:uid="{4BC1D2C6-FCB2-4C93-9E9F-B325308365F0}"/>
    <hyperlink ref="C874" location="#'Do you have annual aggr (enum)'!A3" display="Do you have annual aggr (enum)" xr:uid="{47B64F0E-CE5C-482F-BE31-55E83EE1D078}"/>
    <hyperlink ref="B876" location="#'Average OM Simple OM'!A1" display="Average OM Simple OM" xr:uid="{B2BEE1A7-C990-4CD7-B17B-AAF1DCE02CFA}"/>
    <hyperlink ref="B877" location="#'Simple Adj OM'!A1" display="Simple Adj OM" xr:uid="{8B50F50C-8E12-4F55-B4E8-965B81256E25}"/>
    <hyperlink ref="C878" location="#'Select the approach you (enum)'!A3" display="Select the approach you (enum)" xr:uid="{375AD061-8748-4550-A1AE-63FCB60E78DF}"/>
    <hyperlink ref="B879" location="#'Lambda Approach 2'!A1" display="Lambda Approach 2" xr:uid="{D06C3A13-BB87-4946-9ED9-E6A483856A21}"/>
    <hyperlink ref="B880" location="#'Lambda Approach 1'!A1" display="Lambda Approach 1" xr:uid="{69B469F6-77DE-46F2-8FA4-07514C30F170}"/>
    <hyperlink ref="B882" location="#'(Average OM Simple Adj OM) Pow'!A1" display="(Average OM Simple Adj OM) Pow" xr:uid="{9C942A9C-EB08-4327-9393-612E42DCF768}"/>
    <hyperlink ref="B883" location="#'Simple Adj OM'!A1" display="Simple Adj OM" xr:uid="{E61073AC-CE35-446F-85CE-F40B91C468E8}"/>
    <hyperlink ref="C884" location="#'Select the approach you (enum)'!A3" display="Select the approach you (enum)" xr:uid="{1470DE14-4757-4ABC-A872-524ED8EF0454}"/>
    <hyperlink ref="B885" location="#'Lambda Approach 2'!A1" display="Lambda Approach 2" xr:uid="{9E8FD32E-96DD-40BB-8DF0-E3CA90E21AF1}"/>
    <hyperlink ref="B889" location="#'Lambda Approach 1'!A1" display="Lambda Approach 1" xr:uid="{755948AE-82D5-42E0-9900-C5CD32862680}"/>
    <hyperlink ref="B896" location="#'(Average OM Simple Adj OM) Pow'!A1" display="(Average OM Simple Adj OM) Pow" xr:uid="{6B6D45CB-84CE-4F90-B54C-B41750962FEC}"/>
    <hyperlink ref="C897" location="#'Select the option that  (enum)'!A3" display="Select the option that  (enum)" xr:uid="{BF64A98F-1FCC-44FF-8F65-4BAEAE82ED89}"/>
    <hyperlink ref="B898" location="#'Average OM (Option A3)'!A1" display="Average OM (Option A3)" xr:uid="{EF055300-7A75-4A1F-90AB-B7A3932E6738}"/>
    <hyperlink ref="B899" location="#'Average OM (Option A2)'!A1" display="Average OM (Option A2)" xr:uid="{247314DB-4344-4D9C-AB7E-4B38CC7F1BED}"/>
    <hyperlink ref="B900" location="#'Average OM (Option A1)'!A1" display="Average OM (Option A1)" xr:uid="{9A90F0BF-83C3-4341-A886-B8E99B9D1852}"/>
    <hyperlink ref="B901" location="#'Average OM Simple OM'!A1" display="Average OM Simple OM" xr:uid="{76A9C16C-517B-474B-9B66-3929A82BC743}"/>
    <hyperlink ref="C902" location="#'Select one of the two o (enum)'!A3" display="Select one of the two o (enum)" xr:uid="{27B98E70-958C-4963-8C66-08FF9B0161A9}"/>
    <hyperlink ref="B903" location="#'Calculation based on total fue'!A1" display="Calculation based on total fue" xr:uid="{6E6F5B8A-E68F-42D5-ABCE-6E79C72290D9}"/>
    <hyperlink ref="B906" location="#'Fuel Type'!A1" display="Fuel Type" xr:uid="{8D70350A-63C5-4265-9B09-EC95B88CEB76}"/>
    <hyperlink ref="B911" location="#'Calculation based on average e'!A1" display="Calculation based on average e" xr:uid="{861217E5-FC5C-468D-BD16-7D542681833A}"/>
    <hyperlink ref="B913" location="#'(Average OM Simple Adj OM) Pow'!A1" display="(Average OM Simple Adj OM) Pow" xr:uid="{F7C9903F-1C93-4E3C-8A00-013EDEBDBBFB}"/>
    <hyperlink ref="C914" location="#'Select the option that  (enum)'!A3" display="Select the option that  (enum)" xr:uid="{5EC3C946-D5D1-477E-9A2B-9E196C478FBD}"/>
    <hyperlink ref="B915" location="#'Average OM (Option A3)'!A1" display="Average OM (Option A3)" xr:uid="{2AF5ED73-DF03-4124-893B-B9B33901E998}"/>
    <hyperlink ref="B916" location="#'Average OM (Option A2)'!A1" display="Average OM (Option A2)" xr:uid="{E5B57CC6-3CD9-4BD2-8976-A4C1EDE783D3}"/>
    <hyperlink ref="B917" location="#'Average OM (Option A1)'!A1" display="Average OM (Option A1)" xr:uid="{F09D0034-0686-413A-B79A-D7E1E0A2E04B}"/>
    <hyperlink ref="B919" location="#'Average OM Simple OM'!A1" display="Average OM Simple OM" xr:uid="{C99257CC-1C34-43F2-98F1-8D0967D94080}"/>
    <hyperlink ref="C920" location="#'Select one of the two o (enum)'!A3" display="Select one of the two o (enum)" xr:uid="{A7E0376D-175C-43B6-B5DF-BC7CFC1C638A}"/>
    <hyperlink ref="B921" location="#'Calculation based on total fue'!A1" display="Calculation based on total fue" xr:uid="{E4E16DA7-EF45-4F34-A7AB-401BDEBDFF87}"/>
    <hyperlink ref="B924" location="#'Fuel Type'!A1" display="Fuel Type" xr:uid="{82CA3D86-5C5D-4F67-9B35-ED2A4CE5A7FC}"/>
    <hyperlink ref="B929" location="#'Calculation based on average e'!A1" display="Calculation based on average e" xr:uid="{115AFFC1-D7D8-4849-ADD1-852B7B0A6CB7}"/>
    <hyperlink ref="B931" location="#'(Average OM Simple Adj OM) Pow'!A1" display="(Average OM Simple Adj OM) Pow" xr:uid="{F133EB6E-CD41-47BA-BAEF-FF59CF525690}"/>
    <hyperlink ref="C932" location="#'Select the option that  (enum)'!A3" display="Select the option that  (enum)" xr:uid="{B9DFEAE9-17FF-4326-BD52-9C4B8D9D2CE8}"/>
    <hyperlink ref="B933" location="#'Average OM (Option A3)'!A1" display="Average OM (Option A3)" xr:uid="{C3258A42-5289-47C3-8E29-0F1E4FC3FA6A}"/>
    <hyperlink ref="B936" location="#'Average OM (Option A2)'!A1" display="Average OM (Option A2)" xr:uid="{F451CBE6-BF30-4623-97D8-DD7365271AA1}"/>
    <hyperlink ref="B941" location="#'Average OM (Option A1)'!A1" display="Average OM (Option A1)" xr:uid="{228E801A-BF70-49B6-A9AD-8C069C11A7E1}"/>
    <hyperlink ref="B946" location="#'Fuel Type'!A1" display="Fuel Type" xr:uid="{59BDD683-1F04-4B11-BB97-7ED4A7449070}"/>
    <hyperlink ref="B948" location="#'Dispatch Data OM'!A1" display="Dispatch Data OM" xr:uid="{E3B2FD93-EDA6-4CE7-8CD5-93D00C725D05}"/>
    <hyperlink ref="C949" location="#'Select the option th 1 (enum)'!A3" display="Select the option th 1 (enum)" xr:uid="{3E688D0B-20F6-4F88-BF41-72E78737319E}"/>
    <hyperlink ref="B951" location="#'Build Margin'!A1" display="Build Margin" xr:uid="{914749C8-749B-4317-ADFC-6881D4530198}"/>
    <hyperlink ref="B956" location="#'Power Unit'!A1" display="Power Unit" xr:uid="{AD6DB430-CDE2-4FC1-BF9F-88BABC011FFF}"/>
    <hyperlink ref="B961" location="#'Combined Margin'!A1" display="Combined Margin" xr:uid="{3AC5FFBE-F840-4505-8F1F-8EF784953C01}"/>
    <hyperlink ref="C962" location="#'Is data to determine Bu (enum)'!A3" display="Is data to determine Bu (enum)" xr:uid="{CFB76C18-F49A-4D29-91DF-0AD8B4B22836}"/>
    <hyperlink ref="B963" location="#'Combined Margin. Is grid locat'!A1" display="Combined Margin. Is grid locat" xr:uid="{CF6917D7-C986-4E31-A704-C47F6D8ABC25}"/>
    <hyperlink ref="C964" location="#'Is grid located in LDCS (enum)'!A3" display="Is grid located in LDCS (enum)" xr:uid="{306DB206-95DD-4662-B29F-FBEDE89F8B98}"/>
    <hyperlink ref="B965" location="#'Simplified CM'!A1" display="Simplified CM" xr:uid="{D0A5148E-FB87-4B82-B6A2-6E9EDC69E289}"/>
    <hyperlink ref="C970" location="#'Is the project activity (enum)'!A3" display="Is the project activity (enum)" xr:uid="{CAE45EC0-F75E-480D-BAFC-D4428B4A73C5}"/>
    <hyperlink ref="C971" location="#'Is the share of renewab (enum)'!A3" display="Is the share of renewab (enum)" xr:uid="{65F1E138-96F8-423A-A48C-0BCB63733228}"/>
    <hyperlink ref="C972" location="#'Has natural gas been us (enum)'!A3" display="Has natural gas been us (enum)" xr:uid="{9F7C220C-616A-48A5-9C08-36B6280FF676}"/>
    <hyperlink ref="B974" location="#'Simplified CM for Isolated Gri'!A1" display="Simplified CM for Isolated Gri" xr:uid="{2F887B61-32FC-4453-9076-7803920D2C76}"/>
    <hyperlink ref="C980" location="#'Is there a single diese (enum)'!A3" display="Is there a single diese (enum)" xr:uid="{54E4D3D7-4CFE-424E-8A0E-7955C554D894}"/>
    <hyperlink ref="B981" location="#'For multiple power plants choo'!A1" display="For multiple power plants choo" xr:uid="{CB206C60-2EA5-482E-A6EC-EE1EBE20488E}"/>
    <hyperlink ref="C982" location="#'For multiple power plan (enum)'!A3" display="For multiple power plan (enum)" xr:uid="{D112DA84-4829-45A1-B128-C96B15BF29AE}"/>
    <hyperlink ref="C983" location="#'Are there gaseous fuel- (enum)'!A3" display="Are there gaseous fuel- (enum)" xr:uid="{24F00BBD-EE92-48DB-9ECD-F4109927DEA3}"/>
    <hyperlink ref="C984" location="#'Are there gaseous fu 1 (enum)'!A3" display="Are there gaseous fu 1 (enum)" xr:uid="{BEE7C4A7-A74B-45D3-AE98-2774A936BB6C}"/>
    <hyperlink ref="B985" location="#'Simplified CM'!A1" display="Simplified CM" xr:uid="{0FBA743D-D3AE-463A-BBBC-9273E49533CE}"/>
    <hyperlink ref="C990" location="#'Is the project activity (enum)'!A3" display="Is the project activity (enum)" xr:uid="{389025BA-AE04-4D8C-A992-F06340A793EB}"/>
    <hyperlink ref="C991" location="#'Is the share of renewab (enum)'!A3" display="Is the share of renewab (enum)" xr:uid="{5681A214-BE36-438F-BF8E-A6D1E69CB100}"/>
    <hyperlink ref="C992" location="#'Has natural gas been us (enum)'!A3" display="Has natural gas been us (enum)" xr:uid="{BBF9A754-B451-4A68-91AB-6855F881E64C}"/>
    <hyperlink ref="B994" location="#'Weighted average CM'!A1" display="Weighted average CM" xr:uid="{0092DBA0-CFB2-4C42-8711-425B3DD6B5F1}"/>
    <hyperlink ref="C999" location="#'Is this data for the fi (enum)'!A3" display="Is this data for the fi (enum)" xr:uid="{FCE34F6B-B16E-4723-A81B-6B089A2AE719}"/>
    <hyperlink ref="C1000" location="#'Select the option th 2 (enum)'!A3" display="Select the option th 2 (enum)" xr:uid="{61C4312B-42CC-4529-91B9-B1EF2F85E059}"/>
    <hyperlink ref="B1002" location="#'Tool 05 Scenario A | Default V'!A1" display="Tool 05 Scenario A | Default V" xr:uid="{5454C143-BFD7-4512-AF6A-122B308543BD}"/>
    <hyperlink ref="C1003" location="#'Choose which option  1 (enum)'!A3" display="Choose which option  1 (enum)" xr:uid="{D30414C5-17E7-49C2-AD28-CA399C294724}"/>
    <hyperlink ref="C1004" location="#'Does hydro power plants (enum)'!A3" display="Does hydro power plants (enum)" xr:uid="{5AADEECB-8668-4A95-9F11-8178692CB1F6}"/>
    <hyperlink ref="B1005" location="#'Generic Approach'!A1" display="Generic Approach" xr:uid="{BAD923EE-A603-4565-84A0-8CF309312CD4}"/>
    <hyperlink ref="B528" location="'Tool 05'!A1" display="'Tool 05" xr:uid="{20F3D3FD-BA5A-4241-8A19-92CBAF1435D2}"/>
    <hyperlink ref="C527" location="'PE BESS (enum)'!A1" display="'PE BESS (enum)" xr:uid="{4D0158F2-F3A6-4FEF-8056-0D32F12F84D1}"/>
    <hyperlink ref="C33" location="'Does your project involv (enum)'!A1" display="'Does your project involv (enum)" xr:uid="{DE59DD89-4264-42B1-98E0-0C0AD7D54BD1}"/>
    <hyperlink ref="B6" location="'Baseline Emissions'!A1" display="'Baseline Emissions" xr:uid="{9940C2FC-5FEB-4D6D-98EB-6286A3EB5428}"/>
    <hyperlink ref="B31" location="'Project Emissions'!A1" display="'Project Emissions" xr:uid="{6F803B88-A2AE-4F39-8F17-CC6CBAAE7EFB}"/>
    <hyperlink ref="B1021" location="'Leakage Emissions'!A1" display="'Leakage Emissions" xr:uid="{E6B458FD-521B-42F2-B535-F8EF393505CC}"/>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04">
        <x14:dataValidation type="list" allowBlank="1" xr:uid="{D7B79399-99A0-4B9D-941F-B6464178DFA5}">
          <x14:formula1>
            <xm:f>'Is the project activity (enum)'!A32:A33</xm:f>
          </x14:formula1>
          <xm:sqref>G129</xm:sqref>
        </x14:dataValidation>
        <x14:dataValidation type="list" allowBlank="1" xr:uid="{4B7DFABD-ABA9-44EE-B0A3-67879EF00E03}">
          <x14:formula1>
            <xm:f>'Are there gaseous fu 1 (enum)'!A32:A33</xm:f>
          </x14:formula1>
          <xm:sqref>G123</xm:sqref>
        </x14:dataValidation>
        <x14:dataValidation type="list" allowBlank="1" xr:uid="{EA2BE715-BFCF-437D-A611-67AAC6658E23}">
          <x14:formula1>
            <xm:f>'Are there gaseous fuel- (enum)'!A32:A33</xm:f>
          </x14:formula1>
          <xm:sqref>G122</xm:sqref>
        </x14:dataValidation>
        <x14:dataValidation type="list" allowBlank="1" xr:uid="{75F77C13-CDE4-4014-A515-ACEC400308C5}">
          <x14:formula1>
            <xm:f>'For multiple power plan (enum)'!A32:A34</xm:f>
          </x14:formula1>
          <xm:sqref>G121</xm:sqref>
        </x14:dataValidation>
        <x14:dataValidation type="list" allowBlank="1" xr:uid="{D9B8EE94-3EE2-4973-832B-B88180BEED35}">
          <x14:formula1>
            <xm:f>'Scenario A has 2 option (enum)'!A32:A33</xm:f>
          </x14:formula1>
          <xm:sqref>G39</xm:sqref>
        </x14:dataValidation>
        <x14:dataValidation type="list" allowBlank="1" xr:uid="{BD57DCD6-4E8D-468A-9007-7EA20C9801C5}">
          <x14:formula1>
            <xm:f>'Is there a single diese (enum)'!A32:A33</xm:f>
          </x14:formula1>
          <xm:sqref>G119</xm:sqref>
        </x14:dataValidation>
        <x14:dataValidation type="list" allowBlank="1" xr:uid="{148045EB-1FDE-4801-AE02-881F49288ED2}">
          <x14:formula1>
            <xm:f>'Has natural gas been us (enum)'!A32:A33</xm:f>
          </x14:formula1>
          <xm:sqref>G111</xm:sqref>
        </x14:dataValidation>
        <x14:dataValidation type="list" allowBlank="1" xr:uid="{41ADBDC6-F53E-4231-824B-3AB7C3D3175C}">
          <x14:formula1>
            <xm:f>'Is the share of renewab (enum)'!A32:A33</xm:f>
          </x14:formula1>
          <xm:sqref>G110</xm:sqref>
        </x14:dataValidation>
        <x14:dataValidation type="list" allowBlank="1" xr:uid="{2BB13DF1-AB33-4FE5-8E80-790254E80799}">
          <x14:formula1>
            <xm:f>'Is the project activity (enum)'!A32:A33</xm:f>
          </x14:formula1>
          <xm:sqref>G109</xm:sqref>
        </x14:dataValidation>
        <x14:dataValidation type="list" allowBlank="1" xr:uid="{9A5D2F99-5C69-4951-A2BF-FA740A15123C}">
          <x14:formula1>
            <xm:f>'Is grid located in LDCS (enum)'!A32:A34</xm:f>
          </x14:formula1>
          <xm:sqref>G103</xm:sqref>
        </x14:dataValidation>
        <x14:dataValidation type="list" allowBlank="1" xr:uid="{C8F8AB49-05C7-4A56-8153-444B40E36609}">
          <x14:formula1>
            <xm:f>'Is data to determine Bu (enum)'!A32:A33</xm:f>
          </x14:formula1>
          <xm:sqref>G101</xm:sqref>
        </x14:dataValidation>
        <x14:dataValidation type="list" allowBlank="1" xr:uid="{CB505981-1A68-4713-85CF-7A9D5EBE2A15}">
          <x14:formula1>
            <xm:f>'Please select the appro (enum)'!A32:A34</xm:f>
          </x14:formula1>
          <xm:sqref>G37</xm:sqref>
        </x14:dataValidation>
        <x14:dataValidation type="list" allowBlank="1" xr:uid="{0CA9C936-B9A3-4295-A731-5D2D5F2BBA82}">
          <x14:formula1>
            <xm:f>'Select the option th 1 (enum)'!A32:A33</xm:f>
          </x14:formula1>
          <xm:sqref>G88</xm:sqref>
        </x14:dataValidation>
        <x14:dataValidation type="list" allowBlank="1" xr:uid="{5BEF5B99-9FED-4353-8FD4-D544A7AAC3AC}">
          <x14:formula1>
            <xm:f>'Select the option that  (enum)'!A32:A34</xm:f>
          </x14:formula1>
          <xm:sqref>G82</xm:sqref>
        </x14:dataValidation>
        <x14:dataValidation type="list" allowBlank="1" xr:uid="{FB427ECB-EF95-463E-B206-AA6E33AC66F3}">
          <x14:formula1>
            <xm:f>'If emissions are calcul (enum)'!A32:A34</xm:f>
          </x14:formula1>
          <xm:sqref>G35</xm:sqref>
        </x14:dataValidation>
        <x14:dataValidation type="list" allowBlank="1" xr:uid="{36E860DC-2B23-4B73-B394-8F3F35D158C8}">
          <x14:formula1>
            <xm:f>'Does hydro power plants (enum)'!A32:A33</xm:f>
          </x14:formula1>
          <xm:sqref>G510</xm:sqref>
        </x14:dataValidation>
        <x14:dataValidation type="list" allowBlank="1" xr:uid="{44150BB9-9B13-4781-8DCD-D279742984FC}">
          <x14:formula1>
            <xm:f>'Choose which option  1 (enum)'!A32:A33</xm:f>
          </x14:formula1>
          <xm:sqref>G509</xm:sqref>
        </x14:dataValidation>
        <x14:dataValidation type="list" allowBlank="1" xr:uid="{B8F27B3E-5CF6-4B2F-BE7C-E33425EA65E4}">
          <x14:formula1>
            <xm:f>'Select the option th 2 (enum)'!A32:A33</xm:f>
          </x14:formula1>
          <xm:sqref>G506</xm:sqref>
        </x14:dataValidation>
        <x14:dataValidation type="list" allowBlank="1" xr:uid="{5DAEB903-5CEB-498E-A0DE-31CB65A0864E}">
          <x14:formula1>
            <xm:f>'Is this data for the fi (enum)'!A32:A33</xm:f>
          </x14:formula1>
          <xm:sqref>G505</xm:sqref>
        </x14:dataValidation>
        <x14:dataValidation type="list" allowBlank="1" xr:uid="{8B11B08C-C5DF-41C3-B1E5-5E3709B12E73}">
          <x14:formula1>
            <xm:f>'Has natural gas been us (enum)'!A32:A33</xm:f>
          </x14:formula1>
          <xm:sqref>G498</xm:sqref>
        </x14:dataValidation>
        <x14:dataValidation type="list" allowBlank="1" xr:uid="{CD2CE7AE-5B2D-4544-B3F2-257C0922B6CE}">
          <x14:formula1>
            <xm:f>'Is the share of renewab (enum)'!A32:A33</xm:f>
          </x14:formula1>
          <xm:sqref>G497</xm:sqref>
        </x14:dataValidation>
        <x14:dataValidation type="list" allowBlank="1" xr:uid="{FD726673-6E59-4BE8-9260-15B3E1B1CDE0}">
          <x14:formula1>
            <xm:f>'Is the project activity (enum)'!A32:A33</xm:f>
          </x14:formula1>
          <xm:sqref>G496</xm:sqref>
        </x14:dataValidation>
        <x14:dataValidation type="list" allowBlank="1" xr:uid="{3BAFD500-E465-4C9E-B08A-DDB5B2351970}">
          <x14:formula1>
            <xm:f>'Are there gaseous fu 1 (enum)'!A32:A33</xm:f>
          </x14:formula1>
          <xm:sqref>G490</xm:sqref>
        </x14:dataValidation>
        <x14:dataValidation type="list" allowBlank="1" xr:uid="{4E65D51C-FF09-4862-ABB5-D86A6C945426}">
          <x14:formula1>
            <xm:f>'Are there gaseous fuel- (enum)'!A32:A33</xm:f>
          </x14:formula1>
          <xm:sqref>G489</xm:sqref>
        </x14:dataValidation>
        <x14:dataValidation type="list" allowBlank="1" xr:uid="{88B7AB6F-C0C4-4BF3-81D6-E741BF9DB133}">
          <x14:formula1>
            <xm:f>'For multiple power plan (enum)'!A32:A34</xm:f>
          </x14:formula1>
          <xm:sqref>G488</xm:sqref>
        </x14:dataValidation>
        <x14:dataValidation type="list" allowBlank="1" xr:uid="{CDAF5924-AC88-402C-9589-B0941F210F41}">
          <x14:formula1>
            <xm:f>'Is there a single diese (enum)'!A32:A33</xm:f>
          </x14:formula1>
          <xm:sqref>G486</xm:sqref>
        </x14:dataValidation>
        <x14:dataValidation type="list" allowBlank="1" xr:uid="{3FFA24C2-5952-44A1-ABBC-AD917B9EA485}">
          <x14:formula1>
            <xm:f>'Has natural gas been us (enum)'!A32:A33</xm:f>
          </x14:formula1>
          <xm:sqref>G478</xm:sqref>
        </x14:dataValidation>
        <x14:dataValidation type="list" allowBlank="1" xr:uid="{7DB751CE-BF67-4DA1-8823-6A4682834FDA}">
          <x14:formula1>
            <xm:f>'Is the share of renewab (enum)'!A32:A33</xm:f>
          </x14:formula1>
          <xm:sqref>G477</xm:sqref>
        </x14:dataValidation>
        <x14:dataValidation type="list" allowBlank="1" xr:uid="{90B2F764-2B9F-4872-A324-D0F48AB9B5A7}">
          <x14:formula1>
            <xm:f>'Is the project activity (enum)'!A32:A33</xm:f>
          </x14:formula1>
          <xm:sqref>G476</xm:sqref>
        </x14:dataValidation>
        <x14:dataValidation type="list" allowBlank="1" xr:uid="{1701E56C-F0B7-4F1C-8B1E-EFE8FAC3983C}">
          <x14:formula1>
            <xm:f>'Is grid located in LDCS (enum)'!A32:A34</xm:f>
          </x14:formula1>
          <xm:sqref>G470</xm:sqref>
        </x14:dataValidation>
        <x14:dataValidation type="list" allowBlank="1" xr:uid="{84F93DDA-41D7-4AC1-A946-9A7DA119904D}">
          <x14:formula1>
            <xm:f>'Is data to determine Bu (enum)'!A32:A33</xm:f>
          </x14:formula1>
          <xm:sqref>G468</xm:sqref>
        </x14:dataValidation>
        <x14:dataValidation type="list" allowBlank="1" xr:uid="{D23BFFD9-605E-419B-9758-37FB7D36A09E}">
          <x14:formula1>
            <xm:f>'Select the option th 1 (enum)'!A32:A33</xm:f>
          </x14:formula1>
          <xm:sqref>G455</xm:sqref>
        </x14:dataValidation>
        <x14:dataValidation type="list" allowBlank="1" xr:uid="{F88B0001-E4AA-4E22-9D41-E9077EAC6AD0}">
          <x14:formula1>
            <xm:f>'Select the option that  (enum)'!A32:A34</xm:f>
          </x14:formula1>
          <xm:sqref>G438</xm:sqref>
        </x14:dataValidation>
        <x14:dataValidation type="list" allowBlank="1" xr:uid="{71DBFD24-59E7-4B9D-AA27-383D629BD203}">
          <x14:formula1>
            <xm:f>'Select one of the two o (enum)'!A32:A33</xm:f>
          </x14:formula1>
          <xm:sqref>G70</xm:sqref>
        </x14:dataValidation>
        <x14:dataValidation type="list" allowBlank="1" xr:uid="{7159977A-CDA2-4123-8F8C-EB635D17CB19}">
          <x14:formula1>
            <xm:f>'Select one of the two o (enum)'!A32:A33</xm:f>
          </x14:formula1>
          <xm:sqref>G426</xm:sqref>
        </x14:dataValidation>
        <x14:dataValidation type="list" allowBlank="1" xr:uid="{E0B31B95-4642-4D57-8A48-4775F2579B68}">
          <x14:formula1>
            <xm:f>'Select the option that  (enum)'!A32:A34</xm:f>
          </x14:formula1>
          <xm:sqref>G420</xm:sqref>
        </x14:dataValidation>
        <x14:dataValidation type="list" allowBlank="1" xr:uid="{883F28E1-3D0B-4965-A7B9-F6A5F70234F7}">
          <x14:formula1>
            <xm:f>'Select one of the two o (enum)'!A32:A33</xm:f>
          </x14:formula1>
          <xm:sqref>G408</xm:sqref>
        </x14:dataValidation>
        <x14:dataValidation type="list" allowBlank="1" xr:uid="{12E025DD-6F95-4E9E-9096-A56A3066EA1E}">
          <x14:formula1>
            <xm:f>'Select the option that  (enum)'!A32:A34</xm:f>
          </x14:formula1>
          <xm:sqref>G403</xm:sqref>
        </x14:dataValidation>
        <x14:dataValidation type="list" allowBlank="1" xr:uid="{FF864C52-262E-48E5-815B-CEB847632048}">
          <x14:formula1>
            <xm:f>'Select the approach you (enum)'!A32:A33</xm:f>
          </x14:formula1>
          <xm:sqref>G390</xm:sqref>
        </x14:dataValidation>
        <x14:dataValidation type="list" allowBlank="1" xr:uid="{033A96F2-9986-4D3C-817F-5A587E8A66BA}">
          <x14:formula1>
            <xm:f>'Select the approach you (enum)'!A32:A33</xm:f>
          </x14:formula1>
          <xm:sqref>G384</xm:sqref>
        </x14:dataValidation>
        <x14:dataValidation type="list" allowBlank="1" xr:uid="{4B339015-4AC3-4BBB-A95B-BCDE08550CF8}">
          <x14:formula1>
            <xm:f>'Do you have annual aggr (enum)'!A32:A33</xm:f>
          </x14:formula1>
          <xm:sqref>G380</xm:sqref>
        </x14:dataValidation>
        <x14:dataValidation type="list" allowBlank="1" xr:uid="{6BFB0CD5-BFE3-43A9-BD92-8FD7998FB7EF}">
          <x14:formula1>
            <xm:f>'Is the LASL more than o (enum)'!A32:A33</xm:f>
          </x14:formula1>
          <xm:sqref>G378</xm:sqref>
        </x14:dataValidation>
        <x14:dataValidation type="list" allowBlank="1" xr:uid="{D81001E6-F467-4631-A5D9-654E0D3E2BD9}">
          <x14:formula1>
            <xm:f>'Are hourly loads of the (enum)'!A32:A33</xm:f>
          </x14:formula1>
          <xm:sqref>G376</xm:sqref>
        </x14:dataValidation>
        <x14:dataValidation type="list" allowBlank="1" xr:uid="{B6E36081-C793-4383-9EFC-9FACF106EB5E}">
          <x14:formula1>
            <xm:f>'Is the average load by  (enum)'!A32:A33</xm:f>
          </x14:formula1>
          <xm:sqref>G374</xm:sqref>
        </x14:dataValidation>
        <x14:dataValidation type="list" allowBlank="1" xr:uid="{90DD3646-B787-45D4-8718-785262279EA2}">
          <x14:formula1>
            <xm:f>'Is LCMR share less than (enum)'!A32:A33</xm:f>
          </x14:formula1>
          <xm:sqref>G372</xm:sqref>
        </x14:dataValidation>
        <x14:dataValidation type="list" allowBlank="1" xr:uid="{C61A26AA-2291-4E24-A8BD-6574E663758C}">
          <x14:formula1>
            <xm:f>'Does you have hourly or (enum)'!A32:A33</xm:f>
          </x14:formula1>
          <xm:sqref>G370</xm:sqref>
        </x14:dataValidation>
        <x14:dataValidation type="list" allowBlank="1" xr:uid="{97133E72-0047-4955-8414-EE9FE2ECAE1A}">
          <x14:formula1>
            <xm:f>'Scenario A has 2 option (enum)'!A32:A33</xm:f>
          </x14:formula1>
          <xm:sqref>G367</xm:sqref>
        </x14:dataValidation>
        <x14:dataValidation type="list" allowBlank="1" xr:uid="{73676A40-D5D4-4991-8E6F-9B8063403B51}">
          <x14:formula1>
            <xm:f>'Type of fossil fuel use (enum)'!A32:A84</xm:f>
          </x14:formula1>
          <xm:sqref>G342</xm:sqref>
        </x14:dataValidation>
        <x14:dataValidation type="list" allowBlank="1" xr:uid="{61FDC190-901D-431B-9042-3C841DBF7332}">
          <x14:formula1>
            <xm:f>'Select the option th 3 (enum)'!A32:A33</xm:f>
          </x14:formula1>
          <xm:sqref>G339</xm:sqref>
        </x14:dataValidation>
        <x14:dataValidation type="list" allowBlank="1" xr:uid="{EB7523C6-2370-4A33-9D5C-DBF7D6FA2689}">
          <x14:formula1>
            <xm:f>'Choose which option app (enum)'!A32:A33</xm:f>
          </x14:formula1>
          <xm:sqref>G338</xm:sqref>
        </x14:dataValidation>
        <x14:dataValidation type="list" allowBlank="1" xr:uid="{A5BF9ED3-65F2-46FD-A25E-1443A8767520}">
          <x14:formula1>
            <xm:f>'Please select which app (enum)'!A32:A33</xm:f>
          </x14:formula1>
          <xm:sqref>G337</xm:sqref>
        </x14:dataValidation>
        <x14:dataValidation type="list" allowBlank="1" xr:uid="{5265495E-E31A-4805-8F34-7549E146495A}">
          <x14:formula1>
            <xm:f>'Tool 05 provides 2 appr (enum)'!A32:A33</xm:f>
          </x14:formula1>
          <xm:sqref>G335</xm:sqref>
        </x14:dataValidation>
        <x14:dataValidation type="list" allowBlank="1" xr:uid="{51553BEF-F447-499B-890B-6574E165EA79}">
          <x14:formula1>
            <xm:f>'Select one of the two o (enum)'!A32:A33</xm:f>
          </x14:formula1>
          <xm:sqref>G60</xm:sqref>
        </x14:dataValidation>
        <x14:dataValidation type="list" allowBlank="1" xr:uid="{FB6476F1-7D4C-4514-A605-9A1CFF025A01}">
          <x14:formula1>
            <xm:f>'Does hydro power plants (enum)'!A32:A33</xm:f>
          </x14:formula1>
          <xm:sqref>G323</xm:sqref>
        </x14:dataValidation>
        <x14:dataValidation type="list" allowBlank="1" xr:uid="{BD572C6E-6EB2-4510-B3F6-1A57A1FF9E14}">
          <x14:formula1>
            <xm:f>'Choose which option  1 (enum)'!A32:A33</xm:f>
          </x14:formula1>
          <xm:sqref>G322</xm:sqref>
        </x14:dataValidation>
        <x14:dataValidation type="list" allowBlank="1" xr:uid="{E054187C-BFDB-4DF4-8671-520BF70A16F9}">
          <x14:formula1>
            <xm:f>'Select the option th 2 (enum)'!A32:A33</xm:f>
          </x14:formula1>
          <xm:sqref>G319</xm:sqref>
        </x14:dataValidation>
        <x14:dataValidation type="list" allowBlank="1" xr:uid="{EA6C19B4-FA22-464C-960D-024BF56B0D86}">
          <x14:formula1>
            <xm:f>'Is this data for the fi (enum)'!A32:A33</xm:f>
          </x14:formula1>
          <xm:sqref>G318</xm:sqref>
        </x14:dataValidation>
        <x14:dataValidation type="list" allowBlank="1" xr:uid="{8845D98E-3B8E-4E0A-B5F0-BF7E67833DA4}">
          <x14:formula1>
            <xm:f>'Has natural gas been us (enum)'!A32:A33</xm:f>
          </x14:formula1>
          <xm:sqref>G311</xm:sqref>
        </x14:dataValidation>
        <x14:dataValidation type="list" allowBlank="1" xr:uid="{1BD3FC19-90F0-454E-90FA-996C3413CBAD}">
          <x14:formula1>
            <xm:f>'Is the share of renewab (enum)'!A32:A33</xm:f>
          </x14:formula1>
          <xm:sqref>G310</xm:sqref>
        </x14:dataValidation>
        <x14:dataValidation type="list" allowBlank="1" xr:uid="{8BAC23E9-27D8-4686-90E1-B10AB833D214}">
          <x14:formula1>
            <xm:f>'Is the project activity (enum)'!A32:A33</xm:f>
          </x14:formula1>
          <xm:sqref>G309</xm:sqref>
        </x14:dataValidation>
        <x14:dataValidation type="list" allowBlank="1" xr:uid="{6FDBD922-5E96-47B0-A3F2-D11611B5021D}">
          <x14:formula1>
            <xm:f>'Are there gaseous fu 1 (enum)'!A32:A33</xm:f>
          </x14:formula1>
          <xm:sqref>G303</xm:sqref>
        </x14:dataValidation>
        <x14:dataValidation type="list" allowBlank="1" xr:uid="{06D3D9BF-901E-4DCE-A6FE-C1D01DAD7E31}">
          <x14:formula1>
            <xm:f>'Are there gaseous fuel- (enum)'!A32:A33</xm:f>
          </x14:formula1>
          <xm:sqref>G302</xm:sqref>
        </x14:dataValidation>
        <x14:dataValidation type="list" allowBlank="1" xr:uid="{6943DB48-3518-4206-8420-C52D196BA491}">
          <x14:formula1>
            <xm:f>'For multiple power plan (enum)'!A32:A34</xm:f>
          </x14:formula1>
          <xm:sqref>G301</xm:sqref>
        </x14:dataValidation>
        <x14:dataValidation type="list" allowBlank="1" xr:uid="{DDA58FBF-E588-4570-A8F9-1434F9E2095C}">
          <x14:formula1>
            <xm:f>'Is there a single diese (enum)'!A32:A33</xm:f>
          </x14:formula1>
          <xm:sqref>G299</xm:sqref>
        </x14:dataValidation>
        <x14:dataValidation type="list" allowBlank="1" xr:uid="{7A4F74D9-8627-4F3B-A560-6A570203C3C1}">
          <x14:formula1>
            <xm:f>'Has natural gas been us (enum)'!A32:A33</xm:f>
          </x14:formula1>
          <xm:sqref>G291</xm:sqref>
        </x14:dataValidation>
        <x14:dataValidation type="list" allowBlank="1" xr:uid="{59CB1AE5-15EF-4A58-B675-E35C9D16F559}">
          <x14:formula1>
            <xm:f>'Is the share of renewab (enum)'!A32:A33</xm:f>
          </x14:formula1>
          <xm:sqref>G290</xm:sqref>
        </x14:dataValidation>
        <x14:dataValidation type="list" allowBlank="1" xr:uid="{C8875647-24C4-469A-B77D-549FC8B22194}">
          <x14:formula1>
            <xm:f>'Is the project activity (enum)'!A32:A33</xm:f>
          </x14:formula1>
          <xm:sqref>G289</xm:sqref>
        </x14:dataValidation>
        <x14:dataValidation type="list" allowBlank="1" xr:uid="{248F06C6-73A2-42EB-90A0-0DFD4C73F2DE}">
          <x14:formula1>
            <xm:f>'Is grid located in LDCS (enum)'!A32:A34</xm:f>
          </x14:formula1>
          <xm:sqref>G283</xm:sqref>
        </x14:dataValidation>
        <x14:dataValidation type="list" allowBlank="1" xr:uid="{7BF8470C-35D9-4F05-AA89-AFED3E165685}">
          <x14:formula1>
            <xm:f>'Is data to determine Bu (enum)'!A32:A33</xm:f>
          </x14:formula1>
          <xm:sqref>G281</xm:sqref>
        </x14:dataValidation>
        <x14:dataValidation type="list" allowBlank="1" xr:uid="{81AA0002-38FC-40C8-B052-23CFD2FE5F69}">
          <x14:formula1>
            <xm:f>'Select the approach you (enum)'!A32:A33</xm:f>
          </x14:formula1>
          <xm:sqref>G54</xm:sqref>
        </x14:dataValidation>
        <x14:dataValidation type="list" allowBlank="1" xr:uid="{E2EF41A4-3947-4BA6-B767-52A7B203D5A2}">
          <x14:formula1>
            <xm:f>'Select the option th 1 (enum)'!A32:A33</xm:f>
          </x14:formula1>
          <xm:sqref>G268</xm:sqref>
        </x14:dataValidation>
        <x14:dataValidation type="list" allowBlank="1" xr:uid="{CAC5B415-FD58-456F-AB97-4D5213CB3EF1}">
          <x14:formula1>
            <xm:f>'Select the option that  (enum)'!A32:A34</xm:f>
          </x14:formula1>
          <xm:sqref>G262</xm:sqref>
        </x14:dataValidation>
        <x14:dataValidation type="list" allowBlank="1" xr:uid="{562A0F27-7408-45CE-9255-FEFF8C4810D2}">
          <x14:formula1>
            <xm:f>'Select one of the two o (enum)'!A32:A33</xm:f>
          </x14:formula1>
          <xm:sqref>G250</xm:sqref>
        </x14:dataValidation>
        <x14:dataValidation type="list" allowBlank="1" xr:uid="{8EB8F9DF-24AD-4BAA-9E76-73E2A7E2652A}">
          <x14:formula1>
            <xm:f>'Select one of the two o (enum)'!A32:A33</xm:f>
          </x14:formula1>
          <xm:sqref>G240</xm:sqref>
        </x14:dataValidation>
        <x14:dataValidation type="list" allowBlank="1" xr:uid="{F936CFC8-1088-48BB-A671-F20766D9D72D}">
          <x14:formula1>
            <xm:f>'Select the approach you (enum)'!A32:A33</xm:f>
          </x14:formula1>
          <xm:sqref>G234</xm:sqref>
        </x14:dataValidation>
        <x14:dataValidation type="list" allowBlank="1" xr:uid="{BAC57742-3750-43F5-9F0C-71F916F58F9E}">
          <x14:formula1>
            <xm:f>'Is the LASL more than o (enum)'!A32:A33</xm:f>
          </x14:formula1>
          <xm:sqref>G230</xm:sqref>
        </x14:dataValidation>
        <x14:dataValidation type="list" allowBlank="1" xr:uid="{7A7DF6D4-0389-42A6-82EC-C08644A50C7F}">
          <x14:formula1>
            <xm:f>'Is the LASL more than o (enum)'!A32:A33</xm:f>
          </x14:formula1>
          <xm:sqref>G50</xm:sqref>
        </x14:dataValidation>
        <x14:dataValidation type="list" allowBlank="1" xr:uid="{E06987D6-227B-4E87-BF0F-C7F34F7FDE40}">
          <x14:formula1>
            <xm:f>'Are hourly loads of the (enum)'!A32:A33</xm:f>
          </x14:formula1>
          <xm:sqref>G228</xm:sqref>
        </x14:dataValidation>
        <x14:dataValidation type="list" allowBlank="1" xr:uid="{EC798CDB-CAB7-48C1-BF20-5B74A568DCF8}">
          <x14:formula1>
            <xm:f>'Is the average load by  (enum)'!A32:A33</xm:f>
          </x14:formula1>
          <xm:sqref>G226</xm:sqref>
        </x14:dataValidation>
        <x14:dataValidation type="list" allowBlank="1" xr:uid="{C27D7495-AAF1-4115-8EA7-AF76C388094D}">
          <x14:formula1>
            <xm:f>'Is LCMR share less than (enum)'!A32:A33</xm:f>
          </x14:formula1>
          <xm:sqref>G224</xm:sqref>
        </x14:dataValidation>
        <x14:dataValidation type="list" allowBlank="1" xr:uid="{2ADCDB24-1E3B-4EC3-A3EB-AEFE9C603540}">
          <x14:formula1>
            <xm:f>'Does you have hourly or (enum)'!A32:A33</xm:f>
          </x14:formula1>
          <xm:sqref>G222</xm:sqref>
        </x14:dataValidation>
        <x14:dataValidation type="list" allowBlank="1" xr:uid="{77573B4B-3C97-4800-B731-A7370EAB7AAC}">
          <x14:formula1>
            <xm:f>'Scenario A has 2 option (enum)'!A32:A33</xm:f>
          </x14:formula1>
          <xm:sqref>G219</xm:sqref>
        </x14:dataValidation>
        <x14:dataValidation type="list" allowBlank="1" xr:uid="{A3EC9A12-FE6C-400C-B0D9-DBC98A331C29}">
          <x14:formula1>
            <xm:f>'Are hourly loads of the (enum)'!A32:A33</xm:f>
          </x14:formula1>
          <xm:sqref>G48</xm:sqref>
        </x14:dataValidation>
        <x14:dataValidation type="list" allowBlank="1" xr:uid="{5A32C758-7BE0-4940-9F2C-AE470D98CC39}">
          <x14:formula1>
            <xm:f>'Type of fossil fuel use (enum)'!A32:A84</xm:f>
          </x14:formula1>
          <xm:sqref>G194</xm:sqref>
        </x14:dataValidation>
        <x14:dataValidation type="list" allowBlank="1" xr:uid="{07635B19-2A05-4107-98C8-5BDEF257167E}">
          <x14:formula1>
            <xm:f>'Select the option th 3 (enum)'!A32:A33</xm:f>
          </x14:formula1>
          <xm:sqref>G191</xm:sqref>
        </x14:dataValidation>
        <x14:dataValidation type="list" allowBlank="1" xr:uid="{DDF1E077-FEF0-40D2-950A-F85933EC3F7D}">
          <x14:formula1>
            <xm:f>'Choose which option app (enum)'!A32:A33</xm:f>
          </x14:formula1>
          <xm:sqref>G190</xm:sqref>
        </x14:dataValidation>
        <x14:dataValidation type="list" allowBlank="1" xr:uid="{B68AB598-A447-45D8-9C59-3B9C738BF160}">
          <x14:formula1>
            <xm:f>'Is the average load by  (enum)'!A32:A33</xm:f>
          </x14:formula1>
          <xm:sqref>G46</xm:sqref>
        </x14:dataValidation>
        <x14:dataValidation type="list" allowBlank="1" xr:uid="{0D5F112A-C75B-4F2A-89CB-E35FA43DE659}">
          <x14:formula1>
            <xm:f>'Please select which app (enum)'!A32:A33</xm:f>
          </x14:formula1>
          <xm:sqref>G189</xm:sqref>
        </x14:dataValidation>
        <x14:dataValidation type="list" allowBlank="1" xr:uid="{3CF55765-1947-42B7-94FE-E1AB82EA15B6}">
          <x14:formula1>
            <xm:f>'Tool 05 provides 2 appr (enum)'!A32:A33</xm:f>
          </x14:formula1>
          <xm:sqref>G187</xm:sqref>
        </x14:dataValidation>
        <x14:dataValidation type="list" allowBlank="1" xr:uid="{746EBBF9-B81C-4514-B27A-3276C25CA411}">
          <x14:formula1>
            <xm:f>'Is LCMR share less than (enum)'!A32:A33</xm:f>
          </x14:formula1>
          <xm:sqref>G44</xm:sqref>
        </x14:dataValidation>
        <x14:dataValidation type="list" allowBlank="1" xr:uid="{42119172-0EE8-4FC3-95DC-47BFBAB81244}">
          <x14:formula1>
            <xm:f>'Type of fossil fuel use (enum)'!A32:A84</xm:f>
          </x14:formula1>
          <xm:sqref>G162</xm:sqref>
        </x14:dataValidation>
        <x14:dataValidation type="list" allowBlank="1" xr:uid="{A5306706-942E-408F-8B0F-8D4F5990356F}">
          <x14:formula1>
            <xm:f>'Select the option th 3 (enum)'!A32:A33</xm:f>
          </x14:formula1>
          <xm:sqref>G159</xm:sqref>
        </x14:dataValidation>
        <x14:dataValidation type="list" allowBlank="1" xr:uid="{C369B72C-8301-42F9-9CC2-FD5E894FCA37}">
          <x14:formula1>
            <xm:f>'Choose which option app (enum)'!A32:A33</xm:f>
          </x14:formula1>
          <xm:sqref>G158</xm:sqref>
        </x14:dataValidation>
        <x14:dataValidation type="list" allowBlank="1" xr:uid="{D73FF855-EA66-452C-AC3F-46268C6383F6}">
          <x14:formula1>
            <xm:f>'Please select which app (enum)'!A32:A33</xm:f>
          </x14:formula1>
          <xm:sqref>G157</xm:sqref>
        </x14:dataValidation>
        <x14:dataValidation type="list" allowBlank="1" xr:uid="{D4A678D6-020B-4D77-9988-087CFAD8030F}">
          <x14:formula1>
            <xm:f>'Tool 05 provides 2 appr (enum)'!A32:A33</xm:f>
          </x14:formula1>
          <xm:sqref>G155</xm:sqref>
        </x14:dataValidation>
        <x14:dataValidation type="list" allowBlank="1" xr:uid="{76662C85-018F-4E3C-B4A4-A4BA8E925C59}">
          <x14:formula1>
            <xm:f>'Does you have hourly or (enum)'!A32:A33</xm:f>
          </x14:formula1>
          <xm:sqref>G42</xm:sqref>
        </x14:dataValidation>
        <x14:dataValidation type="list" allowBlank="1" xr:uid="{E9969925-A1FC-4FA2-9C18-1E5DA3C03538}">
          <x14:formula1>
            <xm:f>'Does hydro power plants (enum)'!A32:A33</xm:f>
          </x14:formula1>
          <xm:sqref>G143</xm:sqref>
        </x14:dataValidation>
        <x14:dataValidation type="list" allowBlank="1" xr:uid="{E344EBBE-4864-4B1F-90E8-8C1A6FE6F33E}">
          <x14:formula1>
            <xm:f>'Choose which option  1 (enum)'!A32:A33</xm:f>
          </x14:formula1>
          <xm:sqref>G142</xm:sqref>
        </x14:dataValidation>
        <x14:dataValidation type="list" allowBlank="1" xr:uid="{21211603-FCD5-4C2C-B1BC-4674FAA3E579}">
          <x14:formula1>
            <xm:f>'Select the option th 2 (enum)'!A32:A33</xm:f>
          </x14:formula1>
          <xm:sqref>G139</xm:sqref>
        </x14:dataValidation>
        <x14:dataValidation type="list" allowBlank="1" xr:uid="{240052C9-EDD4-4E5E-9D8A-745BC96E023C}">
          <x14:formula1>
            <xm:f>'Is this data for the fi (enum)'!A32:A33</xm:f>
          </x14:formula1>
          <xm:sqref>G138</xm:sqref>
        </x14:dataValidation>
        <x14:dataValidation type="list" allowBlank="1" xr:uid="{8AA37F53-1AF2-42FA-A6CB-C8140BDD16B3}">
          <x14:formula1>
            <xm:f>'Has natural gas been us (enum)'!A32:A33</xm:f>
          </x14:formula1>
          <xm:sqref>G131</xm:sqref>
        </x14:dataValidation>
        <x14:dataValidation type="list" allowBlank="1" xr:uid="{D28A9B81-5B67-4318-B86E-F1B21BFECE2C}">
          <x14:formula1>
            <xm:f>'Is the share of renewab (enum)'!A32:A33</xm:f>
          </x14:formula1>
          <xm:sqref>G130</xm:sqref>
        </x14:dataValidation>
        <x14:dataValidation type="list" allowBlank="1" xr:uid="{65E53C13-6DE6-4104-A642-93A9FD3D2F10}">
          <x14:formula1>
            <xm:f>'Is the project activity (enum)'!A527:A528</xm:f>
          </x14:formula1>
          <xm:sqref>G623</xm:sqref>
        </x14:dataValidation>
        <x14:dataValidation type="list" allowBlank="1" xr:uid="{F49AAA5E-F8AC-44DF-BF4E-CEB61CFFA836}">
          <x14:formula1>
            <xm:f>'Are there gaseous fu 1 (enum)'!A527:A528</xm:f>
          </x14:formula1>
          <xm:sqref>G617</xm:sqref>
        </x14:dataValidation>
        <x14:dataValidation type="list" allowBlank="1" xr:uid="{E45EF7F9-2759-41D3-8F18-7FE643A3CE71}">
          <x14:formula1>
            <xm:f>'Are there gaseous fuel- (enum)'!A527:A528</xm:f>
          </x14:formula1>
          <xm:sqref>G616</xm:sqref>
        </x14:dataValidation>
        <x14:dataValidation type="list" allowBlank="1" xr:uid="{20E5669E-8F94-4671-B8A0-B75F37EA60C2}">
          <x14:formula1>
            <xm:f>'For multiple power plan (enum)'!A527:A529</xm:f>
          </x14:formula1>
          <xm:sqref>G615</xm:sqref>
        </x14:dataValidation>
        <x14:dataValidation type="list" allowBlank="1" xr:uid="{DE3BED79-6411-4952-934A-C188A2CA56AE}">
          <x14:formula1>
            <xm:f>'Scenario A has 2 option (enum)'!A527:A528</xm:f>
          </x14:formula1>
          <xm:sqref>G533</xm:sqref>
        </x14:dataValidation>
        <x14:dataValidation type="list" allowBlank="1" xr:uid="{68F51D05-4D57-4A83-ADF6-25067F6571DD}">
          <x14:formula1>
            <xm:f>'Is there a single diese (enum)'!A527:A528</xm:f>
          </x14:formula1>
          <xm:sqref>G613</xm:sqref>
        </x14:dataValidation>
        <x14:dataValidation type="list" allowBlank="1" xr:uid="{3067464D-A4C4-464B-97A8-7A63AF608B01}">
          <x14:formula1>
            <xm:f>'Has natural gas been us (enum)'!A527:A528</xm:f>
          </x14:formula1>
          <xm:sqref>G605</xm:sqref>
        </x14:dataValidation>
        <x14:dataValidation type="list" allowBlank="1" xr:uid="{3770B826-DEBD-4669-ADF9-AA7D3813DA88}">
          <x14:formula1>
            <xm:f>'Is the share of renewab (enum)'!A527:A528</xm:f>
          </x14:formula1>
          <xm:sqref>G604</xm:sqref>
        </x14:dataValidation>
        <x14:dataValidation type="list" allowBlank="1" xr:uid="{CB7FC379-6DB9-441C-BA9A-BBB333394499}">
          <x14:formula1>
            <xm:f>'Is the project activity (enum)'!A527:A528</xm:f>
          </x14:formula1>
          <xm:sqref>G603</xm:sqref>
        </x14:dataValidation>
        <x14:dataValidation type="list" allowBlank="1" xr:uid="{CA767BC9-8162-4960-91A9-0E7F2B844C10}">
          <x14:formula1>
            <xm:f>'Is grid located in LDCS (enum)'!A527:A529</xm:f>
          </x14:formula1>
          <xm:sqref>G597</xm:sqref>
        </x14:dataValidation>
        <x14:dataValidation type="list" allowBlank="1" xr:uid="{02D40ACF-EA19-4E47-B657-0995DD22F0E6}">
          <x14:formula1>
            <xm:f>'Is data to determine Bu (enum)'!A527:A528</xm:f>
          </x14:formula1>
          <xm:sqref>G595</xm:sqref>
        </x14:dataValidation>
        <x14:dataValidation type="list" allowBlank="1" xr:uid="{48AC8C58-390A-49BF-AC8F-895144AA657D}">
          <x14:formula1>
            <xm:f>'Please select the appro (enum)'!A527:A529</xm:f>
          </x14:formula1>
          <xm:sqref>G531</xm:sqref>
        </x14:dataValidation>
        <x14:dataValidation type="list" allowBlank="1" xr:uid="{391E4B34-9C42-4C94-9F2A-E107F8C59877}">
          <x14:formula1>
            <xm:f>'Select the option th 1 (enum)'!A527:A528</xm:f>
          </x14:formula1>
          <xm:sqref>G582</xm:sqref>
        </x14:dataValidation>
        <x14:dataValidation type="list" allowBlank="1" xr:uid="{28E7ADBB-DEC9-4210-88B8-751F1335FDEB}">
          <x14:formula1>
            <xm:f>'Select the option that  (enum)'!A527:A529</xm:f>
          </x14:formula1>
          <xm:sqref>G576</xm:sqref>
        </x14:dataValidation>
        <x14:dataValidation type="list" allowBlank="1" xr:uid="{5985246D-A2A6-4E37-B23E-80FCB7719CD4}">
          <x14:formula1>
            <xm:f>'If emissions are calcul (enum)'!A527:A529</xm:f>
          </x14:formula1>
          <xm:sqref>G529</xm:sqref>
        </x14:dataValidation>
        <x14:dataValidation type="list" allowBlank="1" xr:uid="{691FDCD2-54B6-47E8-8205-F1FD7FF57052}">
          <x14:formula1>
            <xm:f>'Does hydro power plants (enum)'!A527:A528</xm:f>
          </x14:formula1>
          <xm:sqref>G1004</xm:sqref>
        </x14:dataValidation>
        <x14:dataValidation type="list" allowBlank="1" xr:uid="{74B4FBD9-8637-477F-9B74-2932D64BC5D3}">
          <x14:formula1>
            <xm:f>'Choose which option  1 (enum)'!A527:A528</xm:f>
          </x14:formula1>
          <xm:sqref>G1003</xm:sqref>
        </x14:dataValidation>
        <x14:dataValidation type="list" allowBlank="1" xr:uid="{DB4DD775-715B-4AEE-AD3E-30553578755B}">
          <x14:formula1>
            <xm:f>'Select the option th 2 (enum)'!A527:A528</xm:f>
          </x14:formula1>
          <xm:sqref>G1000</xm:sqref>
        </x14:dataValidation>
        <x14:dataValidation type="list" allowBlank="1" xr:uid="{9B4EA622-8C8E-4258-837A-CE752E5F82BD}">
          <x14:formula1>
            <xm:f>'Is this data for the fi (enum)'!A527:A528</xm:f>
          </x14:formula1>
          <xm:sqref>G999</xm:sqref>
        </x14:dataValidation>
        <x14:dataValidation type="list" allowBlank="1" xr:uid="{1BAD4CC2-5B6B-4637-ACCF-5FFBC8267128}">
          <x14:formula1>
            <xm:f>'Has natural gas been us (enum)'!A527:A528</xm:f>
          </x14:formula1>
          <xm:sqref>G992</xm:sqref>
        </x14:dataValidation>
        <x14:dataValidation type="list" allowBlank="1" xr:uid="{7B0CCC79-28EB-4542-8D43-16C1BC588CD9}">
          <x14:formula1>
            <xm:f>'Is the share of renewab (enum)'!A527:A528</xm:f>
          </x14:formula1>
          <xm:sqref>G991</xm:sqref>
        </x14:dataValidation>
        <x14:dataValidation type="list" allowBlank="1" xr:uid="{F1FDF31B-6820-436A-BA9B-4144745943ED}">
          <x14:formula1>
            <xm:f>'Is the project activity (enum)'!A527:A528</xm:f>
          </x14:formula1>
          <xm:sqref>G990</xm:sqref>
        </x14:dataValidation>
        <x14:dataValidation type="list" allowBlank="1" xr:uid="{559A465E-C71B-45D2-BD98-187238A40FD0}">
          <x14:formula1>
            <xm:f>'Are there gaseous fu 1 (enum)'!A527:A528</xm:f>
          </x14:formula1>
          <xm:sqref>G984</xm:sqref>
        </x14:dataValidation>
        <x14:dataValidation type="list" allowBlank="1" xr:uid="{49DD1BC8-BA4E-4940-BF40-4F5CF583422E}">
          <x14:formula1>
            <xm:f>'Are there gaseous fuel- (enum)'!A527:A528</xm:f>
          </x14:formula1>
          <xm:sqref>G983</xm:sqref>
        </x14:dataValidation>
        <x14:dataValidation type="list" allowBlank="1" xr:uid="{88C6EE4D-FBA2-4131-B71A-225D3C591809}">
          <x14:formula1>
            <xm:f>'For multiple power plan (enum)'!A527:A529</xm:f>
          </x14:formula1>
          <xm:sqref>G982</xm:sqref>
        </x14:dataValidation>
        <x14:dataValidation type="list" allowBlank="1" xr:uid="{F47E3C2B-7CEE-4152-A289-B00D1105FFCF}">
          <x14:formula1>
            <xm:f>'Is there a single diese (enum)'!A527:A528</xm:f>
          </x14:formula1>
          <xm:sqref>G980</xm:sqref>
        </x14:dataValidation>
        <x14:dataValidation type="list" allowBlank="1" xr:uid="{F35DCBBE-D9C7-442E-8197-A49FFFAF690D}">
          <x14:formula1>
            <xm:f>'Has natural gas been us (enum)'!A527:A528</xm:f>
          </x14:formula1>
          <xm:sqref>G972</xm:sqref>
        </x14:dataValidation>
        <x14:dataValidation type="list" allowBlank="1" xr:uid="{151117A1-C652-49B4-B442-B49FAF4D27E8}">
          <x14:formula1>
            <xm:f>'Is the share of renewab (enum)'!A527:A528</xm:f>
          </x14:formula1>
          <xm:sqref>G971</xm:sqref>
        </x14:dataValidation>
        <x14:dataValidation type="list" allowBlank="1" xr:uid="{C3E24414-154B-42BA-A914-3238437BB39C}">
          <x14:formula1>
            <xm:f>'Is the project activity (enum)'!A527:A528</xm:f>
          </x14:formula1>
          <xm:sqref>G970</xm:sqref>
        </x14:dataValidation>
        <x14:dataValidation type="list" allowBlank="1" xr:uid="{83007E11-1469-4D62-BF7B-39F6FCF1E3B7}">
          <x14:formula1>
            <xm:f>'Is grid located in LDCS (enum)'!A527:A529</xm:f>
          </x14:formula1>
          <xm:sqref>G964</xm:sqref>
        </x14:dataValidation>
        <x14:dataValidation type="list" allowBlank="1" xr:uid="{E07A7C34-DCE1-4177-BEBC-CFFBBF299040}">
          <x14:formula1>
            <xm:f>'Is data to determine Bu (enum)'!A527:A528</xm:f>
          </x14:formula1>
          <xm:sqref>G962</xm:sqref>
        </x14:dataValidation>
        <x14:dataValidation type="list" allowBlank="1" xr:uid="{4123086A-AFD9-4EE7-AB13-C86491F5660E}">
          <x14:formula1>
            <xm:f>'Select the option th 1 (enum)'!A527:A528</xm:f>
          </x14:formula1>
          <xm:sqref>G949</xm:sqref>
        </x14:dataValidation>
        <x14:dataValidation type="list" allowBlank="1" xr:uid="{3589680C-6BCF-4754-BECB-9D479D7A50ED}">
          <x14:formula1>
            <xm:f>'Select the option that  (enum)'!A527:A529</xm:f>
          </x14:formula1>
          <xm:sqref>G932</xm:sqref>
        </x14:dataValidation>
        <x14:dataValidation type="list" allowBlank="1" xr:uid="{D41CD37F-3F1E-44A6-8407-F57E90A12C29}">
          <x14:formula1>
            <xm:f>'Select one of the two o (enum)'!A527:A528</xm:f>
          </x14:formula1>
          <xm:sqref>G564</xm:sqref>
        </x14:dataValidation>
        <x14:dataValidation type="list" allowBlank="1" xr:uid="{7110DA54-A18B-4644-8806-DB7BA40EF795}">
          <x14:formula1>
            <xm:f>'Select one of the two o (enum)'!A527:A528</xm:f>
          </x14:formula1>
          <xm:sqref>G920</xm:sqref>
        </x14:dataValidation>
        <x14:dataValidation type="list" allowBlank="1" xr:uid="{6862D49A-5DBF-4924-A42D-07245295CF08}">
          <x14:formula1>
            <xm:f>'Select the option that  (enum)'!A527:A529</xm:f>
          </x14:formula1>
          <xm:sqref>G914</xm:sqref>
        </x14:dataValidation>
        <x14:dataValidation type="list" allowBlank="1" xr:uid="{944F1AA1-483B-46A6-BC61-690B20D1592E}">
          <x14:formula1>
            <xm:f>'Select one of the two o (enum)'!A527:A528</xm:f>
          </x14:formula1>
          <xm:sqref>G902</xm:sqref>
        </x14:dataValidation>
        <x14:dataValidation type="list" allowBlank="1" xr:uid="{1D8BEAB9-4EB8-41D9-B900-9C497F9EDF16}">
          <x14:formula1>
            <xm:f>'Select the option that  (enum)'!A527:A529</xm:f>
          </x14:formula1>
          <xm:sqref>G897</xm:sqref>
        </x14:dataValidation>
        <x14:dataValidation type="list" allowBlank="1" xr:uid="{CE033C11-9378-430F-B5A5-8BA8A6B2D9A8}">
          <x14:formula1>
            <xm:f>'Select the approach you (enum)'!A527:A528</xm:f>
          </x14:formula1>
          <xm:sqref>G884</xm:sqref>
        </x14:dataValidation>
        <x14:dataValidation type="list" allowBlank="1" xr:uid="{E8549543-ADBA-4580-84FB-7FC5D422A3B9}">
          <x14:formula1>
            <xm:f>'Select the approach you (enum)'!A527:A528</xm:f>
          </x14:formula1>
          <xm:sqref>G878</xm:sqref>
        </x14:dataValidation>
        <x14:dataValidation type="list" allowBlank="1" xr:uid="{B061E5DD-E39E-4EE1-A86D-5E15459E9107}">
          <x14:formula1>
            <xm:f>'Do you have annual aggr (enum)'!A527:A528</xm:f>
          </x14:formula1>
          <xm:sqref>G874</xm:sqref>
        </x14:dataValidation>
        <x14:dataValidation type="list" allowBlank="1" xr:uid="{EE33F305-4030-4682-AC02-D7B796447EA9}">
          <x14:formula1>
            <xm:f>'Is the LASL more than o (enum)'!A527:A528</xm:f>
          </x14:formula1>
          <xm:sqref>G872</xm:sqref>
        </x14:dataValidation>
        <x14:dataValidation type="list" allowBlank="1" xr:uid="{CE613222-E3D2-4FBA-9816-56755AF91D86}">
          <x14:formula1>
            <xm:f>'Are hourly loads of the (enum)'!A527:A528</xm:f>
          </x14:formula1>
          <xm:sqref>G870</xm:sqref>
        </x14:dataValidation>
        <x14:dataValidation type="list" allowBlank="1" xr:uid="{5187BC0E-8474-47FC-B1D0-0807A6A50024}">
          <x14:formula1>
            <xm:f>'Is the average load by  (enum)'!A527:A528</xm:f>
          </x14:formula1>
          <xm:sqref>G868</xm:sqref>
        </x14:dataValidation>
        <x14:dataValidation type="list" allowBlank="1" xr:uid="{BD15C97A-EDAE-4356-8CC9-C649B71414CA}">
          <x14:formula1>
            <xm:f>'Is LCMR share less than (enum)'!A527:A528</xm:f>
          </x14:formula1>
          <xm:sqref>G866</xm:sqref>
        </x14:dataValidation>
        <x14:dataValidation type="list" allowBlank="1" xr:uid="{5BC6A86A-4977-474F-889D-FCFE1844814C}">
          <x14:formula1>
            <xm:f>'Does you have hourly or (enum)'!A527:A528</xm:f>
          </x14:formula1>
          <xm:sqref>G864</xm:sqref>
        </x14:dataValidation>
        <x14:dataValidation type="list" allowBlank="1" xr:uid="{AB572E9C-6460-4911-BF32-F3879FE1B3FA}">
          <x14:formula1>
            <xm:f>'Scenario A has 2 option (enum)'!A527:A528</xm:f>
          </x14:formula1>
          <xm:sqref>G861</xm:sqref>
        </x14:dataValidation>
        <x14:dataValidation type="list" allowBlank="1" xr:uid="{F0285E11-C4FB-4FB0-8EB5-380D05BA8BD2}">
          <x14:formula1>
            <xm:f>'Type of fossil fuel use (enum)'!A527:A579</xm:f>
          </x14:formula1>
          <xm:sqref>G836</xm:sqref>
        </x14:dataValidation>
        <x14:dataValidation type="list" allowBlank="1" xr:uid="{9A138DE5-B7AF-4651-A865-AA4904722CD4}">
          <x14:formula1>
            <xm:f>'Select the option th 3 (enum)'!A527:A528</xm:f>
          </x14:formula1>
          <xm:sqref>G833</xm:sqref>
        </x14:dataValidation>
        <x14:dataValidation type="list" allowBlank="1" xr:uid="{518C956B-3A91-44D7-A59A-F7EE8FADAF40}">
          <x14:formula1>
            <xm:f>'Choose which option app (enum)'!A527:A528</xm:f>
          </x14:formula1>
          <xm:sqref>G832</xm:sqref>
        </x14:dataValidation>
        <x14:dataValidation type="list" allowBlank="1" xr:uid="{33179645-F905-4E3D-8324-5306949D9360}">
          <x14:formula1>
            <xm:f>'Please select which app (enum)'!A527:A528</xm:f>
          </x14:formula1>
          <xm:sqref>G831</xm:sqref>
        </x14:dataValidation>
        <x14:dataValidation type="list" allowBlank="1" xr:uid="{D604977B-135B-4C96-B817-C7596CA68762}">
          <x14:formula1>
            <xm:f>'Tool 05 provides 2 appr (enum)'!A527:A528</xm:f>
          </x14:formula1>
          <xm:sqref>G829</xm:sqref>
        </x14:dataValidation>
        <x14:dataValidation type="list" allowBlank="1" xr:uid="{4B3E5B28-5105-4813-9279-3185A816C522}">
          <x14:formula1>
            <xm:f>'Select one of the two o (enum)'!A527:A528</xm:f>
          </x14:formula1>
          <xm:sqref>G554</xm:sqref>
        </x14:dataValidation>
        <x14:dataValidation type="list" allowBlank="1" xr:uid="{25D2A4E7-B829-4325-9E9F-09309B570B67}">
          <x14:formula1>
            <xm:f>'Does hydro power plants (enum)'!A527:A528</xm:f>
          </x14:formula1>
          <xm:sqref>G817</xm:sqref>
        </x14:dataValidation>
        <x14:dataValidation type="list" allowBlank="1" xr:uid="{44C89223-9A02-4DC6-8210-055ABEC0BB8A}">
          <x14:formula1>
            <xm:f>'Choose which option  1 (enum)'!A527:A528</xm:f>
          </x14:formula1>
          <xm:sqref>G816</xm:sqref>
        </x14:dataValidation>
        <x14:dataValidation type="list" allowBlank="1" xr:uid="{6B8DD282-B5B4-41A2-A7E9-86D7FD21B3C1}">
          <x14:formula1>
            <xm:f>'Select the option th 2 (enum)'!A527:A528</xm:f>
          </x14:formula1>
          <xm:sqref>G813</xm:sqref>
        </x14:dataValidation>
        <x14:dataValidation type="list" allowBlank="1" xr:uid="{B83D6771-1B71-47FB-B185-38E66BA05053}">
          <x14:formula1>
            <xm:f>'Is this data for the fi (enum)'!A527:A528</xm:f>
          </x14:formula1>
          <xm:sqref>G812</xm:sqref>
        </x14:dataValidation>
        <x14:dataValidation type="list" allowBlank="1" xr:uid="{38D59786-088B-4F93-B5A0-1AEECFF21E5E}">
          <x14:formula1>
            <xm:f>'Has natural gas been us (enum)'!A527:A528</xm:f>
          </x14:formula1>
          <xm:sqref>G805</xm:sqref>
        </x14:dataValidation>
        <x14:dataValidation type="list" allowBlank="1" xr:uid="{6182603B-50FD-465C-800C-59A75A695C14}">
          <x14:formula1>
            <xm:f>'Is the share of renewab (enum)'!A527:A528</xm:f>
          </x14:formula1>
          <xm:sqref>G804</xm:sqref>
        </x14:dataValidation>
        <x14:dataValidation type="list" allowBlank="1" xr:uid="{8D7A7D01-68D4-4927-A270-561D507FDA0F}">
          <x14:formula1>
            <xm:f>'Is the project activity (enum)'!A527:A528</xm:f>
          </x14:formula1>
          <xm:sqref>G803</xm:sqref>
        </x14:dataValidation>
        <x14:dataValidation type="list" allowBlank="1" xr:uid="{7136F387-01ED-47DE-8670-3DD7AC784826}">
          <x14:formula1>
            <xm:f>'Are there gaseous fu 1 (enum)'!A527:A528</xm:f>
          </x14:formula1>
          <xm:sqref>G797</xm:sqref>
        </x14:dataValidation>
        <x14:dataValidation type="list" allowBlank="1" xr:uid="{99F61205-56B9-4493-B8A9-F68FE9B67C40}">
          <x14:formula1>
            <xm:f>'Are there gaseous fuel- (enum)'!A527:A528</xm:f>
          </x14:formula1>
          <xm:sqref>G796</xm:sqref>
        </x14:dataValidation>
        <x14:dataValidation type="list" allowBlank="1" xr:uid="{1F80D368-F319-4C8B-A136-FFDB550EE28A}">
          <x14:formula1>
            <xm:f>'For multiple power plan (enum)'!A527:A529</xm:f>
          </x14:formula1>
          <xm:sqref>G795</xm:sqref>
        </x14:dataValidation>
        <x14:dataValidation type="list" allowBlank="1" xr:uid="{3DB9433B-B977-4B91-81FB-8779DD167A51}">
          <x14:formula1>
            <xm:f>'Is there a single diese (enum)'!A527:A528</xm:f>
          </x14:formula1>
          <xm:sqref>G793</xm:sqref>
        </x14:dataValidation>
        <x14:dataValidation type="list" allowBlank="1" xr:uid="{42D592BE-7766-4C41-9A68-74389660E25B}">
          <x14:formula1>
            <xm:f>'Has natural gas been us (enum)'!A527:A528</xm:f>
          </x14:formula1>
          <xm:sqref>G785</xm:sqref>
        </x14:dataValidation>
        <x14:dataValidation type="list" allowBlank="1" xr:uid="{CFFB8194-2752-4907-8F30-A8D1D39BB6D1}">
          <x14:formula1>
            <xm:f>'Is the share of renewab (enum)'!A527:A528</xm:f>
          </x14:formula1>
          <xm:sqref>G784</xm:sqref>
        </x14:dataValidation>
        <x14:dataValidation type="list" allowBlank="1" xr:uid="{CC350A77-3BB0-4042-8C02-FC193FD23D39}">
          <x14:formula1>
            <xm:f>'Is the project activity (enum)'!A527:A528</xm:f>
          </x14:formula1>
          <xm:sqref>G783</xm:sqref>
        </x14:dataValidation>
        <x14:dataValidation type="list" allowBlank="1" xr:uid="{FBBCA496-A5B1-4598-A238-CBE02313D729}">
          <x14:formula1>
            <xm:f>'Is grid located in LDCS (enum)'!A527:A529</xm:f>
          </x14:formula1>
          <xm:sqref>G777</xm:sqref>
        </x14:dataValidation>
        <x14:dataValidation type="list" allowBlank="1" xr:uid="{7AAECB86-4198-43DF-A997-319CA9A20344}">
          <x14:formula1>
            <xm:f>'Is data to determine Bu (enum)'!A527:A528</xm:f>
          </x14:formula1>
          <xm:sqref>G775</xm:sqref>
        </x14:dataValidation>
        <x14:dataValidation type="list" allowBlank="1" xr:uid="{DD4E4E5D-4C2A-4FF7-ABA2-1B29FD6F2CF8}">
          <x14:formula1>
            <xm:f>'Select the approach you (enum)'!A527:A528</xm:f>
          </x14:formula1>
          <xm:sqref>G548</xm:sqref>
        </x14:dataValidation>
        <x14:dataValidation type="list" allowBlank="1" xr:uid="{DE4445A8-1A24-47BF-A74B-83F8406015C2}">
          <x14:formula1>
            <xm:f>'Select the option th 1 (enum)'!A527:A528</xm:f>
          </x14:formula1>
          <xm:sqref>G762</xm:sqref>
        </x14:dataValidation>
        <x14:dataValidation type="list" allowBlank="1" xr:uid="{03C0BA2D-013B-417C-AF16-A512D76165E5}">
          <x14:formula1>
            <xm:f>'Select the option that  (enum)'!A527:A529</xm:f>
          </x14:formula1>
          <xm:sqref>G756</xm:sqref>
        </x14:dataValidation>
        <x14:dataValidation type="list" allowBlank="1" xr:uid="{D3C4CB81-26EA-4B4E-A09B-751F928DB99F}">
          <x14:formula1>
            <xm:f>'Select one of the two o (enum)'!A527:A528</xm:f>
          </x14:formula1>
          <xm:sqref>G744</xm:sqref>
        </x14:dataValidation>
        <x14:dataValidation type="list" allowBlank="1" xr:uid="{BDBC7A01-7E26-43EA-A5C1-7FD2A4F64BCB}">
          <x14:formula1>
            <xm:f>'Select one of the two o (enum)'!A527:A528</xm:f>
          </x14:formula1>
          <xm:sqref>G734</xm:sqref>
        </x14:dataValidation>
        <x14:dataValidation type="list" allowBlank="1" xr:uid="{D9F28E00-4B04-4A05-9934-B9081B390C60}">
          <x14:formula1>
            <xm:f>'Select the approach you (enum)'!A527:A528</xm:f>
          </x14:formula1>
          <xm:sqref>G728</xm:sqref>
        </x14:dataValidation>
        <x14:dataValidation type="list" allowBlank="1" xr:uid="{5B4CE0FA-EA7F-4802-82E5-EE1A83DEBA4E}">
          <x14:formula1>
            <xm:f>'Is the LASL more than o (enum)'!A527:A528</xm:f>
          </x14:formula1>
          <xm:sqref>G724</xm:sqref>
        </x14:dataValidation>
        <x14:dataValidation type="list" allowBlank="1" xr:uid="{DD357ABC-7AA2-448D-88B7-8494F29F0F84}">
          <x14:formula1>
            <xm:f>'Is the LASL more than o (enum)'!A527:A528</xm:f>
          </x14:formula1>
          <xm:sqref>G544</xm:sqref>
        </x14:dataValidation>
        <x14:dataValidation type="list" allowBlank="1" xr:uid="{9414BEF7-A899-438B-8360-E2B943A4668D}">
          <x14:formula1>
            <xm:f>'Are hourly loads of the (enum)'!A527:A528</xm:f>
          </x14:formula1>
          <xm:sqref>G722</xm:sqref>
        </x14:dataValidation>
        <x14:dataValidation type="list" allowBlank="1" xr:uid="{3313D69D-7033-41CB-A206-40C9CB9E95BA}">
          <x14:formula1>
            <xm:f>'Is the average load by  (enum)'!A527:A528</xm:f>
          </x14:formula1>
          <xm:sqref>G720</xm:sqref>
        </x14:dataValidation>
        <x14:dataValidation type="list" allowBlank="1" xr:uid="{836DE090-93CE-4CD8-BF14-40E8DBAD4AC3}">
          <x14:formula1>
            <xm:f>'Is LCMR share less than (enum)'!A527:A528</xm:f>
          </x14:formula1>
          <xm:sqref>G718</xm:sqref>
        </x14:dataValidation>
        <x14:dataValidation type="list" allowBlank="1" xr:uid="{5A1B7142-4146-4C3D-B57A-87A4BD89473F}">
          <x14:formula1>
            <xm:f>'Does you have hourly or (enum)'!A527:A528</xm:f>
          </x14:formula1>
          <xm:sqref>G716</xm:sqref>
        </x14:dataValidation>
        <x14:dataValidation type="list" allowBlank="1" xr:uid="{A52B0293-1150-4A12-839E-DF7C630A3B47}">
          <x14:formula1>
            <xm:f>'Scenario A has 2 option (enum)'!A527:A528</xm:f>
          </x14:formula1>
          <xm:sqref>G713</xm:sqref>
        </x14:dataValidation>
        <x14:dataValidation type="list" allowBlank="1" xr:uid="{6EBE2023-94BC-4B1A-ABCD-9BECD5C455F0}">
          <x14:formula1>
            <xm:f>'Are hourly loads of the (enum)'!A527:A528</xm:f>
          </x14:formula1>
          <xm:sqref>G542</xm:sqref>
        </x14:dataValidation>
        <x14:dataValidation type="list" allowBlank="1" xr:uid="{38FFF9A1-16AD-4A9B-A11A-C94459FB9145}">
          <x14:formula1>
            <xm:f>'Type of fossil fuel use (enum)'!A527:A579</xm:f>
          </x14:formula1>
          <xm:sqref>G688</xm:sqref>
        </x14:dataValidation>
        <x14:dataValidation type="list" allowBlank="1" xr:uid="{C2C4DF6A-A0DB-44A4-85AC-89A1DD87C080}">
          <x14:formula1>
            <xm:f>'Select the option th 3 (enum)'!A527:A528</xm:f>
          </x14:formula1>
          <xm:sqref>G685</xm:sqref>
        </x14:dataValidation>
        <x14:dataValidation type="list" allowBlank="1" xr:uid="{AD91A66F-A907-411F-AD20-C2706306A055}">
          <x14:formula1>
            <xm:f>'Choose which option app (enum)'!A527:A528</xm:f>
          </x14:formula1>
          <xm:sqref>G684</xm:sqref>
        </x14:dataValidation>
        <x14:dataValidation type="list" allowBlank="1" xr:uid="{B2ADDF10-3113-47D2-ABF6-368563B87293}">
          <x14:formula1>
            <xm:f>'Is the average load by  (enum)'!A527:A528</xm:f>
          </x14:formula1>
          <xm:sqref>G540</xm:sqref>
        </x14:dataValidation>
        <x14:dataValidation type="list" allowBlank="1" xr:uid="{F9553F5F-8BE6-436F-A5D0-29B0E6F8F42A}">
          <x14:formula1>
            <xm:f>'Please select which app (enum)'!A527:A528</xm:f>
          </x14:formula1>
          <xm:sqref>G683</xm:sqref>
        </x14:dataValidation>
        <x14:dataValidation type="list" allowBlank="1" xr:uid="{9E15FB00-5470-41D8-BB64-06E88036787D}">
          <x14:formula1>
            <xm:f>'Tool 05 provides 2 appr (enum)'!A527:A528</xm:f>
          </x14:formula1>
          <xm:sqref>G681</xm:sqref>
        </x14:dataValidation>
        <x14:dataValidation type="list" allowBlank="1" xr:uid="{DF581E0A-E44E-48C1-9931-D86FF78F05EF}">
          <x14:formula1>
            <xm:f>'Is LCMR share less than (enum)'!A527:A528</xm:f>
          </x14:formula1>
          <xm:sqref>G538</xm:sqref>
        </x14:dataValidation>
        <x14:dataValidation type="list" allowBlank="1" xr:uid="{592CC764-473F-4695-8DF6-CB4E98B01927}">
          <x14:formula1>
            <xm:f>'Type of fossil fuel use (enum)'!A527:A579</xm:f>
          </x14:formula1>
          <xm:sqref>G656</xm:sqref>
        </x14:dataValidation>
        <x14:dataValidation type="list" allowBlank="1" xr:uid="{C82B52D5-A89F-492D-89D9-359E3F3E06FB}">
          <x14:formula1>
            <xm:f>'Select the option th 3 (enum)'!A527:A528</xm:f>
          </x14:formula1>
          <xm:sqref>G653</xm:sqref>
        </x14:dataValidation>
        <x14:dataValidation type="list" allowBlank="1" xr:uid="{47D590B1-DEF8-4669-AD9F-92765711F4BE}">
          <x14:formula1>
            <xm:f>'Choose which option app (enum)'!A527:A528</xm:f>
          </x14:formula1>
          <xm:sqref>G652</xm:sqref>
        </x14:dataValidation>
        <x14:dataValidation type="list" allowBlank="1" xr:uid="{660523E9-65B0-4AC4-85DE-4ADA7D7FE05D}">
          <x14:formula1>
            <xm:f>'Please select which app (enum)'!A527:A528</xm:f>
          </x14:formula1>
          <xm:sqref>G651</xm:sqref>
        </x14:dataValidation>
        <x14:dataValidation type="list" allowBlank="1" xr:uid="{06190D1A-F818-4254-82E3-8300CF6F048A}">
          <x14:formula1>
            <xm:f>'Tool 05 provides 2 appr (enum)'!A527:A528</xm:f>
          </x14:formula1>
          <xm:sqref>G649</xm:sqref>
        </x14:dataValidation>
        <x14:dataValidation type="list" allowBlank="1" xr:uid="{2898570A-14A1-4B1F-AFB7-746CEF19BE1F}">
          <x14:formula1>
            <xm:f>'Does you have hourly or (enum)'!A527:A528</xm:f>
          </x14:formula1>
          <xm:sqref>G536</xm:sqref>
        </x14:dataValidation>
        <x14:dataValidation type="list" allowBlank="1" xr:uid="{A009D170-C84F-411D-95DA-0BEE1D779FB3}">
          <x14:formula1>
            <xm:f>'Does hydro power plants (enum)'!A527:A528</xm:f>
          </x14:formula1>
          <xm:sqref>G637</xm:sqref>
        </x14:dataValidation>
        <x14:dataValidation type="list" allowBlank="1" xr:uid="{53D16895-AC60-4ECC-A4B9-0F4F4259C6F7}">
          <x14:formula1>
            <xm:f>'Choose which option  1 (enum)'!A527:A528</xm:f>
          </x14:formula1>
          <xm:sqref>G636</xm:sqref>
        </x14:dataValidation>
        <x14:dataValidation type="list" allowBlank="1" xr:uid="{58ECF1E3-38DB-4BF2-BA3D-27FD566EA0F3}">
          <x14:formula1>
            <xm:f>'Select the option th 2 (enum)'!A527:A528</xm:f>
          </x14:formula1>
          <xm:sqref>G633</xm:sqref>
        </x14:dataValidation>
        <x14:dataValidation type="list" allowBlank="1" xr:uid="{66BE2EB4-0B9F-4C20-94C6-2FC57AA88894}">
          <x14:formula1>
            <xm:f>'Is this data for the fi (enum)'!A527:A528</xm:f>
          </x14:formula1>
          <xm:sqref>G632</xm:sqref>
        </x14:dataValidation>
        <x14:dataValidation type="list" allowBlank="1" xr:uid="{EF06620E-DF37-4F05-9FFF-DBD660EC9AAB}">
          <x14:formula1>
            <xm:f>'Has natural gas been us (enum)'!A527:A528</xm:f>
          </x14:formula1>
          <xm:sqref>G625</xm:sqref>
        </x14:dataValidation>
        <x14:dataValidation type="list" allowBlank="1" xr:uid="{A2B8ABF4-4BCC-43EB-B156-9CEE3B213AA6}">
          <x14:formula1>
            <xm:f>'Is the share of renewab (enum)'!A527:A528</xm:f>
          </x14:formula1>
          <xm:sqref>G624</xm:sqref>
        </x14:dataValidation>
      </x14:dataValidation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2F3B8-F24C-4541-99C6-6278D0B8E7D5}">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119</v>
      </c>
    </row>
    <row r="2" spans="1:2" ht="75.75">
      <c r="A2" s="4" t="s">
        <v>873</v>
      </c>
      <c r="B2" s="5" t="s">
        <v>137</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E055-2FF5-4608-85C4-8AAEBD2C2B89}">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119</v>
      </c>
    </row>
    <row r="2" spans="1:2" ht="90.75">
      <c r="A2" s="4" t="s">
        <v>873</v>
      </c>
      <c r="B2" s="5" t="s">
        <v>139</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583C-DC34-47F4-9D99-9899D653C5C2}">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45.75">
      <c r="A1" s="4" t="s">
        <v>872</v>
      </c>
      <c r="B1" s="5" t="s">
        <v>127</v>
      </c>
    </row>
    <row r="2" spans="1:2" ht="30.75">
      <c r="A2" s="4" t="s">
        <v>873</v>
      </c>
      <c r="B2" s="5" t="s">
        <v>123</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89FC-B036-4C29-AC20-359578ACBB6D}">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45.75">
      <c r="A1" s="4" t="s">
        <v>872</v>
      </c>
      <c r="B1" s="5" t="s">
        <v>127</v>
      </c>
    </row>
    <row r="2" spans="1:2" ht="120.75">
      <c r="A2" s="4" t="s">
        <v>873</v>
      </c>
      <c r="B2" s="5" t="s">
        <v>130</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EE748-3ABC-4205-935C-F87800AE8018}">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60.75">
      <c r="A1" s="4" t="s">
        <v>872</v>
      </c>
      <c r="B1" s="5" t="s">
        <v>121</v>
      </c>
    </row>
    <row r="2" spans="1:2" ht="30.75">
      <c r="A2" s="4" t="s">
        <v>873</v>
      </c>
      <c r="B2" s="5" t="s">
        <v>123</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F434-5176-4F32-8F90-0FD3F25C8DF9}">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60.75">
      <c r="A1" s="4" t="s">
        <v>872</v>
      </c>
      <c r="B1" s="5" t="s">
        <v>121</v>
      </c>
    </row>
    <row r="2" spans="1:2" ht="75.75">
      <c r="A2" s="4" t="s">
        <v>873</v>
      </c>
      <c r="B2" s="5" t="s">
        <v>125</v>
      </c>
    </row>
    <row r="3" spans="1:2">
      <c r="A3" s="41" t="s">
        <v>12</v>
      </c>
      <c r="B3" s="41"/>
    </row>
    <row r="4" spans="1:2">
      <c r="A4" s="41" t="s">
        <v>15</v>
      </c>
      <c r="B4" s="41"/>
    </row>
    <row r="5" spans="1:2">
      <c r="A5" s="41" t="s">
        <v>985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77D6E-B9A4-4321-B9C8-DCEF6F67E88C}">
  <sheetPr>
    <outlinePr summaryBelow="0" summaryRight="0"/>
  </sheetPr>
  <dimension ref="A1:G49"/>
  <sheetViews>
    <sheetView topLeftCell="A46" workbookViewId="0">
      <selection activeCell="A5" sqref="A5:XFD49"/>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7" t="s">
        <v>161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162</v>
      </c>
      <c r="D5" s="3"/>
      <c r="E5" s="3" t="s">
        <v>163</v>
      </c>
      <c r="F5" s="3" t="s">
        <v>15</v>
      </c>
      <c r="G5" s="3" t="s">
        <v>164</v>
      </c>
    </row>
    <row r="6" spans="1:7" ht="30">
      <c r="A6" s="3" t="s">
        <v>15</v>
      </c>
      <c r="B6" s="18" t="s">
        <v>165</v>
      </c>
      <c r="C6" s="3" t="s">
        <v>17</v>
      </c>
      <c r="D6" s="3" t="b">
        <f>EXACT(G5,"Household/Communities/SMEs")</f>
        <v>0</v>
      </c>
      <c r="E6" s="3" t="s">
        <v>166</v>
      </c>
      <c r="F6" s="3" t="s">
        <v>15</v>
      </c>
      <c r="G6" s="3" t="s">
        <v>17</v>
      </c>
    </row>
    <row r="7" spans="1:7" ht="30" outlineLevel="1" collapsed="1">
      <c r="A7" s="19" t="s">
        <v>12</v>
      </c>
      <c r="B7" s="19" t="s">
        <v>20</v>
      </c>
      <c r="C7" s="20" t="s">
        <v>167</v>
      </c>
      <c r="D7" s="19"/>
      <c r="E7" s="19" t="s">
        <v>168</v>
      </c>
      <c r="F7" s="19" t="s">
        <v>15</v>
      </c>
      <c r="G7" s="19" t="s">
        <v>169</v>
      </c>
    </row>
    <row r="8" spans="1:7" outlineLevel="1" collapsed="1">
      <c r="A8" s="19" t="s">
        <v>12</v>
      </c>
      <c r="B8" s="19" t="s">
        <v>13</v>
      </c>
      <c r="C8" s="19" t="s">
        <v>17</v>
      </c>
      <c r="D8" s="19"/>
      <c r="E8" s="19" t="s">
        <v>170</v>
      </c>
      <c r="F8" s="19" t="s">
        <v>15</v>
      </c>
      <c r="G8" s="19" t="s">
        <v>111</v>
      </c>
    </row>
    <row r="9" spans="1:7">
      <c r="A9" s="3" t="s">
        <v>15</v>
      </c>
      <c r="B9" s="18" t="s">
        <v>171</v>
      </c>
      <c r="C9" s="3" t="s">
        <v>17</v>
      </c>
      <c r="D9" s="3" t="b">
        <f>EXACT(G5,"Renewable energy")</f>
        <v>0</v>
      </c>
      <c r="E9" s="3" t="s">
        <v>171</v>
      </c>
      <c r="F9" s="3" t="s">
        <v>15</v>
      </c>
      <c r="G9" s="3" t="s">
        <v>17</v>
      </c>
    </row>
    <row r="10" spans="1:7" ht="30" outlineLevel="1" collapsed="1">
      <c r="A10" s="19" t="s">
        <v>12</v>
      </c>
      <c r="B10" s="19" t="s">
        <v>20</v>
      </c>
      <c r="C10" s="20" t="s">
        <v>172</v>
      </c>
      <c r="D10" s="19"/>
      <c r="E10" s="19" t="s">
        <v>173</v>
      </c>
      <c r="F10" s="19" t="s">
        <v>15</v>
      </c>
      <c r="G10" s="19" t="s">
        <v>174</v>
      </c>
    </row>
    <row r="11" spans="1:7" outlineLevel="1">
      <c r="A11" s="21" t="s">
        <v>15</v>
      </c>
      <c r="B11" s="22" t="s">
        <v>175</v>
      </c>
      <c r="C11" s="21" t="s">
        <v>17</v>
      </c>
      <c r="D11" s="21" t="b">
        <f>EXACT(G10,"Rural electrification projects")</f>
        <v>0</v>
      </c>
      <c r="E11" s="21" t="s">
        <v>175</v>
      </c>
      <c r="F11" s="21" t="s">
        <v>15</v>
      </c>
      <c r="G11" s="21" t="s">
        <v>17</v>
      </c>
    </row>
    <row r="12" spans="1:7" ht="120" outlineLevel="2" collapsed="1">
      <c r="A12" s="19" t="s">
        <v>12</v>
      </c>
      <c r="B12" s="19" t="s">
        <v>20</v>
      </c>
      <c r="C12" s="20" t="s">
        <v>176</v>
      </c>
      <c r="D12" s="19"/>
      <c r="E12" s="19" t="s">
        <v>177</v>
      </c>
      <c r="F12" s="19" t="s">
        <v>15</v>
      </c>
      <c r="G12" s="19" t="s">
        <v>12</v>
      </c>
    </row>
    <row r="13" spans="1:7" ht="23.25" outlineLevel="2" collapsed="1">
      <c r="A13" s="19" t="s">
        <v>15</v>
      </c>
      <c r="B13" s="19" t="s">
        <v>80</v>
      </c>
      <c r="C13" s="23" t="s">
        <v>81</v>
      </c>
      <c r="D13" s="19" t="b">
        <f>EXACT(G12,"No")</f>
        <v>0</v>
      </c>
      <c r="E13" s="24" t="s">
        <v>178</v>
      </c>
      <c r="F13" s="19" t="s">
        <v>15</v>
      </c>
      <c r="G13" s="19" t="s">
        <v>17</v>
      </c>
    </row>
    <row r="14" spans="1:7" ht="23.25" outlineLevel="2" collapsed="1">
      <c r="A14" s="19" t="s">
        <v>15</v>
      </c>
      <c r="B14" s="19" t="s">
        <v>80</v>
      </c>
      <c r="C14" s="23" t="s">
        <v>81</v>
      </c>
      <c r="D14" s="19" t="b">
        <f>EXACT(G12,"Yes")</f>
        <v>1</v>
      </c>
      <c r="E14" s="24" t="s">
        <v>179</v>
      </c>
      <c r="F14" s="19" t="s">
        <v>15</v>
      </c>
      <c r="G14" s="19" t="s">
        <v>17</v>
      </c>
    </row>
    <row r="15" spans="1:7" outlineLevel="2" collapsed="1">
      <c r="A15" s="19" t="s">
        <v>12</v>
      </c>
      <c r="B15" s="19" t="s">
        <v>13</v>
      </c>
      <c r="C15" s="19" t="s">
        <v>17</v>
      </c>
      <c r="D15" s="19"/>
      <c r="E15" s="19" t="s">
        <v>170</v>
      </c>
      <c r="F15" s="19" t="s">
        <v>15</v>
      </c>
      <c r="G15" s="19" t="s">
        <v>111</v>
      </c>
    </row>
    <row r="16" spans="1:7" outlineLevel="1">
      <c r="A16" s="21" t="s">
        <v>15</v>
      </c>
      <c r="B16" s="22" t="s">
        <v>180</v>
      </c>
      <c r="C16" s="21" t="s">
        <v>17</v>
      </c>
      <c r="D16" s="21" t="b">
        <f>EXACT(G10,"Tech for small-scale off-grid power generation")</f>
        <v>0</v>
      </c>
      <c r="E16" s="21" t="s">
        <v>181</v>
      </c>
      <c r="F16" s="21" t="s">
        <v>15</v>
      </c>
      <c r="G16" s="21" t="s">
        <v>17</v>
      </c>
    </row>
    <row r="17" spans="1:7" ht="90" outlineLevel="2" collapsed="1">
      <c r="A17" s="19" t="s">
        <v>12</v>
      </c>
      <c r="B17" s="19" t="s">
        <v>20</v>
      </c>
      <c r="C17" s="20" t="s">
        <v>182</v>
      </c>
      <c r="D17" s="19"/>
      <c r="E17" s="19" t="s">
        <v>183</v>
      </c>
      <c r="F17" s="19" t="s">
        <v>15</v>
      </c>
      <c r="G17" s="19" t="s">
        <v>12</v>
      </c>
    </row>
    <row r="18" spans="1:7" ht="23.25" outlineLevel="2" collapsed="1">
      <c r="A18" s="19" t="s">
        <v>15</v>
      </c>
      <c r="B18" s="19" t="s">
        <v>80</v>
      </c>
      <c r="C18" s="23" t="s">
        <v>81</v>
      </c>
      <c r="D18" s="19" t="b">
        <f>EXACT(G17,"No")</f>
        <v>0</v>
      </c>
      <c r="E18" s="24" t="s">
        <v>178</v>
      </c>
      <c r="F18" s="19" t="s">
        <v>15</v>
      </c>
      <c r="G18" s="19" t="s">
        <v>17</v>
      </c>
    </row>
    <row r="19" spans="1:7" ht="23.25" outlineLevel="2" collapsed="1">
      <c r="A19" s="19" t="s">
        <v>15</v>
      </c>
      <c r="B19" s="19" t="s">
        <v>80</v>
      </c>
      <c r="C19" s="23" t="s">
        <v>81</v>
      </c>
      <c r="D19" s="19" t="b">
        <f>EXACT(G17,"Yes")</f>
        <v>1</v>
      </c>
      <c r="E19" s="24" t="s">
        <v>179</v>
      </c>
      <c r="F19" s="19" t="s">
        <v>15</v>
      </c>
      <c r="G19" s="19" t="s">
        <v>17</v>
      </c>
    </row>
    <row r="20" spans="1:7" outlineLevel="2" collapsed="1">
      <c r="A20" s="19" t="s">
        <v>12</v>
      </c>
      <c r="B20" s="19" t="s">
        <v>13</v>
      </c>
      <c r="C20" s="19" t="s">
        <v>17</v>
      </c>
      <c r="D20" s="19"/>
      <c r="E20" s="19" t="s">
        <v>170</v>
      </c>
      <c r="F20" s="19" t="s">
        <v>15</v>
      </c>
      <c r="G20" s="19" t="s">
        <v>111</v>
      </c>
    </row>
    <row r="21" spans="1:7" outlineLevel="1">
      <c r="A21" s="21" t="s">
        <v>15</v>
      </c>
      <c r="B21" s="22" t="s">
        <v>184</v>
      </c>
      <c r="C21" s="21" t="s">
        <v>17</v>
      </c>
      <c r="D21" s="21" t="b">
        <f>EXACT(G10,"Tech for small-scale grid-connected power generation")</f>
        <v>0</v>
      </c>
      <c r="E21" s="21" t="s">
        <v>185</v>
      </c>
      <c r="F21" s="21" t="s">
        <v>15</v>
      </c>
      <c r="G21" s="21" t="s">
        <v>17</v>
      </c>
    </row>
    <row r="22" spans="1:7" ht="90" outlineLevel="2" collapsed="1">
      <c r="A22" s="19" t="s">
        <v>12</v>
      </c>
      <c r="B22" s="19" t="s">
        <v>20</v>
      </c>
      <c r="C22" s="20" t="s">
        <v>186</v>
      </c>
      <c r="D22" s="19"/>
      <c r="E22" s="19" t="s">
        <v>187</v>
      </c>
      <c r="F22" s="19" t="s">
        <v>15</v>
      </c>
      <c r="G22" s="19" t="s">
        <v>12</v>
      </c>
    </row>
    <row r="23" spans="1:7" ht="23.25" outlineLevel="2" collapsed="1">
      <c r="A23" s="19" t="s">
        <v>15</v>
      </c>
      <c r="B23" s="19" t="s">
        <v>80</v>
      </c>
      <c r="C23" s="23" t="s">
        <v>81</v>
      </c>
      <c r="D23" s="19" t="b">
        <f>EXACT(G22,"No")</f>
        <v>0</v>
      </c>
      <c r="E23" s="24" t="s">
        <v>178</v>
      </c>
      <c r="F23" s="19" t="s">
        <v>15</v>
      </c>
      <c r="G23" s="19" t="s">
        <v>17</v>
      </c>
    </row>
    <row r="24" spans="1:7" ht="23.25" outlineLevel="2" collapsed="1">
      <c r="A24" s="19" t="s">
        <v>15</v>
      </c>
      <c r="B24" s="19" t="s">
        <v>80</v>
      </c>
      <c r="C24" s="23" t="s">
        <v>81</v>
      </c>
      <c r="D24" s="19" t="b">
        <f>EXACT(G22,"Yes")</f>
        <v>1</v>
      </c>
      <c r="E24" s="24" t="s">
        <v>179</v>
      </c>
      <c r="F24" s="19" t="s">
        <v>15</v>
      </c>
      <c r="G24" s="19" t="s">
        <v>17</v>
      </c>
    </row>
    <row r="25" spans="1:7" outlineLevel="2" collapsed="1">
      <c r="A25" s="19" t="s">
        <v>12</v>
      </c>
      <c r="B25" s="19" t="s">
        <v>13</v>
      </c>
      <c r="C25" s="19" t="s">
        <v>17</v>
      </c>
      <c r="D25" s="19"/>
      <c r="E25" s="19" t="s">
        <v>170</v>
      </c>
      <c r="F25" s="19" t="s">
        <v>15</v>
      </c>
      <c r="G25" s="19" t="s">
        <v>111</v>
      </c>
    </row>
    <row r="26" spans="1:7" outlineLevel="1">
      <c r="A26" s="21" t="s">
        <v>15</v>
      </c>
      <c r="B26" s="22" t="s">
        <v>188</v>
      </c>
      <c r="C26" s="21" t="s">
        <v>17</v>
      </c>
      <c r="D26" s="21" t="b">
        <f>EXACT(G10,"Tech for large-scale isolated grid power generation")</f>
        <v>0</v>
      </c>
      <c r="E26" s="21" t="s">
        <v>189</v>
      </c>
      <c r="F26" s="21" t="s">
        <v>15</v>
      </c>
      <c r="G26" s="21" t="s">
        <v>17</v>
      </c>
    </row>
    <row r="27" spans="1:7" ht="30" outlineLevel="2" collapsed="1">
      <c r="A27" s="19" t="s">
        <v>12</v>
      </c>
      <c r="B27" s="19" t="s">
        <v>20</v>
      </c>
      <c r="C27" s="19" t="s">
        <v>17</v>
      </c>
      <c r="D27" s="19"/>
      <c r="E27" s="19" t="s">
        <v>190</v>
      </c>
      <c r="F27" s="19" t="s">
        <v>15</v>
      </c>
      <c r="G27" s="19" t="s">
        <v>17</v>
      </c>
    </row>
    <row r="28" spans="1:7" ht="90" outlineLevel="2" collapsed="1">
      <c r="A28" s="19" t="s">
        <v>12</v>
      </c>
      <c r="B28" s="19" t="s">
        <v>20</v>
      </c>
      <c r="C28" s="20" t="s">
        <v>191</v>
      </c>
      <c r="D28" s="19"/>
      <c r="E28" s="19" t="s">
        <v>192</v>
      </c>
      <c r="F28" s="19" t="s">
        <v>15</v>
      </c>
      <c r="G28" s="19" t="s">
        <v>12</v>
      </c>
    </row>
    <row r="29" spans="1:7" ht="23.25" outlineLevel="2" collapsed="1">
      <c r="A29" s="19" t="s">
        <v>15</v>
      </c>
      <c r="B29" s="19" t="s">
        <v>80</v>
      </c>
      <c r="C29" s="23" t="s">
        <v>81</v>
      </c>
      <c r="D29" s="19" t="b">
        <f>EXACT(G28,"No")</f>
        <v>0</v>
      </c>
      <c r="E29" s="24" t="s">
        <v>178</v>
      </c>
      <c r="F29" s="19" t="s">
        <v>15</v>
      </c>
      <c r="G29" s="19" t="s">
        <v>17</v>
      </c>
    </row>
    <row r="30" spans="1:7" ht="23.25" outlineLevel="2" collapsed="1">
      <c r="A30" s="19" t="s">
        <v>15</v>
      </c>
      <c r="B30" s="19" t="s">
        <v>80</v>
      </c>
      <c r="C30" s="23" t="s">
        <v>81</v>
      </c>
      <c r="D30" s="19" t="b">
        <f>EXACT(G28,"Yes")</f>
        <v>1</v>
      </c>
      <c r="E30" s="24" t="s">
        <v>179</v>
      </c>
      <c r="F30" s="19" t="s">
        <v>15</v>
      </c>
      <c r="G30" s="19" t="s">
        <v>17</v>
      </c>
    </row>
    <row r="31" spans="1:7" outlineLevel="2" collapsed="1">
      <c r="A31" s="19" t="s">
        <v>12</v>
      </c>
      <c r="B31" s="19" t="s">
        <v>13</v>
      </c>
      <c r="C31" s="19" t="s">
        <v>17</v>
      </c>
      <c r="D31" s="19"/>
      <c r="E31" s="19" t="s">
        <v>170</v>
      </c>
      <c r="F31" s="19" t="s">
        <v>15</v>
      </c>
      <c r="G31" s="19" t="s">
        <v>111</v>
      </c>
    </row>
    <row r="32" spans="1:7" outlineLevel="1">
      <c r="A32" s="21" t="s">
        <v>15</v>
      </c>
      <c r="B32" s="22" t="s">
        <v>193</v>
      </c>
      <c r="C32" s="21" t="s">
        <v>17</v>
      </c>
      <c r="D32" s="21" t="b">
        <f>EXACT(G10,"Tech for large-scale grid-connected power generation")</f>
        <v>1</v>
      </c>
      <c r="E32" s="21" t="s">
        <v>174</v>
      </c>
      <c r="F32" s="21" t="s">
        <v>15</v>
      </c>
      <c r="G32" s="21" t="s">
        <v>17</v>
      </c>
    </row>
    <row r="33" spans="1:7" ht="30" outlineLevel="2" collapsed="1">
      <c r="A33" s="19" t="s">
        <v>12</v>
      </c>
      <c r="B33" s="19" t="s">
        <v>20</v>
      </c>
      <c r="C33" s="20" t="s">
        <v>194</v>
      </c>
      <c r="D33" s="19"/>
      <c r="E33" s="19" t="s">
        <v>195</v>
      </c>
      <c r="F33" s="19" t="s">
        <v>15</v>
      </c>
      <c r="G33" s="19" t="s">
        <v>196</v>
      </c>
    </row>
    <row r="34" spans="1:7" ht="75" outlineLevel="2" collapsed="1">
      <c r="A34" s="19" t="s">
        <v>12</v>
      </c>
      <c r="B34" s="19" t="s">
        <v>20</v>
      </c>
      <c r="C34" s="20" t="s">
        <v>197</v>
      </c>
      <c r="D34" s="19"/>
      <c r="E34" s="19" t="s">
        <v>198</v>
      </c>
      <c r="F34" s="19" t="s">
        <v>15</v>
      </c>
      <c r="G34" s="19" t="s">
        <v>12</v>
      </c>
    </row>
    <row r="35" spans="1:7" ht="23.25" outlineLevel="2" collapsed="1">
      <c r="A35" s="19" t="s">
        <v>15</v>
      </c>
      <c r="B35" s="19" t="s">
        <v>80</v>
      </c>
      <c r="C35" s="23" t="s">
        <v>81</v>
      </c>
      <c r="D35" s="19" t="b">
        <f>EXACT(G34,"No")</f>
        <v>0</v>
      </c>
      <c r="E35" s="24" t="s">
        <v>178</v>
      </c>
      <c r="F35" s="19" t="s">
        <v>15</v>
      </c>
      <c r="G35" s="19" t="s">
        <v>17</v>
      </c>
    </row>
    <row r="36" spans="1:7" ht="23.25" outlineLevel="2" collapsed="1">
      <c r="A36" s="19" t="s">
        <v>15</v>
      </c>
      <c r="B36" s="19" t="s">
        <v>80</v>
      </c>
      <c r="C36" s="23" t="s">
        <v>81</v>
      </c>
      <c r="D36" s="19" t="b">
        <f>EXACT(G34,"Yes")</f>
        <v>1</v>
      </c>
      <c r="E36" s="24" t="s">
        <v>179</v>
      </c>
      <c r="F36" s="19" t="s">
        <v>15</v>
      </c>
      <c r="G36" s="19" t="s">
        <v>17</v>
      </c>
    </row>
    <row r="37" spans="1:7" outlineLevel="2" collapsed="1">
      <c r="A37" s="19" t="s">
        <v>12</v>
      </c>
      <c r="B37" s="19" t="s">
        <v>13</v>
      </c>
      <c r="C37" s="19" t="s">
        <v>17</v>
      </c>
      <c r="D37" s="19"/>
      <c r="E37" s="19" t="s">
        <v>170</v>
      </c>
      <c r="F37" s="19" t="s">
        <v>15</v>
      </c>
      <c r="G37" s="19" t="s">
        <v>111</v>
      </c>
    </row>
    <row r="38" spans="1:7">
      <c r="A38" s="3" t="s">
        <v>15</v>
      </c>
      <c r="B38" s="18" t="s">
        <v>164</v>
      </c>
      <c r="C38" s="3" t="s">
        <v>17</v>
      </c>
      <c r="D38" s="3" t="b">
        <f>EXACT(G5,"Waste handling and disposal")</f>
        <v>1</v>
      </c>
      <c r="E38" s="3" t="s">
        <v>164</v>
      </c>
      <c r="F38" s="3" t="s">
        <v>15</v>
      </c>
      <c r="G38" s="3" t="s">
        <v>17</v>
      </c>
    </row>
    <row r="39" spans="1:7" ht="30" outlineLevel="1" collapsed="1">
      <c r="A39" s="19" t="s">
        <v>12</v>
      </c>
      <c r="B39" s="19" t="s">
        <v>20</v>
      </c>
      <c r="C39" s="20" t="s">
        <v>199</v>
      </c>
      <c r="D39" s="19"/>
      <c r="E39" s="19" t="s">
        <v>200</v>
      </c>
      <c r="F39" s="19" t="s">
        <v>15</v>
      </c>
      <c r="G39" s="19" t="s">
        <v>201</v>
      </c>
    </row>
    <row r="40" spans="1:7" outlineLevel="1">
      <c r="A40" s="21" t="s">
        <v>15</v>
      </c>
      <c r="B40" s="22" t="s">
        <v>202</v>
      </c>
      <c r="C40" s="21" t="s">
        <v>17</v>
      </c>
      <c r="D40" s="21" t="b">
        <f>EXACT(G39,"Methane recovery in wastewater treatment")</f>
        <v>0</v>
      </c>
      <c r="E40" s="21" t="s">
        <v>203</v>
      </c>
      <c r="F40" s="21" t="s">
        <v>15</v>
      </c>
      <c r="G40" s="21" t="s">
        <v>17</v>
      </c>
    </row>
    <row r="41" spans="1:7" ht="135" outlineLevel="2" collapsed="1">
      <c r="A41" s="19" t="s">
        <v>12</v>
      </c>
      <c r="B41" s="19" t="s">
        <v>20</v>
      </c>
      <c r="C41" s="20" t="s">
        <v>204</v>
      </c>
      <c r="D41" s="19"/>
      <c r="E41" s="19" t="s">
        <v>205</v>
      </c>
      <c r="F41" s="19" t="s">
        <v>15</v>
      </c>
      <c r="G41" s="19" t="s">
        <v>12</v>
      </c>
    </row>
    <row r="42" spans="1:7" ht="23.25" outlineLevel="2" collapsed="1">
      <c r="A42" s="19" t="s">
        <v>15</v>
      </c>
      <c r="B42" s="19" t="s">
        <v>80</v>
      </c>
      <c r="C42" s="23" t="s">
        <v>81</v>
      </c>
      <c r="D42" s="19" t="b">
        <f>EXACT(G41,"No")</f>
        <v>0</v>
      </c>
      <c r="E42" s="24" t="s">
        <v>178</v>
      </c>
      <c r="F42" s="19" t="s">
        <v>15</v>
      </c>
      <c r="G42" s="19" t="s">
        <v>17</v>
      </c>
    </row>
    <row r="43" spans="1:7" ht="23.25" outlineLevel="2" collapsed="1">
      <c r="A43" s="19" t="s">
        <v>15</v>
      </c>
      <c r="B43" s="19" t="s">
        <v>80</v>
      </c>
      <c r="C43" s="23" t="s">
        <v>81</v>
      </c>
      <c r="D43" s="19" t="b">
        <f>EXACT(G41,"Yes")</f>
        <v>1</v>
      </c>
      <c r="E43" s="24" t="s">
        <v>179</v>
      </c>
      <c r="F43" s="19" t="s">
        <v>15</v>
      </c>
      <c r="G43" s="19" t="s">
        <v>17</v>
      </c>
    </row>
    <row r="44" spans="1:7" outlineLevel="2" collapsed="1">
      <c r="A44" s="19" t="s">
        <v>12</v>
      </c>
      <c r="B44" s="19" t="s">
        <v>13</v>
      </c>
      <c r="C44" s="19" t="s">
        <v>17</v>
      </c>
      <c r="D44" s="19"/>
      <c r="E44" s="19" t="s">
        <v>170</v>
      </c>
      <c r="F44" s="19" t="s">
        <v>15</v>
      </c>
      <c r="G44" s="19" t="s">
        <v>111</v>
      </c>
    </row>
    <row r="45" spans="1:7" outlineLevel="1">
      <c r="A45" s="21" t="s">
        <v>15</v>
      </c>
      <c r="B45" s="22" t="s">
        <v>206</v>
      </c>
      <c r="C45" s="21" t="s">
        <v>17</v>
      </c>
      <c r="D45" s="21" t="b">
        <f>EXACT(G39,"Landfill gas recovery and its gainful use")</f>
        <v>1</v>
      </c>
      <c r="E45" s="21" t="s">
        <v>201</v>
      </c>
      <c r="F45" s="21" t="s">
        <v>15</v>
      </c>
      <c r="G45" s="21" t="s">
        <v>17</v>
      </c>
    </row>
    <row r="46" spans="1:7" ht="60" outlineLevel="2" collapsed="1">
      <c r="A46" s="19" t="s">
        <v>12</v>
      </c>
      <c r="B46" s="19" t="s">
        <v>20</v>
      </c>
      <c r="C46" s="20" t="s">
        <v>207</v>
      </c>
      <c r="D46" s="19"/>
      <c r="E46" s="19" t="s">
        <v>208</v>
      </c>
      <c r="F46" s="19" t="s">
        <v>15</v>
      </c>
      <c r="G46" s="19" t="s">
        <v>12</v>
      </c>
    </row>
    <row r="47" spans="1:7" ht="23.25" outlineLevel="2" collapsed="1">
      <c r="A47" s="19" t="s">
        <v>15</v>
      </c>
      <c r="B47" s="19" t="s">
        <v>80</v>
      </c>
      <c r="C47" s="23" t="s">
        <v>81</v>
      </c>
      <c r="D47" s="19" t="b">
        <f>EXACT(G46,"No")</f>
        <v>0</v>
      </c>
      <c r="E47" s="24" t="s">
        <v>178</v>
      </c>
      <c r="F47" s="19" t="s">
        <v>15</v>
      </c>
      <c r="G47" s="19" t="s">
        <v>17</v>
      </c>
    </row>
    <row r="48" spans="1:7" ht="23.25" outlineLevel="2" collapsed="1">
      <c r="A48" s="19" t="s">
        <v>15</v>
      </c>
      <c r="B48" s="19" t="s">
        <v>80</v>
      </c>
      <c r="C48" s="23" t="s">
        <v>81</v>
      </c>
      <c r="D48" s="19" t="b">
        <f>EXACT(G46,"Yes")</f>
        <v>1</v>
      </c>
      <c r="E48" s="24" t="s">
        <v>179</v>
      </c>
      <c r="F48" s="19" t="s">
        <v>15</v>
      </c>
      <c r="G48" s="19" t="s">
        <v>17</v>
      </c>
    </row>
    <row r="49" spans="1:7" outlineLevel="2" collapsed="1">
      <c r="A49" s="19" t="s">
        <v>12</v>
      </c>
      <c r="B49" s="19" t="s">
        <v>13</v>
      </c>
      <c r="C49" s="19" t="s">
        <v>17</v>
      </c>
      <c r="D49" s="19"/>
      <c r="E49" s="19" t="s">
        <v>170</v>
      </c>
      <c r="F49" s="19" t="s">
        <v>15</v>
      </c>
      <c r="G49" s="19" t="s">
        <v>111</v>
      </c>
    </row>
  </sheetData>
  <mergeCells count="3">
    <mergeCell ref="A1:G1"/>
    <mergeCell ref="B2:G2"/>
    <mergeCell ref="B3:G3"/>
  </mergeCells>
  <hyperlinks>
    <hyperlink ref="C5" location="#'Choose which activity p (enum)'!A3" display="Choose which activity p (enum)" xr:uid="{497127FF-46BC-43FC-ABCA-C8AAF1AB9E8F}"/>
    <hyperlink ref="B6" location="#'Positive list for technologyme'!A1" display="Positive list for technologyme" xr:uid="{6123DDCB-C0F7-4A7F-A0BA-67E035358501}"/>
    <hyperlink ref="C7" location="#'Choose which technology (enum)'!A3" display="Choose which technology (enum)" xr:uid="{1B15AC4E-3F0B-4828-A29B-9100D63B5AED}"/>
    <hyperlink ref="B9" location="#'Renewable energy'!A1" display="Renewable energy" xr:uid="{D15B4274-2B7E-484B-B615-77D4731B8A81}"/>
    <hyperlink ref="C10" location="#'Choose which renewable  (enum)'!A3" display="Choose which renewable  (enum)" xr:uid="{4D8297B9-51EF-4A3B-BB07-3CBE9E2300E6}"/>
    <hyperlink ref="B11" location="#'Rural electrification projects'!A1" display="Rural electrification projects" xr:uid="{0FF1CC9C-79BD-4B46-818D-2D71AF4FEA19}"/>
    <hyperlink ref="C12" location="#'Does the project mee 4 (enum)'!A3" display="Does the project mee 4 (enum)" xr:uid="{FA7B3722-DEC8-40C2-93AA-37D7B3E6518C}"/>
    <hyperlink ref="B16" location="#'Tech for small-scale off-grid '!A1" display="Tech for small-scale off-grid " xr:uid="{466E6D19-E18F-45B1-AB2B-3D1AC167C38E}"/>
    <hyperlink ref="C17" location="#'Does the project mee 3 (enum)'!A3" display="Does the project mee 3 (enum)" xr:uid="{13D3C169-EAD3-4E3E-9E92-AB4E415A1026}"/>
    <hyperlink ref="B21" location="#'Tech for small-scale grid-conn'!A1" display="Tech for small-scale grid-conn" xr:uid="{C267BB14-3945-4D2E-9B77-0C1C268666AE}"/>
    <hyperlink ref="C22" location="#'Does the project includ (enum)'!A3" display="Does the project includ (enum)" xr:uid="{071A9C94-658B-4058-98B1-FB36EC35AA27}"/>
    <hyperlink ref="B26" location="#'Tech for large-scale isolated '!A1" display="Tech for large-scale isolated " xr:uid="{98FB1CAC-1022-47E0-9A7E-C05A46255DB5}"/>
    <hyperlink ref="C28" location="#'Does the project mee 2 (enum)'!A3" display="Does the project mee 2 (enum)" xr:uid="{4532EA05-1AA4-4B20-8F0A-6C6C2B095050}"/>
    <hyperlink ref="B32" location="#'Tech for large-scale grid-conn'!A1" display="Tech for large-scale grid-conn" xr:uid="{B8B5676B-2A1E-410C-BC84-1C7B8DFBBE78}"/>
    <hyperlink ref="C33" location="#'Choose which grid-conne (enum)'!A3" display="Choose which grid-conne (enum)" xr:uid="{17C61F4C-9AA1-4705-ACF5-117B608AA810}"/>
    <hyperlink ref="C34" location="#'Does the project mee 1 (enum)'!A3" display="Does the project mee 1 (enum)" xr:uid="{C297AD04-9374-4B92-AA8F-164E9913C845}"/>
    <hyperlink ref="B38" location="#'Waste handling and disposal'!A1" display="Waste handling and disposal" xr:uid="{D700ABF9-5719-45E4-AF67-D3668D120BE8}"/>
    <hyperlink ref="C39" location="#'Choose which waste hand (enum)'!A3" display="Choose which waste hand (enum)" xr:uid="{47CF12EB-7ACA-4961-8791-546027F23F22}"/>
    <hyperlink ref="B40" location="#'Methane recovery in wastewater'!A1" display="Methane recovery in wastewater" xr:uid="{6CC99031-CF87-4E58-B5F2-EA15EFAE0617}"/>
    <hyperlink ref="C41" location="#'Does the project meet t (enum)'!A3" display="Does the project meet t (enum)" xr:uid="{1AC026EA-4325-4EE0-B86A-9E594E6F449C}"/>
    <hyperlink ref="B45" location="#'Landfill gas recovery and its '!A1" display="Landfill gas recovery and its " xr:uid="{10542DE7-0DAE-420C-A7C0-3188A4A5D1E0}"/>
    <hyperlink ref="C46" location="#'Does project meet the f (enum)'!A3" display="Does project meet the f (enum)" xr:uid="{97D1351E-AD9F-4034-829E-EAB4469CD6AA}"/>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1FC520CC-A554-43C5-9256-2D21ABE4C6D1}">
          <x14:formula1>
            <xm:f>'Choose which technology (enum)'!A3:A5</xm:f>
          </x14:formula1>
          <xm:sqref>G7</xm:sqref>
        </x14:dataValidation>
        <x14:dataValidation type="list" allowBlank="1" xr:uid="{EF2B5458-E7A8-4BDB-A56C-C22CE925C923}">
          <x14:formula1>
            <xm:f>'Choose which activity p (enum)'!A3:A5</xm:f>
          </x14:formula1>
          <xm:sqref>G5</xm:sqref>
        </x14:dataValidation>
        <x14:dataValidation type="list" allowBlank="1" xr:uid="{9ACCD769-8DF2-4934-86DF-717F24FB27F5}">
          <x14:formula1>
            <xm:f>'Does project meet the f (enum)'!A3:A4</xm:f>
          </x14:formula1>
          <xm:sqref>G46</xm:sqref>
        </x14:dataValidation>
        <x14:dataValidation type="list" allowBlank="1" xr:uid="{081BA14B-DC91-41D9-8980-5A823E5D2927}">
          <x14:formula1>
            <xm:f>'Does the project meet t (enum)'!A3:A4</xm:f>
          </x14:formula1>
          <xm:sqref>G41</xm:sqref>
        </x14:dataValidation>
        <x14:dataValidation type="list" allowBlank="1" xr:uid="{9D572AEA-4A46-4DE0-A635-98953CEA9478}">
          <x14:formula1>
            <xm:f>'Choose which waste hand (enum)'!A3:A4</xm:f>
          </x14:formula1>
          <xm:sqref>G39</xm:sqref>
        </x14:dataValidation>
        <x14:dataValidation type="list" allowBlank="1" xr:uid="{CCC459FB-3272-48EA-B24E-FD919EDA81D6}">
          <x14:formula1>
            <xm:f>'Does the project mee 1 (enum)'!A3:A4</xm:f>
          </x14:formula1>
          <xm:sqref>G34</xm:sqref>
        </x14:dataValidation>
        <x14:dataValidation type="list" allowBlank="1" xr:uid="{A80657BA-905E-4C0E-B86C-1B3DD0EDF73B}">
          <x14:formula1>
            <xm:f>'Choose which grid-conne (enum)'!A3:A7</xm:f>
          </x14:formula1>
          <xm:sqref>G33</xm:sqref>
        </x14:dataValidation>
        <x14:dataValidation type="list" allowBlank="1" xr:uid="{154ACB58-4232-4A8C-A006-9EAC34AC9C5C}">
          <x14:formula1>
            <xm:f>'Does the project mee 2 (enum)'!A3:A4</xm:f>
          </x14:formula1>
          <xm:sqref>G28</xm:sqref>
        </x14:dataValidation>
        <x14:dataValidation type="list" allowBlank="1" xr:uid="{82EB1B07-9850-4101-B128-16EB3C7E8E54}">
          <x14:formula1>
            <xm:f>'Does the project includ (enum)'!A3:A4</xm:f>
          </x14:formula1>
          <xm:sqref>G22</xm:sqref>
        </x14:dataValidation>
        <x14:dataValidation type="list" allowBlank="1" xr:uid="{95752B5F-B62C-491A-B01E-BBAB58C9EEB3}">
          <x14:formula1>
            <xm:f>'Does the project mee 3 (enum)'!A3:A4</xm:f>
          </x14:formula1>
          <xm:sqref>G17</xm:sqref>
        </x14:dataValidation>
        <x14:dataValidation type="list" allowBlank="1" xr:uid="{BA023B86-5B0E-4004-9004-EE1767363080}">
          <x14:formula1>
            <xm:f>'Does the project mee 4 (enum)'!A3:A4</xm:f>
          </x14:formula1>
          <xm:sqref>G12</xm:sqref>
        </x14:dataValidation>
        <x14:dataValidation type="list" allowBlank="1" xr:uid="{73BCB21B-A70E-4DC7-B2BE-D4BE6B24F41C}">
          <x14:formula1>
            <xm:f>'Choose which renewable  (enum)'!A3:A7</xm:f>
          </x14:formula1>
          <xm:sqref>G10</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4663-66EA-46AE-82CA-6FD3068D43CC}">
  <sheetPr>
    <outlinePr summaryBelow="0" summaryRight="0"/>
  </sheetPr>
  <dimension ref="A1:G15"/>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164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199</v>
      </c>
      <c r="D5" s="3"/>
      <c r="E5" s="3" t="s">
        <v>200</v>
      </c>
      <c r="F5" s="3" t="s">
        <v>15</v>
      </c>
      <c r="G5" s="3" t="s">
        <v>201</v>
      </c>
    </row>
    <row r="6" spans="1:7">
      <c r="A6" s="3" t="s">
        <v>15</v>
      </c>
      <c r="B6" s="18" t="s">
        <v>202</v>
      </c>
      <c r="C6" s="3" t="s">
        <v>17</v>
      </c>
      <c r="D6" s="3" t="b">
        <f>EXACT(G5,"Methane recovery in wastewater treatment")</f>
        <v>0</v>
      </c>
      <c r="E6" s="3" t="s">
        <v>203</v>
      </c>
      <c r="F6" s="3" t="s">
        <v>15</v>
      </c>
      <c r="G6" s="3" t="s">
        <v>17</v>
      </c>
    </row>
    <row r="7" spans="1:7" ht="135" outlineLevel="1" collapsed="1">
      <c r="A7" s="19" t="s">
        <v>12</v>
      </c>
      <c r="B7" s="19" t="s">
        <v>20</v>
      </c>
      <c r="C7" s="20" t="s">
        <v>204</v>
      </c>
      <c r="D7" s="19"/>
      <c r="E7" s="19" t="s">
        <v>205</v>
      </c>
      <c r="F7" s="19" t="s">
        <v>15</v>
      </c>
      <c r="G7" s="19" t="s">
        <v>12</v>
      </c>
    </row>
    <row r="8" spans="1:7" ht="23.25" outlineLevel="1" collapsed="1">
      <c r="A8" s="19" t="s">
        <v>15</v>
      </c>
      <c r="B8" s="19" t="s">
        <v>80</v>
      </c>
      <c r="C8" s="23" t="s">
        <v>81</v>
      </c>
      <c r="D8" s="19" t="b">
        <f>EXACT(G7,"No")</f>
        <v>0</v>
      </c>
      <c r="E8" s="24" t="s">
        <v>178</v>
      </c>
      <c r="F8" s="19" t="s">
        <v>15</v>
      </c>
      <c r="G8" s="19" t="s">
        <v>17</v>
      </c>
    </row>
    <row r="9" spans="1:7" ht="23.25" outlineLevel="1" collapsed="1">
      <c r="A9" s="19" t="s">
        <v>15</v>
      </c>
      <c r="B9" s="19" t="s">
        <v>80</v>
      </c>
      <c r="C9" s="23" t="s">
        <v>81</v>
      </c>
      <c r="D9" s="19" t="b">
        <f>EXACT(G7,"Yes")</f>
        <v>1</v>
      </c>
      <c r="E9" s="24" t="s">
        <v>179</v>
      </c>
      <c r="F9" s="19" t="s">
        <v>15</v>
      </c>
      <c r="G9" s="19" t="s">
        <v>17</v>
      </c>
    </row>
    <row r="10" spans="1:7" outlineLevel="1" collapsed="1">
      <c r="A10" s="19" t="s">
        <v>12</v>
      </c>
      <c r="B10" s="19" t="s">
        <v>13</v>
      </c>
      <c r="C10" s="19" t="s">
        <v>17</v>
      </c>
      <c r="D10" s="19"/>
      <c r="E10" s="19" t="s">
        <v>170</v>
      </c>
      <c r="F10" s="19" t="s">
        <v>15</v>
      </c>
      <c r="G10" s="19" t="s">
        <v>111</v>
      </c>
    </row>
    <row r="11" spans="1:7">
      <c r="A11" s="3" t="s">
        <v>15</v>
      </c>
      <c r="B11" s="18" t="s">
        <v>206</v>
      </c>
      <c r="C11" s="3" t="s">
        <v>17</v>
      </c>
      <c r="D11" s="3" t="b">
        <f>EXACT(G5,"Landfill gas recovery and its gainful use")</f>
        <v>1</v>
      </c>
      <c r="E11" s="3" t="s">
        <v>201</v>
      </c>
      <c r="F11" s="3" t="s">
        <v>15</v>
      </c>
      <c r="G11" s="3" t="s">
        <v>17</v>
      </c>
    </row>
    <row r="12" spans="1:7" ht="60" outlineLevel="1" collapsed="1">
      <c r="A12" s="19" t="s">
        <v>12</v>
      </c>
      <c r="B12" s="19" t="s">
        <v>20</v>
      </c>
      <c r="C12" s="20" t="s">
        <v>207</v>
      </c>
      <c r="D12" s="19"/>
      <c r="E12" s="19" t="s">
        <v>208</v>
      </c>
      <c r="F12" s="19" t="s">
        <v>15</v>
      </c>
      <c r="G12" s="19" t="s">
        <v>12</v>
      </c>
    </row>
    <row r="13" spans="1:7" ht="23.25" outlineLevel="1" collapsed="1">
      <c r="A13" s="19" t="s">
        <v>15</v>
      </c>
      <c r="B13" s="19" t="s">
        <v>80</v>
      </c>
      <c r="C13" s="23" t="s">
        <v>81</v>
      </c>
      <c r="D13" s="19" t="b">
        <f>EXACT(G12,"No")</f>
        <v>0</v>
      </c>
      <c r="E13" s="24" t="s">
        <v>178</v>
      </c>
      <c r="F13" s="19" t="s">
        <v>15</v>
      </c>
      <c r="G13" s="19" t="s">
        <v>17</v>
      </c>
    </row>
    <row r="14" spans="1:7" ht="23.25" outlineLevel="1" collapsed="1">
      <c r="A14" s="19" t="s">
        <v>15</v>
      </c>
      <c r="B14" s="19" t="s">
        <v>80</v>
      </c>
      <c r="C14" s="23" t="s">
        <v>81</v>
      </c>
      <c r="D14" s="19" t="b">
        <f>EXACT(G12,"Yes")</f>
        <v>1</v>
      </c>
      <c r="E14" s="24" t="s">
        <v>179</v>
      </c>
      <c r="F14" s="19" t="s">
        <v>15</v>
      </c>
      <c r="G14" s="19" t="s">
        <v>17</v>
      </c>
    </row>
    <row r="15" spans="1:7" outlineLevel="1" collapsed="1">
      <c r="A15" s="19" t="s">
        <v>12</v>
      </c>
      <c r="B15" s="19" t="s">
        <v>13</v>
      </c>
      <c r="C15" s="19" t="s">
        <v>17</v>
      </c>
      <c r="D15" s="19"/>
      <c r="E15" s="19" t="s">
        <v>170</v>
      </c>
      <c r="F15" s="19" t="s">
        <v>15</v>
      </c>
      <c r="G15" s="19" t="s">
        <v>111</v>
      </c>
    </row>
  </sheetData>
  <mergeCells count="3">
    <mergeCell ref="A1:G1"/>
    <mergeCell ref="B2:G2"/>
    <mergeCell ref="B3:G3"/>
  </mergeCells>
  <hyperlinks>
    <hyperlink ref="C5" location="#'Choose which waste hand (enum)'!A3" display="Choose which waste hand (enum)" xr:uid="{C716E97E-4997-455D-858A-FD5273106C6A}"/>
    <hyperlink ref="B6" location="#'Methane recovery in wastewater'!A1" display="Methane recovery in wastewater" xr:uid="{DFB40F5E-6717-4E40-8A82-D54CA82737E2}"/>
    <hyperlink ref="C7" location="#'Does the project meet t (enum)'!A3" display="Does the project meet t (enum)" xr:uid="{00DBE47D-9F7B-4BA9-B15A-A03E36A568B2}"/>
    <hyperlink ref="B11" location="#'Landfill gas recovery and its '!A1" display="Landfill gas recovery and its " xr:uid="{D3B2276E-B25D-4276-96AC-0249173CA228}"/>
    <hyperlink ref="C12" location="#'Does project meet the f (enum)'!A3" display="Does project meet the f (enum)" xr:uid="{DA5D245E-2A06-4388-878B-E51FBDF85EED}"/>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50552220-B00F-4DDD-928F-069DF94768BC}">
          <x14:formula1>
            <xm:f>'Does the project meet t (enum)'!A3:A4</xm:f>
          </x14:formula1>
          <xm:sqref>G7</xm:sqref>
        </x14:dataValidation>
        <x14:dataValidation type="list" allowBlank="1" xr:uid="{118718DF-305C-44E6-86D1-7DCC5EEB3E0C}">
          <x14:formula1>
            <xm:f>'Choose which waste hand (enum)'!A3:A4</xm:f>
          </x14:formula1>
          <xm:sqref>G5</xm:sqref>
        </x14:dataValidation>
        <x14:dataValidation type="list" allowBlank="1" xr:uid="{78A558FA-1E6E-4323-B591-A2C6D81C665B}">
          <x14:formula1>
            <xm:f>'Does project meet the f (enum)'!A3:A4</xm:f>
          </x14:formula1>
          <xm:sqref>G12</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F46F-C5B7-42EB-B64F-8F6503AFD6A0}">
  <sheetPr>
    <outlinePr summaryBelow="0" summaryRight="0"/>
  </sheetPr>
  <dimension ref="A1:G32"/>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171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172</v>
      </c>
      <c r="D5" s="3"/>
      <c r="E5" s="3" t="s">
        <v>173</v>
      </c>
      <c r="F5" s="3" t="s">
        <v>15</v>
      </c>
      <c r="G5" s="3" t="s">
        <v>174</v>
      </c>
    </row>
    <row r="6" spans="1:7">
      <c r="A6" s="3" t="s">
        <v>15</v>
      </c>
      <c r="B6" s="18" t="s">
        <v>175</v>
      </c>
      <c r="C6" s="3" t="s">
        <v>17</v>
      </c>
      <c r="D6" s="3" t="b">
        <f>EXACT(G5,"Rural electrification projects")</f>
        <v>0</v>
      </c>
      <c r="E6" s="3" t="s">
        <v>175</v>
      </c>
      <c r="F6" s="3" t="s">
        <v>15</v>
      </c>
      <c r="G6" s="3" t="s">
        <v>17</v>
      </c>
    </row>
    <row r="7" spans="1:7" ht="120" outlineLevel="1" collapsed="1">
      <c r="A7" s="19" t="s">
        <v>12</v>
      </c>
      <c r="B7" s="19" t="s">
        <v>20</v>
      </c>
      <c r="C7" s="20" t="s">
        <v>176</v>
      </c>
      <c r="D7" s="19"/>
      <c r="E7" s="19" t="s">
        <v>177</v>
      </c>
      <c r="F7" s="19" t="s">
        <v>15</v>
      </c>
      <c r="G7" s="19" t="s">
        <v>12</v>
      </c>
    </row>
    <row r="8" spans="1:7" ht="23.25" outlineLevel="1" collapsed="1">
      <c r="A8" s="19" t="s">
        <v>15</v>
      </c>
      <c r="B8" s="19" t="s">
        <v>80</v>
      </c>
      <c r="C8" s="23" t="s">
        <v>81</v>
      </c>
      <c r="D8" s="19" t="b">
        <f>EXACT(G7,"No")</f>
        <v>0</v>
      </c>
      <c r="E8" s="24" t="s">
        <v>178</v>
      </c>
      <c r="F8" s="19" t="s">
        <v>15</v>
      </c>
      <c r="G8" s="19" t="s">
        <v>17</v>
      </c>
    </row>
    <row r="9" spans="1:7" ht="23.25" outlineLevel="1" collapsed="1">
      <c r="A9" s="19" t="s">
        <v>15</v>
      </c>
      <c r="B9" s="19" t="s">
        <v>80</v>
      </c>
      <c r="C9" s="23" t="s">
        <v>81</v>
      </c>
      <c r="D9" s="19" t="b">
        <f>EXACT(G7,"Yes")</f>
        <v>1</v>
      </c>
      <c r="E9" s="24" t="s">
        <v>179</v>
      </c>
      <c r="F9" s="19" t="s">
        <v>15</v>
      </c>
      <c r="G9" s="19" t="s">
        <v>17</v>
      </c>
    </row>
    <row r="10" spans="1:7" outlineLevel="1" collapsed="1">
      <c r="A10" s="19" t="s">
        <v>12</v>
      </c>
      <c r="B10" s="19" t="s">
        <v>13</v>
      </c>
      <c r="C10" s="19" t="s">
        <v>17</v>
      </c>
      <c r="D10" s="19"/>
      <c r="E10" s="19" t="s">
        <v>170</v>
      </c>
      <c r="F10" s="19" t="s">
        <v>15</v>
      </c>
      <c r="G10" s="19" t="s">
        <v>111</v>
      </c>
    </row>
    <row r="11" spans="1:7">
      <c r="A11" s="3" t="s">
        <v>15</v>
      </c>
      <c r="B11" s="18" t="s">
        <v>180</v>
      </c>
      <c r="C11" s="3" t="s">
        <v>17</v>
      </c>
      <c r="D11" s="3" t="b">
        <f>EXACT(G5,"Tech for small-scale off-grid power generation")</f>
        <v>0</v>
      </c>
      <c r="E11" s="3" t="s">
        <v>181</v>
      </c>
      <c r="F11" s="3" t="s">
        <v>15</v>
      </c>
      <c r="G11" s="3" t="s">
        <v>17</v>
      </c>
    </row>
    <row r="12" spans="1:7" ht="90" outlineLevel="1" collapsed="1">
      <c r="A12" s="19" t="s">
        <v>12</v>
      </c>
      <c r="B12" s="19" t="s">
        <v>20</v>
      </c>
      <c r="C12" s="20" t="s">
        <v>182</v>
      </c>
      <c r="D12" s="19"/>
      <c r="E12" s="19" t="s">
        <v>183</v>
      </c>
      <c r="F12" s="19" t="s">
        <v>15</v>
      </c>
      <c r="G12" s="19" t="s">
        <v>12</v>
      </c>
    </row>
    <row r="13" spans="1:7" ht="23.25" outlineLevel="1" collapsed="1">
      <c r="A13" s="19" t="s">
        <v>15</v>
      </c>
      <c r="B13" s="19" t="s">
        <v>80</v>
      </c>
      <c r="C13" s="23" t="s">
        <v>81</v>
      </c>
      <c r="D13" s="19" t="b">
        <f>EXACT(G12,"No")</f>
        <v>0</v>
      </c>
      <c r="E13" s="24" t="s">
        <v>178</v>
      </c>
      <c r="F13" s="19" t="s">
        <v>15</v>
      </c>
      <c r="G13" s="19" t="s">
        <v>17</v>
      </c>
    </row>
    <row r="14" spans="1:7" ht="23.25" outlineLevel="1" collapsed="1">
      <c r="A14" s="19" t="s">
        <v>15</v>
      </c>
      <c r="B14" s="19" t="s">
        <v>80</v>
      </c>
      <c r="C14" s="23" t="s">
        <v>81</v>
      </c>
      <c r="D14" s="19" t="b">
        <f>EXACT(G12,"Yes")</f>
        <v>1</v>
      </c>
      <c r="E14" s="24" t="s">
        <v>179</v>
      </c>
      <c r="F14" s="19" t="s">
        <v>15</v>
      </c>
      <c r="G14" s="19" t="s">
        <v>17</v>
      </c>
    </row>
    <row r="15" spans="1:7" outlineLevel="1" collapsed="1">
      <c r="A15" s="19" t="s">
        <v>12</v>
      </c>
      <c r="B15" s="19" t="s">
        <v>13</v>
      </c>
      <c r="C15" s="19" t="s">
        <v>17</v>
      </c>
      <c r="D15" s="19"/>
      <c r="E15" s="19" t="s">
        <v>170</v>
      </c>
      <c r="F15" s="19" t="s">
        <v>15</v>
      </c>
      <c r="G15" s="19" t="s">
        <v>111</v>
      </c>
    </row>
    <row r="16" spans="1:7">
      <c r="A16" s="3" t="s">
        <v>15</v>
      </c>
      <c r="B16" s="18" t="s">
        <v>184</v>
      </c>
      <c r="C16" s="3" t="s">
        <v>17</v>
      </c>
      <c r="D16" s="3" t="b">
        <f>EXACT(G5,"Tech for small-scale grid-connected power generation")</f>
        <v>0</v>
      </c>
      <c r="E16" s="3" t="s">
        <v>185</v>
      </c>
      <c r="F16" s="3" t="s">
        <v>15</v>
      </c>
      <c r="G16" s="3" t="s">
        <v>17</v>
      </c>
    </row>
    <row r="17" spans="1:7" ht="90" outlineLevel="1" collapsed="1">
      <c r="A17" s="19" t="s">
        <v>12</v>
      </c>
      <c r="B17" s="19" t="s">
        <v>20</v>
      </c>
      <c r="C17" s="20" t="s">
        <v>186</v>
      </c>
      <c r="D17" s="19"/>
      <c r="E17" s="19" t="s">
        <v>187</v>
      </c>
      <c r="F17" s="19" t="s">
        <v>15</v>
      </c>
      <c r="G17" s="19" t="s">
        <v>12</v>
      </c>
    </row>
    <row r="18" spans="1:7" ht="23.25" outlineLevel="1" collapsed="1">
      <c r="A18" s="19" t="s">
        <v>15</v>
      </c>
      <c r="B18" s="19" t="s">
        <v>80</v>
      </c>
      <c r="C18" s="23" t="s">
        <v>81</v>
      </c>
      <c r="D18" s="19" t="b">
        <f>EXACT(G17,"No")</f>
        <v>0</v>
      </c>
      <c r="E18" s="24" t="s">
        <v>178</v>
      </c>
      <c r="F18" s="19" t="s">
        <v>15</v>
      </c>
      <c r="G18" s="19" t="s">
        <v>17</v>
      </c>
    </row>
    <row r="19" spans="1:7" ht="23.25" outlineLevel="1" collapsed="1">
      <c r="A19" s="19" t="s">
        <v>15</v>
      </c>
      <c r="B19" s="19" t="s">
        <v>80</v>
      </c>
      <c r="C19" s="23" t="s">
        <v>81</v>
      </c>
      <c r="D19" s="19" t="b">
        <f>EXACT(G17,"Yes")</f>
        <v>1</v>
      </c>
      <c r="E19" s="24" t="s">
        <v>179</v>
      </c>
      <c r="F19" s="19" t="s">
        <v>15</v>
      </c>
      <c r="G19" s="19" t="s">
        <v>17</v>
      </c>
    </row>
    <row r="20" spans="1:7" outlineLevel="1" collapsed="1">
      <c r="A20" s="19" t="s">
        <v>12</v>
      </c>
      <c r="B20" s="19" t="s">
        <v>13</v>
      </c>
      <c r="C20" s="19" t="s">
        <v>17</v>
      </c>
      <c r="D20" s="19"/>
      <c r="E20" s="19" t="s">
        <v>170</v>
      </c>
      <c r="F20" s="19" t="s">
        <v>15</v>
      </c>
      <c r="G20" s="19" t="s">
        <v>111</v>
      </c>
    </row>
    <row r="21" spans="1:7">
      <c r="A21" s="3" t="s">
        <v>15</v>
      </c>
      <c r="B21" s="18" t="s">
        <v>188</v>
      </c>
      <c r="C21" s="3" t="s">
        <v>17</v>
      </c>
      <c r="D21" s="3" t="b">
        <f>EXACT(G5,"Tech for large-scale isolated grid power generation")</f>
        <v>0</v>
      </c>
      <c r="E21" s="3" t="s">
        <v>189</v>
      </c>
      <c r="F21" s="3" t="s">
        <v>15</v>
      </c>
      <c r="G21" s="3" t="s">
        <v>17</v>
      </c>
    </row>
    <row r="22" spans="1:7" ht="30" outlineLevel="1" collapsed="1">
      <c r="A22" s="19" t="s">
        <v>12</v>
      </c>
      <c r="B22" s="19" t="s">
        <v>20</v>
      </c>
      <c r="C22" s="19" t="s">
        <v>17</v>
      </c>
      <c r="D22" s="19"/>
      <c r="E22" s="19" t="s">
        <v>190</v>
      </c>
      <c r="F22" s="19" t="s">
        <v>15</v>
      </c>
      <c r="G22" s="19" t="s">
        <v>17</v>
      </c>
    </row>
    <row r="23" spans="1:7" ht="90" outlineLevel="1" collapsed="1">
      <c r="A23" s="19" t="s">
        <v>12</v>
      </c>
      <c r="B23" s="19" t="s">
        <v>20</v>
      </c>
      <c r="C23" s="20" t="s">
        <v>191</v>
      </c>
      <c r="D23" s="19"/>
      <c r="E23" s="19" t="s">
        <v>192</v>
      </c>
      <c r="F23" s="19" t="s">
        <v>15</v>
      </c>
      <c r="G23" s="19" t="s">
        <v>12</v>
      </c>
    </row>
    <row r="24" spans="1:7" ht="23.25" outlineLevel="1" collapsed="1">
      <c r="A24" s="19" t="s">
        <v>15</v>
      </c>
      <c r="B24" s="19" t="s">
        <v>80</v>
      </c>
      <c r="C24" s="23" t="s">
        <v>81</v>
      </c>
      <c r="D24" s="19" t="b">
        <f>EXACT(G23,"No")</f>
        <v>0</v>
      </c>
      <c r="E24" s="24" t="s">
        <v>178</v>
      </c>
      <c r="F24" s="19" t="s">
        <v>15</v>
      </c>
      <c r="G24" s="19" t="s">
        <v>17</v>
      </c>
    </row>
    <row r="25" spans="1:7" ht="23.25" outlineLevel="1" collapsed="1">
      <c r="A25" s="19" t="s">
        <v>15</v>
      </c>
      <c r="B25" s="19" t="s">
        <v>80</v>
      </c>
      <c r="C25" s="23" t="s">
        <v>81</v>
      </c>
      <c r="D25" s="19" t="b">
        <f>EXACT(G23,"Yes")</f>
        <v>1</v>
      </c>
      <c r="E25" s="24" t="s">
        <v>179</v>
      </c>
      <c r="F25" s="19" t="s">
        <v>15</v>
      </c>
      <c r="G25" s="19" t="s">
        <v>17</v>
      </c>
    </row>
    <row r="26" spans="1:7" outlineLevel="1" collapsed="1">
      <c r="A26" s="19" t="s">
        <v>12</v>
      </c>
      <c r="B26" s="19" t="s">
        <v>13</v>
      </c>
      <c r="C26" s="19" t="s">
        <v>17</v>
      </c>
      <c r="D26" s="19"/>
      <c r="E26" s="19" t="s">
        <v>170</v>
      </c>
      <c r="F26" s="19" t="s">
        <v>15</v>
      </c>
      <c r="G26" s="19" t="s">
        <v>111</v>
      </c>
    </row>
    <row r="27" spans="1:7">
      <c r="A27" s="3" t="s">
        <v>15</v>
      </c>
      <c r="B27" s="18" t="s">
        <v>193</v>
      </c>
      <c r="C27" s="3" t="s">
        <v>17</v>
      </c>
      <c r="D27" s="3" t="b">
        <f>EXACT(G5,"Tech for large-scale grid-connected power generation")</f>
        <v>1</v>
      </c>
      <c r="E27" s="3" t="s">
        <v>174</v>
      </c>
      <c r="F27" s="3" t="s">
        <v>15</v>
      </c>
      <c r="G27" s="3" t="s">
        <v>17</v>
      </c>
    </row>
    <row r="28" spans="1:7" ht="30" outlineLevel="1" collapsed="1">
      <c r="A28" s="19" t="s">
        <v>12</v>
      </c>
      <c r="B28" s="19" t="s">
        <v>20</v>
      </c>
      <c r="C28" s="20" t="s">
        <v>194</v>
      </c>
      <c r="D28" s="19"/>
      <c r="E28" s="19" t="s">
        <v>195</v>
      </c>
      <c r="F28" s="19" t="s">
        <v>15</v>
      </c>
      <c r="G28" s="19" t="s">
        <v>196</v>
      </c>
    </row>
    <row r="29" spans="1:7" ht="75" outlineLevel="1" collapsed="1">
      <c r="A29" s="19" t="s">
        <v>12</v>
      </c>
      <c r="B29" s="19" t="s">
        <v>20</v>
      </c>
      <c r="C29" s="20" t="s">
        <v>197</v>
      </c>
      <c r="D29" s="19"/>
      <c r="E29" s="19" t="s">
        <v>198</v>
      </c>
      <c r="F29" s="19" t="s">
        <v>15</v>
      </c>
      <c r="G29" s="19" t="s">
        <v>12</v>
      </c>
    </row>
    <row r="30" spans="1:7" ht="23.25" outlineLevel="1" collapsed="1">
      <c r="A30" s="19" t="s">
        <v>15</v>
      </c>
      <c r="B30" s="19" t="s">
        <v>80</v>
      </c>
      <c r="C30" s="23" t="s">
        <v>81</v>
      </c>
      <c r="D30" s="19" t="b">
        <f>EXACT(G29,"No")</f>
        <v>0</v>
      </c>
      <c r="E30" s="24" t="s">
        <v>178</v>
      </c>
      <c r="F30" s="19" t="s">
        <v>15</v>
      </c>
      <c r="G30" s="19" t="s">
        <v>17</v>
      </c>
    </row>
    <row r="31" spans="1:7" ht="23.25" outlineLevel="1" collapsed="1">
      <c r="A31" s="19" t="s">
        <v>15</v>
      </c>
      <c r="B31" s="19" t="s">
        <v>80</v>
      </c>
      <c r="C31" s="23" t="s">
        <v>81</v>
      </c>
      <c r="D31" s="19" t="b">
        <f>EXACT(G29,"Yes")</f>
        <v>1</v>
      </c>
      <c r="E31" s="24" t="s">
        <v>179</v>
      </c>
      <c r="F31" s="19" t="s">
        <v>15</v>
      </c>
      <c r="G31" s="19" t="s">
        <v>17</v>
      </c>
    </row>
    <row r="32" spans="1:7" outlineLevel="1" collapsed="1">
      <c r="A32" s="19" t="s">
        <v>12</v>
      </c>
      <c r="B32" s="19" t="s">
        <v>13</v>
      </c>
      <c r="C32" s="19" t="s">
        <v>17</v>
      </c>
      <c r="D32" s="19"/>
      <c r="E32" s="19" t="s">
        <v>170</v>
      </c>
      <c r="F32" s="19" t="s">
        <v>15</v>
      </c>
      <c r="G32" s="19" t="s">
        <v>111</v>
      </c>
    </row>
  </sheetData>
  <mergeCells count="3">
    <mergeCell ref="A1:G1"/>
    <mergeCell ref="B2:G2"/>
    <mergeCell ref="B3:G3"/>
  </mergeCells>
  <hyperlinks>
    <hyperlink ref="C5" location="#'Choose which renewable  (enum)'!A3" display="Choose which renewable  (enum)" xr:uid="{2A68705A-1334-4BD1-9DA9-72CD63EE8F06}"/>
    <hyperlink ref="B6" location="#'Rural electrification projects'!A1" display="Rural electrification projects" xr:uid="{EB54F5D2-8992-4E72-B2D2-31FC29605B0C}"/>
    <hyperlink ref="C7" location="#'Does the project mee 4 (enum)'!A3" display="Does the project mee 4 (enum)" xr:uid="{8A250E42-73CA-425C-9602-18426781A87E}"/>
    <hyperlink ref="B11" location="#'Tech for small-scale off-grid '!A1" display="Tech for small-scale off-grid " xr:uid="{070E314A-1091-4323-AD52-154BE2BA3851}"/>
    <hyperlink ref="C12" location="#'Does the project mee 3 (enum)'!A3" display="Does the project mee 3 (enum)" xr:uid="{EE37409C-BE56-4269-AA5C-284C5148D027}"/>
    <hyperlink ref="B16" location="#'Tech for small-scale grid-conn'!A1" display="Tech for small-scale grid-conn" xr:uid="{18197241-E209-4294-BA3A-84257F364457}"/>
    <hyperlink ref="C17" location="#'Does the project includ (enum)'!A3" display="Does the project includ (enum)" xr:uid="{8995C9BF-49AC-4917-881F-FD511DC7AA2A}"/>
    <hyperlink ref="B21" location="#'Tech for large-scale isolated '!A1" display="Tech for large-scale isolated " xr:uid="{1E4425D3-B2A7-4264-9B8D-C5904DF3EA14}"/>
    <hyperlink ref="C23" location="#'Does the project mee 2 (enum)'!A3" display="Does the project mee 2 (enum)" xr:uid="{68D41339-CA94-4AF2-8FBB-46426A264D1E}"/>
    <hyperlink ref="B27" location="#'Tech for large-scale grid-conn'!A1" display="Tech for large-scale grid-conn" xr:uid="{EBAE8AB6-2C0B-4C7E-9A60-2A9FE71FA3B6}"/>
    <hyperlink ref="C28" location="#'Choose which grid-conne (enum)'!A3" display="Choose which grid-conne (enum)" xr:uid="{01521FF4-E154-48D0-ADB7-60162B0852A6}"/>
    <hyperlink ref="C29" location="#'Does the project mee 1 (enum)'!A3" display="Does the project mee 1 (enum)" xr:uid="{EFD106F9-4914-46D6-B459-9EA55CB8D848}"/>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7">
        <x14:dataValidation type="list" allowBlank="1" xr:uid="{26A2BEA5-2DFC-49BF-B5C5-7672C4CF21F7}">
          <x14:formula1>
            <xm:f>'Does the project mee 4 (enum)'!A3:A4</xm:f>
          </x14:formula1>
          <xm:sqref>G7</xm:sqref>
        </x14:dataValidation>
        <x14:dataValidation type="list" allowBlank="1" xr:uid="{C5138BCA-407A-44BB-B894-BAF16E08C2BA}">
          <x14:formula1>
            <xm:f>'Choose which renewable  (enum)'!A3:A7</xm:f>
          </x14:formula1>
          <xm:sqref>G5</xm:sqref>
        </x14:dataValidation>
        <x14:dataValidation type="list" allowBlank="1" xr:uid="{33567E38-789B-49C7-A972-9D0AB2B99A4D}">
          <x14:formula1>
            <xm:f>'Does the project mee 1 (enum)'!A3:A4</xm:f>
          </x14:formula1>
          <xm:sqref>G29</xm:sqref>
        </x14:dataValidation>
        <x14:dataValidation type="list" allowBlank="1" xr:uid="{6E314F1C-E408-450D-A524-DB67EC400EE6}">
          <x14:formula1>
            <xm:f>'Choose which grid-conne (enum)'!A3:A7</xm:f>
          </x14:formula1>
          <xm:sqref>G28</xm:sqref>
        </x14:dataValidation>
        <x14:dataValidation type="list" allowBlank="1" xr:uid="{368C576F-2AE9-4E9B-8BE6-786D5F0C727B}">
          <x14:formula1>
            <xm:f>'Does the project mee 2 (enum)'!A3:A4</xm:f>
          </x14:formula1>
          <xm:sqref>G23</xm:sqref>
        </x14:dataValidation>
        <x14:dataValidation type="list" allowBlank="1" xr:uid="{FC5F0E2C-C026-4E04-9746-AEED94343B48}">
          <x14:formula1>
            <xm:f>'Does the project includ (enum)'!A3:A4</xm:f>
          </x14:formula1>
          <xm:sqref>G17</xm:sqref>
        </x14:dataValidation>
        <x14:dataValidation type="list" allowBlank="1" xr:uid="{45331F46-B9C2-4A6C-AB06-1E5A8E52228D}">
          <x14:formula1>
            <xm:f>'Does the project mee 3 (enum)'!A3:A4</xm:f>
          </x14:formula1>
          <xm:sqref>G12</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7037-AAD0-404B-B114-7019A554E078}">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166</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167</v>
      </c>
      <c r="D5" s="3"/>
      <c r="E5" s="3" t="s">
        <v>168</v>
      </c>
      <c r="F5" s="3" t="s">
        <v>15</v>
      </c>
      <c r="G5" s="3" t="s">
        <v>169</v>
      </c>
    </row>
    <row r="6" spans="1:7">
      <c r="A6" s="3" t="s">
        <v>12</v>
      </c>
      <c r="B6" s="3" t="s">
        <v>13</v>
      </c>
      <c r="C6" s="3" t="s">
        <v>17</v>
      </c>
      <c r="D6" s="3"/>
      <c r="E6" s="3" t="s">
        <v>170</v>
      </c>
      <c r="F6" s="3" t="s">
        <v>15</v>
      </c>
      <c r="G6" s="3" t="s">
        <v>111</v>
      </c>
    </row>
  </sheetData>
  <mergeCells count="3">
    <mergeCell ref="A1:G1"/>
    <mergeCell ref="B2:G2"/>
    <mergeCell ref="B3:G3"/>
  </mergeCells>
  <hyperlinks>
    <hyperlink ref="C5" location="#'Choose which technology (enum)'!A3" display="Choose which technology (enum)" xr:uid="{27305F73-E082-4CB5-AB7E-24F8BCE79764}"/>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6F68ECCE-6E8C-4A97-9C8C-410437B01AEA}">
          <x14:formula1>
            <xm:f>'Choose which technology (enum)'!A3:A5</xm:f>
          </x14:formula1>
          <xm:sqref>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77C3-9335-45ED-B2EC-D39CB8C1505F}">
  <sheetPr>
    <outlinePr summaryBelow="0" summaryRight="0"/>
  </sheetPr>
  <dimension ref="A1:G10"/>
  <sheetViews>
    <sheetView workbookViewId="0">
      <selection activeCell="G18" sqref="G18"/>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40" t="s">
        <v>250</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15</v>
      </c>
      <c r="B5" s="9" t="s">
        <v>80</v>
      </c>
      <c r="C5" s="3"/>
      <c r="D5" s="3"/>
      <c r="E5" s="9" t="s">
        <v>251</v>
      </c>
      <c r="F5" s="3" t="s">
        <v>15</v>
      </c>
      <c r="G5" s="3"/>
    </row>
    <row r="6" spans="1:7">
      <c r="A6" s="3" t="s">
        <v>12</v>
      </c>
      <c r="B6" s="7" t="s">
        <v>63</v>
      </c>
      <c r="C6" s="9" t="s">
        <v>17</v>
      </c>
      <c r="D6" s="9"/>
      <c r="E6" s="9" t="s">
        <v>252</v>
      </c>
      <c r="F6" s="3" t="s">
        <v>15</v>
      </c>
      <c r="G6" s="9"/>
    </row>
    <row r="7" spans="1:7" ht="14.25" customHeight="1" outlineLevel="1" collapsed="1">
      <c r="A7" s="10" t="s">
        <v>12</v>
      </c>
      <c r="B7" s="10" t="s">
        <v>65</v>
      </c>
      <c r="C7" s="10" t="s">
        <v>17</v>
      </c>
      <c r="D7" s="10"/>
      <c r="E7" s="10" t="s">
        <v>66</v>
      </c>
      <c r="F7" s="10" t="s">
        <v>15</v>
      </c>
      <c r="G7" s="14">
        <v>44540</v>
      </c>
    </row>
    <row r="8" spans="1:7" outlineLevel="1" collapsed="1">
      <c r="A8" s="10" t="s">
        <v>12</v>
      </c>
      <c r="B8" s="10" t="s">
        <v>65</v>
      </c>
      <c r="C8" s="10" t="s">
        <v>17</v>
      </c>
      <c r="D8" s="10"/>
      <c r="E8" s="10" t="s">
        <v>67</v>
      </c>
      <c r="F8" s="10" t="s">
        <v>15</v>
      </c>
      <c r="G8" s="14">
        <v>48191</v>
      </c>
    </row>
    <row r="9" spans="1:7" ht="14.25" customHeight="1">
      <c r="A9" s="3" t="s">
        <v>12</v>
      </c>
      <c r="B9" s="9" t="s">
        <v>13</v>
      </c>
      <c r="C9" s="3" t="s">
        <v>17</v>
      </c>
      <c r="D9" s="3"/>
      <c r="E9" s="9" t="s">
        <v>253</v>
      </c>
      <c r="F9" s="3" t="s">
        <v>15</v>
      </c>
      <c r="G9" s="3" t="s">
        <v>864</v>
      </c>
    </row>
    <row r="10" spans="1:7">
      <c r="A10" s="3" t="s">
        <v>12</v>
      </c>
      <c r="B10" s="9" t="s">
        <v>13</v>
      </c>
      <c r="C10" s="3" t="s">
        <v>17</v>
      </c>
      <c r="D10" s="3"/>
      <c r="E10" s="9" t="s">
        <v>254</v>
      </c>
      <c r="F10" s="3" t="s">
        <v>15</v>
      </c>
      <c r="G10" s="3" t="s">
        <v>255</v>
      </c>
    </row>
  </sheetData>
  <mergeCells count="3">
    <mergeCell ref="A1:G1"/>
    <mergeCell ref="B2:G2"/>
    <mergeCell ref="B3:G3"/>
  </mergeCells>
  <dataValidations count="2">
    <dataValidation type="list" allowBlank="1" showInputMessage="1" showErrorMessage="1" sqref="B3:G3" xr:uid="{A7848E1B-1E60-412E-B728-10471174ADB1}">
      <formula1>"Verifiable Credentials,Encrypted Verifiable Credential,Sub-Schema"</formula1>
    </dataValidation>
    <dataValidation type="list" allowBlank="1" showInputMessage="1" showErrorMessage="1" sqref="F9:F10 F5:F6 A5:A10" xr:uid="{8FD56554-A601-4DFE-BB9B-C3D976AD3B47}">
      <formula1>"Yes,No"</formula1>
    </dataValidation>
  </dataValidations>
  <hyperlinks>
    <hyperlink ref="B6" location="'Date Range'!A1" display="Date Range" xr:uid="{446985D9-888A-4266-AC29-818D9921A08C}"/>
  </hyperlinks>
  <pageMargins left="0.7" right="0.7" top="0.75" bottom="0.75" header="0.3" footer="0.3"/>
  <pageSetup orientation="portrait" horizontalDpi="4294967295" verticalDpi="4294967295" r:id="rId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ED5D-AEFB-4C5B-AAE3-1CD3AD13B437}">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201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60">
      <c r="A5" s="3" t="s">
        <v>12</v>
      </c>
      <c r="B5" s="3" t="s">
        <v>20</v>
      </c>
      <c r="C5" s="18" t="s">
        <v>207</v>
      </c>
      <c r="D5" s="3"/>
      <c r="E5" s="3" t="s">
        <v>208</v>
      </c>
      <c r="F5" s="3" t="s">
        <v>15</v>
      </c>
      <c r="G5" s="3" t="s">
        <v>12</v>
      </c>
    </row>
    <row r="6" spans="1:7" ht="23.25">
      <c r="A6" s="3" t="s">
        <v>15</v>
      </c>
      <c r="B6" s="3" t="s">
        <v>80</v>
      </c>
      <c r="C6" s="25" t="s">
        <v>81</v>
      </c>
      <c r="D6" s="3" t="b">
        <f>EXACT(G5,"No")</f>
        <v>0</v>
      </c>
      <c r="E6" s="26" t="s">
        <v>178</v>
      </c>
      <c r="F6" s="3" t="s">
        <v>15</v>
      </c>
      <c r="G6" s="3" t="s">
        <v>17</v>
      </c>
    </row>
    <row r="7" spans="1:7" ht="23.25">
      <c r="A7" s="3" t="s">
        <v>15</v>
      </c>
      <c r="B7" s="3" t="s">
        <v>80</v>
      </c>
      <c r="C7" s="25" t="s">
        <v>81</v>
      </c>
      <c r="D7" s="3" t="b">
        <f>EXACT(G5,"Yes")</f>
        <v>1</v>
      </c>
      <c r="E7" s="26" t="s">
        <v>179</v>
      </c>
      <c r="F7" s="3" t="s">
        <v>15</v>
      </c>
      <c r="G7" s="3" t="s">
        <v>17</v>
      </c>
    </row>
    <row r="8" spans="1:7">
      <c r="A8" s="3" t="s">
        <v>12</v>
      </c>
      <c r="B8" s="3" t="s">
        <v>13</v>
      </c>
      <c r="C8" s="3" t="s">
        <v>17</v>
      </c>
      <c r="D8" s="3"/>
      <c r="E8" s="3" t="s">
        <v>170</v>
      </c>
      <c r="F8" s="3" t="s">
        <v>15</v>
      </c>
      <c r="G8" s="3" t="s">
        <v>111</v>
      </c>
    </row>
  </sheetData>
  <mergeCells count="3">
    <mergeCell ref="A1:G1"/>
    <mergeCell ref="B2:G2"/>
    <mergeCell ref="B3:G3"/>
  </mergeCells>
  <hyperlinks>
    <hyperlink ref="C5" location="#'Does project meet the f (enum)'!A3" display="Does project meet the f (enum)" xr:uid="{BC14BC50-EFC4-4427-9270-21A77637CCB5}"/>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9CDEC8CF-2227-46BB-AC68-CB3FF9E1861F}">
          <x14:formula1>
            <xm:f>'Does project meet the f (enum)'!A3:A4</xm:f>
          </x14:formula1>
          <xm:sqref>G5</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413-F083-44EF-9FF0-07ED43F8F600}">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203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135">
      <c r="A5" s="3" t="s">
        <v>12</v>
      </c>
      <c r="B5" s="3" t="s">
        <v>20</v>
      </c>
      <c r="C5" s="18" t="s">
        <v>204</v>
      </c>
      <c r="D5" s="3"/>
      <c r="E5" s="3" t="s">
        <v>205</v>
      </c>
      <c r="F5" s="3" t="s">
        <v>15</v>
      </c>
      <c r="G5" s="3" t="s">
        <v>12</v>
      </c>
    </row>
    <row r="6" spans="1:7" ht="23.25">
      <c r="A6" s="3" t="s">
        <v>15</v>
      </c>
      <c r="B6" s="3" t="s">
        <v>80</v>
      </c>
      <c r="C6" s="25" t="s">
        <v>81</v>
      </c>
      <c r="D6" s="3" t="b">
        <f>EXACT(G5,"No")</f>
        <v>0</v>
      </c>
      <c r="E6" s="26" t="s">
        <v>178</v>
      </c>
      <c r="F6" s="3" t="s">
        <v>15</v>
      </c>
      <c r="G6" s="3" t="s">
        <v>17</v>
      </c>
    </row>
    <row r="7" spans="1:7" ht="23.25">
      <c r="A7" s="3" t="s">
        <v>15</v>
      </c>
      <c r="B7" s="3" t="s">
        <v>80</v>
      </c>
      <c r="C7" s="25" t="s">
        <v>81</v>
      </c>
      <c r="D7" s="3" t="b">
        <f>EXACT(G5,"Yes")</f>
        <v>1</v>
      </c>
      <c r="E7" s="26" t="s">
        <v>179</v>
      </c>
      <c r="F7" s="3" t="s">
        <v>15</v>
      </c>
      <c r="G7" s="3" t="s">
        <v>17</v>
      </c>
    </row>
    <row r="8" spans="1:7">
      <c r="A8" s="3" t="s">
        <v>12</v>
      </c>
      <c r="B8" s="3" t="s">
        <v>13</v>
      </c>
      <c r="C8" s="3" t="s">
        <v>17</v>
      </c>
      <c r="D8" s="3"/>
      <c r="E8" s="3" t="s">
        <v>170</v>
      </c>
      <c r="F8" s="3" t="s">
        <v>15</v>
      </c>
      <c r="G8" s="3" t="s">
        <v>111</v>
      </c>
    </row>
  </sheetData>
  <mergeCells count="3">
    <mergeCell ref="A1:G1"/>
    <mergeCell ref="B2:G2"/>
    <mergeCell ref="B3:G3"/>
  </mergeCells>
  <hyperlinks>
    <hyperlink ref="C5" location="#'Does the project meet t (enum)'!A3" display="Does the project meet t (enum)" xr:uid="{A750CF7F-7EAA-4F68-BA12-4F8132F24057}"/>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D2D9788D-0D0B-484F-9DDF-403C51692D0D}">
          <x14:formula1>
            <xm:f>'Does the project meet t (enum)'!A3:A4</xm:f>
          </x14:formula1>
          <xm:sqref>G5</xm:sqref>
        </x14:dataValidation>
      </x14:dataValidation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8096-501D-417F-9704-38326EAF1CDC}">
  <sheetPr>
    <outlinePr summaryBelow="0" summaryRight="0"/>
  </sheetPr>
  <dimension ref="A1:G9"/>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174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194</v>
      </c>
      <c r="D5" s="3"/>
      <c r="E5" s="3" t="s">
        <v>195</v>
      </c>
      <c r="F5" s="3" t="s">
        <v>15</v>
      </c>
      <c r="G5" s="3" t="s">
        <v>196</v>
      </c>
    </row>
    <row r="6" spans="1:7" ht="75">
      <c r="A6" s="3" t="s">
        <v>12</v>
      </c>
      <c r="B6" s="3" t="s">
        <v>20</v>
      </c>
      <c r="C6" s="18" t="s">
        <v>197</v>
      </c>
      <c r="D6" s="3"/>
      <c r="E6" s="3" t="s">
        <v>198</v>
      </c>
      <c r="F6" s="3" t="s">
        <v>15</v>
      </c>
      <c r="G6" s="3" t="s">
        <v>12</v>
      </c>
    </row>
    <row r="7" spans="1:7" ht="23.25">
      <c r="A7" s="3" t="s">
        <v>15</v>
      </c>
      <c r="B7" s="3" t="s">
        <v>80</v>
      </c>
      <c r="C7" s="25" t="s">
        <v>81</v>
      </c>
      <c r="D7" s="3" t="b">
        <f>EXACT(G6,"No")</f>
        <v>0</v>
      </c>
      <c r="E7" s="26" t="s">
        <v>178</v>
      </c>
      <c r="F7" s="3" t="s">
        <v>15</v>
      </c>
      <c r="G7" s="3" t="s">
        <v>17</v>
      </c>
    </row>
    <row r="8" spans="1:7" ht="23.25">
      <c r="A8" s="3" t="s">
        <v>15</v>
      </c>
      <c r="B8" s="3" t="s">
        <v>80</v>
      </c>
      <c r="C8" s="25" t="s">
        <v>81</v>
      </c>
      <c r="D8" s="3" t="b">
        <f>EXACT(G6,"Yes")</f>
        <v>1</v>
      </c>
      <c r="E8" s="26" t="s">
        <v>179</v>
      </c>
      <c r="F8" s="3" t="s">
        <v>15</v>
      </c>
      <c r="G8" s="3" t="s">
        <v>17</v>
      </c>
    </row>
    <row r="9" spans="1:7">
      <c r="A9" s="3" t="s">
        <v>12</v>
      </c>
      <c r="B9" s="3" t="s">
        <v>13</v>
      </c>
      <c r="C9" s="3" t="s">
        <v>17</v>
      </c>
      <c r="D9" s="3"/>
      <c r="E9" s="3" t="s">
        <v>170</v>
      </c>
      <c r="F9" s="3" t="s">
        <v>15</v>
      </c>
      <c r="G9" s="3" t="s">
        <v>111</v>
      </c>
    </row>
  </sheetData>
  <mergeCells count="3">
    <mergeCell ref="A1:G1"/>
    <mergeCell ref="B2:G2"/>
    <mergeCell ref="B3:G3"/>
  </mergeCells>
  <hyperlinks>
    <hyperlink ref="C5" location="#'Choose which grid-conne (enum)'!A3" display="Choose which grid-conne (enum)" xr:uid="{297790FB-179C-4E39-AA76-20B9C467C536}"/>
    <hyperlink ref="C6" location="#'Does the project mee 1 (enum)'!A3" display="Does the project mee 1 (enum)" xr:uid="{001515D3-6663-4956-9DE1-E1F187E2B8D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A3288C41-3DB7-446B-B37C-44E6A4150397}">
          <x14:formula1>
            <xm:f>'Does the project mee 1 (enum)'!A3:A4</xm:f>
          </x14:formula1>
          <xm:sqref>G6</xm:sqref>
        </x14:dataValidation>
        <x14:dataValidation type="list" allowBlank="1" xr:uid="{AB25EFC5-D0F8-4C4B-9C56-DD0AF669893A}">
          <x14:formula1>
            <xm:f>'Choose which grid-conne (enum)'!A3:A7</xm:f>
          </x14:formula1>
          <xm:sqref>G5</xm:sqref>
        </x14:dataValidation>
      </x14:dataValidation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9DDF2-A880-403A-96D8-6623D9920898}">
  <sheetPr>
    <outlinePr summaryBelow="0" summaryRight="0"/>
  </sheetPr>
  <dimension ref="A1:G9"/>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189</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3" t="s">
        <v>17</v>
      </c>
      <c r="D5" s="3"/>
      <c r="E5" s="3" t="s">
        <v>190</v>
      </c>
      <c r="F5" s="3" t="s">
        <v>15</v>
      </c>
      <c r="G5" s="3" t="s">
        <v>17</v>
      </c>
    </row>
    <row r="6" spans="1:7" ht="90">
      <c r="A6" s="3" t="s">
        <v>12</v>
      </c>
      <c r="B6" s="3" t="s">
        <v>20</v>
      </c>
      <c r="C6" s="18" t="s">
        <v>191</v>
      </c>
      <c r="D6" s="3"/>
      <c r="E6" s="3" t="s">
        <v>192</v>
      </c>
      <c r="F6" s="3" t="s">
        <v>15</v>
      </c>
      <c r="G6" s="3" t="s">
        <v>12</v>
      </c>
    </row>
    <row r="7" spans="1:7" ht="23.25">
      <c r="A7" s="3" t="s">
        <v>15</v>
      </c>
      <c r="B7" s="3" t="s">
        <v>80</v>
      </c>
      <c r="C7" s="25" t="s">
        <v>81</v>
      </c>
      <c r="D7" s="3" t="b">
        <f>EXACT(G6,"No")</f>
        <v>0</v>
      </c>
      <c r="E7" s="26" t="s">
        <v>178</v>
      </c>
      <c r="F7" s="3" t="s">
        <v>15</v>
      </c>
      <c r="G7" s="3" t="s">
        <v>17</v>
      </c>
    </row>
    <row r="8" spans="1:7" ht="23.25">
      <c r="A8" s="3" t="s">
        <v>15</v>
      </c>
      <c r="B8" s="3" t="s">
        <v>80</v>
      </c>
      <c r="C8" s="25" t="s">
        <v>81</v>
      </c>
      <c r="D8" s="3" t="b">
        <f>EXACT(G6,"Yes")</f>
        <v>1</v>
      </c>
      <c r="E8" s="26" t="s">
        <v>179</v>
      </c>
      <c r="F8" s="3" t="s">
        <v>15</v>
      </c>
      <c r="G8" s="3" t="s">
        <v>17</v>
      </c>
    </row>
    <row r="9" spans="1:7">
      <c r="A9" s="3" t="s">
        <v>12</v>
      </c>
      <c r="B9" s="3" t="s">
        <v>13</v>
      </c>
      <c r="C9" s="3" t="s">
        <v>17</v>
      </c>
      <c r="D9" s="3"/>
      <c r="E9" s="3" t="s">
        <v>170</v>
      </c>
      <c r="F9" s="3" t="s">
        <v>15</v>
      </c>
      <c r="G9" s="3" t="s">
        <v>111</v>
      </c>
    </row>
  </sheetData>
  <mergeCells count="3">
    <mergeCell ref="A1:G1"/>
    <mergeCell ref="B2:G2"/>
    <mergeCell ref="B3:G3"/>
  </mergeCells>
  <hyperlinks>
    <hyperlink ref="C6" location="#'Does the project mee 2 (enum)'!A3" display="Does the project mee 2 (enum)" xr:uid="{F5C270D0-4FC5-4133-84AA-1143F2917C2F}"/>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2C1FD04A-8E18-44BB-8E91-51DC400E579D}">
          <x14:formula1>
            <xm:f>'Does the project mee 2 (enum)'!A3:A4</xm:f>
          </x14:formula1>
          <xm:sqref>G6</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D7C5A-0795-42E6-9065-2B2D51CAA5ED}">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185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90">
      <c r="A5" s="3" t="s">
        <v>12</v>
      </c>
      <c r="B5" s="3" t="s">
        <v>20</v>
      </c>
      <c r="C5" s="18" t="s">
        <v>186</v>
      </c>
      <c r="D5" s="3"/>
      <c r="E5" s="3" t="s">
        <v>187</v>
      </c>
      <c r="F5" s="3" t="s">
        <v>15</v>
      </c>
      <c r="G5" s="3" t="s">
        <v>12</v>
      </c>
    </row>
    <row r="6" spans="1:7" ht="23.25">
      <c r="A6" s="3" t="s">
        <v>15</v>
      </c>
      <c r="B6" s="3" t="s">
        <v>80</v>
      </c>
      <c r="C6" s="25" t="s">
        <v>81</v>
      </c>
      <c r="D6" s="3" t="b">
        <f>EXACT(G5,"No")</f>
        <v>0</v>
      </c>
      <c r="E6" s="26" t="s">
        <v>178</v>
      </c>
      <c r="F6" s="3" t="s">
        <v>15</v>
      </c>
      <c r="G6" s="3" t="s">
        <v>17</v>
      </c>
    </row>
    <row r="7" spans="1:7" ht="23.25">
      <c r="A7" s="3" t="s">
        <v>15</v>
      </c>
      <c r="B7" s="3" t="s">
        <v>80</v>
      </c>
      <c r="C7" s="25" t="s">
        <v>81</v>
      </c>
      <c r="D7" s="3" t="b">
        <f>EXACT(G5,"Yes")</f>
        <v>1</v>
      </c>
      <c r="E7" s="26" t="s">
        <v>179</v>
      </c>
      <c r="F7" s="3" t="s">
        <v>15</v>
      </c>
      <c r="G7" s="3" t="s">
        <v>17</v>
      </c>
    </row>
    <row r="8" spans="1:7">
      <c r="A8" s="3" t="s">
        <v>12</v>
      </c>
      <c r="B8" s="3" t="s">
        <v>13</v>
      </c>
      <c r="C8" s="3" t="s">
        <v>17</v>
      </c>
      <c r="D8" s="3"/>
      <c r="E8" s="3" t="s">
        <v>170</v>
      </c>
      <c r="F8" s="3" t="s">
        <v>15</v>
      </c>
      <c r="G8" s="3" t="s">
        <v>111</v>
      </c>
    </row>
  </sheetData>
  <mergeCells count="3">
    <mergeCell ref="A1:G1"/>
    <mergeCell ref="B2:G2"/>
    <mergeCell ref="B3:G3"/>
  </mergeCells>
  <hyperlinks>
    <hyperlink ref="C5" location="#'Does the project includ (enum)'!A3" display="Does the project includ (enum)" xr:uid="{2B38D15C-B894-4922-9C69-3E8EC4F2896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43AB6C1D-EBDE-4A09-ABB7-8BC54B6F8BB1}">
          <x14:formula1>
            <xm:f>'Does the project includ (enum)'!A3:A4</xm:f>
          </x14:formula1>
          <xm:sqref>G5</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4A1E9-8641-4408-8D1B-0A8E6DF14B5F}">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181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90">
      <c r="A5" s="3" t="s">
        <v>12</v>
      </c>
      <c r="B5" s="3" t="s">
        <v>20</v>
      </c>
      <c r="C5" s="18" t="s">
        <v>182</v>
      </c>
      <c r="D5" s="3"/>
      <c r="E5" s="3" t="s">
        <v>183</v>
      </c>
      <c r="F5" s="3" t="s">
        <v>15</v>
      </c>
      <c r="G5" s="3" t="s">
        <v>12</v>
      </c>
    </row>
    <row r="6" spans="1:7" ht="23.25">
      <c r="A6" s="3" t="s">
        <v>15</v>
      </c>
      <c r="B6" s="3" t="s">
        <v>80</v>
      </c>
      <c r="C6" s="25" t="s">
        <v>81</v>
      </c>
      <c r="D6" s="3" t="b">
        <f>EXACT(G5,"No")</f>
        <v>0</v>
      </c>
      <c r="E6" s="26" t="s">
        <v>178</v>
      </c>
      <c r="F6" s="3" t="s">
        <v>15</v>
      </c>
      <c r="G6" s="3" t="s">
        <v>17</v>
      </c>
    </row>
    <row r="7" spans="1:7" ht="23.25">
      <c r="A7" s="3" t="s">
        <v>15</v>
      </c>
      <c r="B7" s="3" t="s">
        <v>80</v>
      </c>
      <c r="C7" s="25" t="s">
        <v>81</v>
      </c>
      <c r="D7" s="3" t="b">
        <f>EXACT(G5,"Yes")</f>
        <v>1</v>
      </c>
      <c r="E7" s="26" t="s">
        <v>179</v>
      </c>
      <c r="F7" s="3" t="s">
        <v>15</v>
      </c>
      <c r="G7" s="3" t="s">
        <v>17</v>
      </c>
    </row>
    <row r="8" spans="1:7">
      <c r="A8" s="3" t="s">
        <v>12</v>
      </c>
      <c r="B8" s="3" t="s">
        <v>13</v>
      </c>
      <c r="C8" s="3" t="s">
        <v>17</v>
      </c>
      <c r="D8" s="3"/>
      <c r="E8" s="3" t="s">
        <v>170</v>
      </c>
      <c r="F8" s="3" t="s">
        <v>15</v>
      </c>
      <c r="G8" s="3" t="s">
        <v>111</v>
      </c>
    </row>
  </sheetData>
  <mergeCells count="3">
    <mergeCell ref="A1:G1"/>
    <mergeCell ref="B2:G2"/>
    <mergeCell ref="B3:G3"/>
  </mergeCells>
  <hyperlinks>
    <hyperlink ref="C5" location="#'Does the project mee 3 (enum)'!A3" display="Does the project mee 3 (enum)" xr:uid="{5F92B75E-612F-4580-BD73-2C8F0C49EB6D}"/>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BED0CDC9-9105-47C1-B508-D7EBE7A64E86}">
          <x14:formula1>
            <xm:f>'Does the project mee 3 (enum)'!A3:A4</xm:f>
          </x14:formula1>
          <xm:sqref>G5</xm:sqref>
        </x14:dataValidation>
      </x14:dataValidation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C721-A749-413F-B414-168B5B6D3734}">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175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120">
      <c r="A5" s="3" t="s">
        <v>12</v>
      </c>
      <c r="B5" s="3" t="s">
        <v>20</v>
      </c>
      <c r="C5" s="18" t="s">
        <v>176</v>
      </c>
      <c r="D5" s="3"/>
      <c r="E5" s="3" t="s">
        <v>177</v>
      </c>
      <c r="F5" s="3" t="s">
        <v>15</v>
      </c>
      <c r="G5" s="3" t="s">
        <v>12</v>
      </c>
    </row>
    <row r="6" spans="1:7" ht="23.25">
      <c r="A6" s="3" t="s">
        <v>15</v>
      </c>
      <c r="B6" s="3" t="s">
        <v>80</v>
      </c>
      <c r="C6" s="25" t="s">
        <v>81</v>
      </c>
      <c r="D6" s="3" t="b">
        <f>EXACT(G5,"No")</f>
        <v>0</v>
      </c>
      <c r="E6" s="26" t="s">
        <v>178</v>
      </c>
      <c r="F6" s="3" t="s">
        <v>15</v>
      </c>
      <c r="G6" s="3" t="s">
        <v>17</v>
      </c>
    </row>
    <row r="7" spans="1:7" ht="23.25">
      <c r="A7" s="3" t="s">
        <v>15</v>
      </c>
      <c r="B7" s="3" t="s">
        <v>80</v>
      </c>
      <c r="C7" s="25" t="s">
        <v>81</v>
      </c>
      <c r="D7" s="3" t="b">
        <f>EXACT(G5,"Yes")</f>
        <v>1</v>
      </c>
      <c r="E7" s="26" t="s">
        <v>179</v>
      </c>
      <c r="F7" s="3" t="s">
        <v>15</v>
      </c>
      <c r="G7" s="3" t="s">
        <v>17</v>
      </c>
    </row>
    <row r="8" spans="1:7">
      <c r="A8" s="3" t="s">
        <v>12</v>
      </c>
      <c r="B8" s="3" t="s">
        <v>13</v>
      </c>
      <c r="C8" s="3" t="s">
        <v>17</v>
      </c>
      <c r="D8" s="3"/>
      <c r="E8" s="3" t="s">
        <v>170</v>
      </c>
      <c r="F8" s="3" t="s">
        <v>15</v>
      </c>
      <c r="G8" s="3" t="s">
        <v>111</v>
      </c>
    </row>
  </sheetData>
  <mergeCells count="3">
    <mergeCell ref="A1:G1"/>
    <mergeCell ref="B2:G2"/>
    <mergeCell ref="B3:G3"/>
  </mergeCells>
  <hyperlinks>
    <hyperlink ref="C5" location="#'Does the project mee 4 (enum)'!A3" display="Does the project mee 4 (enum)" xr:uid="{75EF8856-4642-4B55-9FA5-15148B64DF5A}"/>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692B0265-F5EA-4B69-9D48-C4ECBC643A60}">
          <x14:formula1>
            <xm:f>'Does the project mee 4 (enum)'!A3:A4</xm:f>
          </x14:formula1>
          <xm:sqref>G5</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F107A-98E0-49D5-B8EF-A67446E3EF72}">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161</v>
      </c>
    </row>
    <row r="2" spans="1:2" ht="18.75">
      <c r="A2" s="4" t="s">
        <v>873</v>
      </c>
      <c r="B2" s="5" t="s">
        <v>163</v>
      </c>
    </row>
    <row r="3" spans="1:2">
      <c r="A3" s="41" t="s">
        <v>164</v>
      </c>
      <c r="B3" s="41"/>
    </row>
    <row r="4" spans="1:2">
      <c r="A4" s="41" t="s">
        <v>171</v>
      </c>
      <c r="B4" s="41"/>
    </row>
    <row r="5" spans="1:2">
      <c r="A5" s="41" t="s">
        <v>987</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43CDA-A14A-4576-B732-BB64FFF6FFD2}">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164</v>
      </c>
    </row>
    <row r="2" spans="1:2" ht="30.75">
      <c r="A2" s="4" t="s">
        <v>873</v>
      </c>
      <c r="B2" s="5" t="s">
        <v>200</v>
      </c>
    </row>
    <row r="3" spans="1:2">
      <c r="A3" s="41" t="s">
        <v>201</v>
      </c>
      <c r="B3" s="41"/>
    </row>
    <row r="4" spans="1:2">
      <c r="A4" s="41" t="s">
        <v>203</v>
      </c>
      <c r="B4" s="41"/>
    </row>
  </sheetData>
  <mergeCells count="2">
    <mergeCell ref="A3:B3"/>
    <mergeCell ref="A4:B4"/>
  </mergeCells>
  <pageMargins left="0.7" right="0.7" top="0.75" bottom="0.75" header="0.3" footer="0.3"/>
  <pageSetup orientation="portrait" horizontalDpi="4294967295" verticalDpi="429496729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6A92D-3483-4712-B13E-2748CA7C244F}">
  <sheetPr>
    <outlinePr summaryBelow="0" summaryRight="0"/>
  </sheetPr>
  <dimension ref="A1:B7"/>
  <sheetViews>
    <sheetView workbookViewId="0">
      <selection sqref="A1:G1"/>
    </sheetView>
  </sheetViews>
  <sheetFormatPr defaultRowHeight="15"/>
  <cols>
    <col min="1" max="1" width="30" customWidth="1"/>
    <col min="2" max="2" width="50" customWidth="1"/>
  </cols>
  <sheetData>
    <row r="1" spans="1:2" ht="18.75">
      <c r="A1" s="4" t="s">
        <v>872</v>
      </c>
      <c r="B1" s="5" t="s">
        <v>171</v>
      </c>
    </row>
    <row r="2" spans="1:2" ht="30.75">
      <c r="A2" s="4" t="s">
        <v>873</v>
      </c>
      <c r="B2" s="5" t="s">
        <v>173</v>
      </c>
    </row>
    <row r="3" spans="1:2">
      <c r="A3" s="41" t="s">
        <v>174</v>
      </c>
      <c r="B3" s="41"/>
    </row>
    <row r="4" spans="1:2">
      <c r="A4" s="41" t="s">
        <v>189</v>
      </c>
      <c r="B4" s="41"/>
    </row>
    <row r="5" spans="1:2">
      <c r="A5" s="41" t="s">
        <v>185</v>
      </c>
      <c r="B5" s="41"/>
    </row>
    <row r="6" spans="1:2">
      <c r="A6" s="41" t="s">
        <v>181</v>
      </c>
      <c r="B6" s="41"/>
    </row>
    <row r="7" spans="1:2">
      <c r="A7" s="41" t="s">
        <v>175</v>
      </c>
      <c r="B7" s="41"/>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70B0-CA89-435B-80E1-663E8D5C253B}">
  <sheetPr>
    <outlinePr summaryBelow="0" summaryRight="0"/>
  </sheetPr>
  <dimension ref="A1:G8"/>
  <sheetViews>
    <sheetView workbookViewId="0">
      <selection activeCell="F15" sqref="F1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374</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t="s">
        <v>17</v>
      </c>
      <c r="D5" s="3"/>
      <c r="E5" s="9" t="s">
        <v>375</v>
      </c>
      <c r="F5" s="3" t="s">
        <v>15</v>
      </c>
      <c r="G5" s="3" t="s">
        <v>376</v>
      </c>
    </row>
    <row r="6" spans="1:7">
      <c r="A6" s="3" t="s">
        <v>15</v>
      </c>
      <c r="B6" s="9" t="s">
        <v>13</v>
      </c>
      <c r="C6" s="3" t="s">
        <v>17</v>
      </c>
      <c r="D6" s="3"/>
      <c r="E6" s="9" t="s">
        <v>377</v>
      </c>
      <c r="F6" s="3" t="s">
        <v>15</v>
      </c>
      <c r="G6" s="3"/>
    </row>
    <row r="7" spans="1:7">
      <c r="A7" s="3" t="s">
        <v>15</v>
      </c>
      <c r="B7" s="9" t="s">
        <v>13</v>
      </c>
      <c r="C7" s="3" t="s">
        <v>17</v>
      </c>
      <c r="D7" s="3"/>
      <c r="E7" s="9" t="s">
        <v>378</v>
      </c>
      <c r="F7" s="3" t="s">
        <v>15</v>
      </c>
      <c r="G7" s="3"/>
    </row>
    <row r="8" spans="1:7">
      <c r="A8" s="3" t="s">
        <v>15</v>
      </c>
      <c r="B8" s="9" t="s">
        <v>13</v>
      </c>
      <c r="C8" s="3" t="s">
        <v>17</v>
      </c>
      <c r="D8" s="3"/>
      <c r="E8" s="9" t="s">
        <v>379</v>
      </c>
      <c r="F8" s="3" t="s">
        <v>15</v>
      </c>
      <c r="G8" s="3"/>
    </row>
  </sheetData>
  <mergeCells count="3">
    <mergeCell ref="A1:G1"/>
    <mergeCell ref="B2:G2"/>
    <mergeCell ref="B3:G3"/>
  </mergeCells>
  <dataValidations count="2">
    <dataValidation type="list" allowBlank="1" showInputMessage="1" showErrorMessage="1" sqref="B3:G3" xr:uid="{2C8FFF71-CA9A-4A21-8089-5337DAA8BAD2}">
      <formula1>"Verifiable Credentials,Encrypted Verifiable Credential,Sub-Schema"</formula1>
    </dataValidation>
    <dataValidation type="list" allowBlank="1" showInputMessage="1" showErrorMessage="1" sqref="F5:F8 A5:A8" xr:uid="{DE83443F-F699-4A1A-8EE3-56C3D35BDDA4}">
      <formula1>"Yes,No"</formula1>
    </dataValidation>
  </dataValidations>
  <pageMargins left="0.7" right="0.7" top="0.75" bottom="0.75" header="0.3" footer="0.3"/>
  <pageSetup orientation="portrait" horizontalDpi="4294967295" verticalDpi="4294967295"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473E-6682-4B67-8520-404091AF5676}">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166</v>
      </c>
    </row>
    <row r="2" spans="1:2" ht="30.75">
      <c r="A2" s="4" t="s">
        <v>873</v>
      </c>
      <c r="B2" s="5" t="s">
        <v>168</v>
      </c>
    </row>
    <row r="3" spans="1:2">
      <c r="A3" s="41" t="s">
        <v>169</v>
      </c>
      <c r="B3" s="41"/>
    </row>
    <row r="4" spans="1:2">
      <c r="A4" s="41" t="s">
        <v>988</v>
      </c>
      <c r="B4" s="41"/>
    </row>
    <row r="5" spans="1:2">
      <c r="A5" s="41" t="s">
        <v>989</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30255-FFD9-42DB-96EA-FEBF020A3DDA}">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201</v>
      </c>
    </row>
    <row r="2" spans="1:2" ht="90.75">
      <c r="A2" s="4" t="s">
        <v>873</v>
      </c>
      <c r="B2" s="5" t="s">
        <v>208</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566FE-2C7F-40BC-9D9B-3C9CC43F4FB3}">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203</v>
      </c>
    </row>
    <row r="2" spans="1:2" ht="180.75">
      <c r="A2" s="4" t="s">
        <v>873</v>
      </c>
      <c r="B2" s="5" t="s">
        <v>205</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03B3-3EA2-4372-83AE-5401542E5914}">
  <sheetPr>
    <outlinePr summaryBelow="0" summaryRight="0"/>
  </sheetPr>
  <dimension ref="A1:B7"/>
  <sheetViews>
    <sheetView workbookViewId="0">
      <selection sqref="A1:G1"/>
    </sheetView>
  </sheetViews>
  <sheetFormatPr defaultRowHeight="15"/>
  <cols>
    <col min="1" max="1" width="30" customWidth="1"/>
    <col min="2" max="2" width="50" customWidth="1"/>
  </cols>
  <sheetData>
    <row r="1" spans="1:2" ht="18.75">
      <c r="A1" s="4" t="s">
        <v>872</v>
      </c>
      <c r="B1" s="5" t="s">
        <v>174</v>
      </c>
    </row>
    <row r="2" spans="1:2" ht="30.75">
      <c r="A2" s="4" t="s">
        <v>873</v>
      </c>
      <c r="B2" s="5" t="s">
        <v>195</v>
      </c>
    </row>
    <row r="3" spans="1:2">
      <c r="A3" s="41" t="s">
        <v>196</v>
      </c>
      <c r="B3" s="41"/>
    </row>
    <row r="4" spans="1:2">
      <c r="A4" s="41" t="s">
        <v>990</v>
      </c>
      <c r="B4" s="41"/>
    </row>
    <row r="5" spans="1:2">
      <c r="A5" s="41" t="s">
        <v>991</v>
      </c>
      <c r="B5" s="41"/>
    </row>
    <row r="6" spans="1:2">
      <c r="A6" s="41" t="s">
        <v>992</v>
      </c>
      <c r="B6" s="41"/>
    </row>
    <row r="7" spans="1:2">
      <c r="A7" s="41" t="s">
        <v>993</v>
      </c>
      <c r="B7" s="41"/>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C878-8B7D-49C3-B0CD-F80D67313E73}">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174</v>
      </c>
    </row>
    <row r="2" spans="1:2" ht="105.75">
      <c r="A2" s="4" t="s">
        <v>873</v>
      </c>
      <c r="B2" s="5" t="s">
        <v>198</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C8D4-7421-455D-8EBA-CCE4275B9449}">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189</v>
      </c>
    </row>
    <row r="2" spans="1:2" ht="120.75">
      <c r="A2" s="4" t="s">
        <v>873</v>
      </c>
      <c r="B2" s="5" t="s">
        <v>192</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4A2F6-E419-4F85-A2DB-7F61AF31CE59}">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185</v>
      </c>
    </row>
    <row r="2" spans="1:2" ht="120.75">
      <c r="A2" s="4" t="s">
        <v>873</v>
      </c>
      <c r="B2" s="5" t="s">
        <v>187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5C48-D865-465D-A849-4372DD602531}">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181</v>
      </c>
    </row>
    <row r="2" spans="1:2" ht="120.75">
      <c r="A2" s="4" t="s">
        <v>873</v>
      </c>
      <c r="B2" s="5" t="s">
        <v>183</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C38A0-7718-4058-AC9E-0738509AF9D5}">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175</v>
      </c>
    </row>
    <row r="2" spans="1:2" ht="165.75">
      <c r="A2" s="4" t="s">
        <v>873</v>
      </c>
      <c r="B2" s="5" t="s">
        <v>177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1CFDE-2719-4BAE-B6F3-CBEC05722825}">
  <sheetPr>
    <outlinePr summaryBelow="0" summaryRight="0"/>
  </sheetPr>
  <dimension ref="A1:B5"/>
  <sheetViews>
    <sheetView workbookViewId="0">
      <selection activeCell="A7" sqref="A7"/>
    </sheetView>
  </sheetViews>
  <sheetFormatPr defaultRowHeight="15"/>
  <cols>
    <col min="1" max="1" width="30" customWidth="1"/>
    <col min="2" max="2" width="50" customWidth="1"/>
  </cols>
  <sheetData>
    <row r="1" spans="1:2" ht="18.75">
      <c r="A1" s="4" t="s">
        <v>872</v>
      </c>
      <c r="B1" s="5" t="s">
        <v>73</v>
      </c>
    </row>
    <row r="2" spans="1:2" ht="30.75">
      <c r="A2" s="4" t="s">
        <v>873</v>
      </c>
      <c r="B2" s="5" t="s">
        <v>76</v>
      </c>
    </row>
    <row r="3" spans="1:2">
      <c r="A3" s="41" t="s">
        <v>77</v>
      </c>
      <c r="B3" s="41"/>
    </row>
    <row r="4" spans="1:2">
      <c r="A4" s="41" t="s">
        <v>116</v>
      </c>
      <c r="B4" s="41"/>
    </row>
    <row r="5" spans="1:2">
      <c r="A5" s="41" t="s">
        <v>161</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FF610-99C2-47D9-B5A4-BC980207B304}">
  <sheetPr>
    <outlinePr summaryBelow="0" summaryRight="0"/>
  </sheetPr>
  <dimension ref="A1:G12"/>
  <sheetViews>
    <sheetView workbookViewId="0">
      <selection activeCell="G15" sqref="G1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385</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t="s">
        <v>17</v>
      </c>
      <c r="D5" s="3"/>
      <c r="E5" s="9" t="s">
        <v>386</v>
      </c>
      <c r="F5" s="3" t="s">
        <v>15</v>
      </c>
      <c r="G5" s="3" t="s">
        <v>16</v>
      </c>
    </row>
    <row r="6" spans="1:7">
      <c r="A6" s="3" t="s">
        <v>12</v>
      </c>
      <c r="B6" s="9" t="s">
        <v>13</v>
      </c>
      <c r="C6" s="3" t="s">
        <v>17</v>
      </c>
      <c r="D6" s="3"/>
      <c r="E6" s="9" t="s">
        <v>387</v>
      </c>
      <c r="F6" s="3" t="s">
        <v>15</v>
      </c>
      <c r="G6" s="3" t="s">
        <v>388</v>
      </c>
    </row>
    <row r="7" spans="1:7">
      <c r="A7" s="3" t="s">
        <v>12</v>
      </c>
      <c r="B7" s="9" t="s">
        <v>13</v>
      </c>
      <c r="C7" s="3" t="s">
        <v>17</v>
      </c>
      <c r="D7" s="3"/>
      <c r="E7" s="9" t="s">
        <v>389</v>
      </c>
      <c r="F7" s="3" t="s">
        <v>15</v>
      </c>
      <c r="G7" s="3" t="s">
        <v>19</v>
      </c>
    </row>
    <row r="8" spans="1:7">
      <c r="A8" s="3" t="s">
        <v>12</v>
      </c>
      <c r="B8" s="9" t="s">
        <v>13</v>
      </c>
      <c r="C8" s="3" t="s">
        <v>17</v>
      </c>
      <c r="D8" s="3"/>
      <c r="E8" s="9" t="s">
        <v>390</v>
      </c>
      <c r="F8" s="3" t="s">
        <v>15</v>
      </c>
      <c r="G8" s="35" t="s">
        <v>391</v>
      </c>
    </row>
    <row r="9" spans="1:7">
      <c r="A9" s="3" t="s">
        <v>15</v>
      </c>
      <c r="B9" s="9" t="s">
        <v>13</v>
      </c>
      <c r="C9" s="3" t="s">
        <v>17</v>
      </c>
      <c r="D9" s="3"/>
      <c r="E9" s="9" t="s">
        <v>392</v>
      </c>
      <c r="F9" s="3" t="s">
        <v>15</v>
      </c>
      <c r="G9" s="3"/>
    </row>
    <row r="10" spans="1:7">
      <c r="A10" s="3" t="s">
        <v>12</v>
      </c>
      <c r="B10" s="9" t="s">
        <v>13</v>
      </c>
      <c r="C10" s="3" t="s">
        <v>17</v>
      </c>
      <c r="D10" s="3"/>
      <c r="E10" s="9" t="s">
        <v>393</v>
      </c>
      <c r="F10" s="3" t="s">
        <v>15</v>
      </c>
      <c r="G10" s="7" t="s">
        <v>31</v>
      </c>
    </row>
    <row r="11" spans="1:7">
      <c r="A11" s="3" t="s">
        <v>12</v>
      </c>
      <c r="B11" s="9" t="s">
        <v>13</v>
      </c>
      <c r="C11" s="3" t="s">
        <v>17</v>
      </c>
      <c r="D11" s="3"/>
      <c r="E11" s="9" t="s">
        <v>27</v>
      </c>
      <c r="F11" s="3" t="s">
        <v>15</v>
      </c>
      <c r="G11" s="7" t="s">
        <v>28</v>
      </c>
    </row>
    <row r="12" spans="1:7">
      <c r="A12" s="3" t="s">
        <v>12</v>
      </c>
      <c r="B12" s="9" t="s">
        <v>13</v>
      </c>
      <c r="C12" s="3" t="s">
        <v>17</v>
      </c>
      <c r="D12" s="3"/>
      <c r="E12" s="9" t="s">
        <v>394</v>
      </c>
      <c r="F12" s="3" t="s">
        <v>15</v>
      </c>
      <c r="G12" s="3" t="s">
        <v>395</v>
      </c>
    </row>
  </sheetData>
  <mergeCells count="3">
    <mergeCell ref="A1:G1"/>
    <mergeCell ref="B2:G2"/>
    <mergeCell ref="B3:G3"/>
  </mergeCells>
  <dataValidations count="2">
    <dataValidation type="list" allowBlank="1" showInputMessage="1" showErrorMessage="1" sqref="A5:A12 F5:F12" xr:uid="{C4C5F00B-D870-4310-9631-E850421C7DF9}">
      <formula1>"Yes,No"</formula1>
    </dataValidation>
    <dataValidation type="list" allowBlank="1" showInputMessage="1" showErrorMessage="1" sqref="B3:G3" xr:uid="{AB58A724-42E7-47E7-9CE7-C5C9060F145C}">
      <formula1>"Verifiable Credentials,Encrypted Verifiable Credential,Sub-Schema"</formula1>
    </dataValidation>
  </dataValidations>
  <hyperlinks>
    <hyperlink ref="G10" r:id="rId1" xr:uid="{5007B8BF-510D-4E77-933E-5CF6FDE79459}"/>
    <hyperlink ref="G11" r:id="rId2" xr:uid="{73121CE7-B691-4A00-BFC3-E477571BCC13}"/>
  </hyperlinks>
  <pageMargins left="0.7" right="0.7" top="0.75" bottom="0.75" header="0.3" footer="0.3"/>
  <pageSetup orientation="portrait" horizontalDpi="4294967295" verticalDpi="4294967295"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F9B57-2842-43F6-9BCF-8ECFE784DF68}">
  <sheetPr>
    <outlinePr summaryBelow="0" summaryRight="0"/>
  </sheetPr>
  <dimension ref="A1:G14"/>
  <sheetViews>
    <sheetView workbookViewId="0">
      <selection activeCell="G21" sqref="G19:G2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260</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9" t="s">
        <v>20</v>
      </c>
      <c r="C5" s="8" t="s">
        <v>262</v>
      </c>
      <c r="D5" s="3"/>
      <c r="E5" s="9" t="s">
        <v>263</v>
      </c>
      <c r="F5" s="3" t="s">
        <v>15</v>
      </c>
      <c r="G5" s="3" t="s">
        <v>264</v>
      </c>
    </row>
    <row r="6" spans="1:7" ht="45">
      <c r="A6" s="3" t="s">
        <v>12</v>
      </c>
      <c r="B6" s="9" t="s">
        <v>13</v>
      </c>
      <c r="C6" s="3"/>
      <c r="D6" s="3"/>
      <c r="E6" s="9" t="s">
        <v>265</v>
      </c>
      <c r="F6" s="3" t="s">
        <v>15</v>
      </c>
      <c r="G6" s="9" t="s">
        <v>266</v>
      </c>
    </row>
    <row r="7" spans="1:7">
      <c r="A7" s="3" t="s">
        <v>12</v>
      </c>
      <c r="B7" s="9" t="s">
        <v>20</v>
      </c>
      <c r="C7" s="8" t="s">
        <v>267</v>
      </c>
      <c r="D7" s="3"/>
      <c r="E7" s="9" t="s">
        <v>268</v>
      </c>
      <c r="F7" s="3" t="s">
        <v>15</v>
      </c>
      <c r="G7" s="3" t="s">
        <v>12</v>
      </c>
    </row>
    <row r="8" spans="1:7">
      <c r="A8" s="3" t="s">
        <v>12</v>
      </c>
      <c r="B8" s="9" t="s">
        <v>13</v>
      </c>
      <c r="C8" s="3" t="s">
        <v>17</v>
      </c>
      <c r="D8" s="3"/>
      <c r="E8" s="9" t="s">
        <v>269</v>
      </c>
      <c r="F8" s="3" t="s">
        <v>15</v>
      </c>
      <c r="G8" s="9" t="s">
        <v>270</v>
      </c>
    </row>
    <row r="9" spans="1:7">
      <c r="A9" s="3" t="s">
        <v>12</v>
      </c>
      <c r="B9" s="3" t="s">
        <v>20</v>
      </c>
      <c r="C9" s="8" t="s">
        <v>271</v>
      </c>
      <c r="D9" s="3"/>
      <c r="E9" s="9" t="s">
        <v>272</v>
      </c>
      <c r="F9" s="3" t="s">
        <v>15</v>
      </c>
      <c r="G9" s="3" t="s">
        <v>15</v>
      </c>
    </row>
    <row r="10" spans="1:7">
      <c r="A10" s="3" t="s">
        <v>12</v>
      </c>
      <c r="B10" s="9" t="s">
        <v>13</v>
      </c>
      <c r="C10" s="3" t="s">
        <v>17</v>
      </c>
      <c r="D10" s="3"/>
      <c r="E10" s="9" t="s">
        <v>269</v>
      </c>
      <c r="F10" s="3" t="s">
        <v>15</v>
      </c>
      <c r="G10" s="9" t="s">
        <v>273</v>
      </c>
    </row>
    <row r="11" spans="1:7">
      <c r="A11" s="3" t="s">
        <v>12</v>
      </c>
      <c r="B11" s="9" t="s">
        <v>20</v>
      </c>
      <c r="C11" s="8" t="s">
        <v>274</v>
      </c>
      <c r="D11" s="3"/>
      <c r="E11" s="9" t="s">
        <v>275</v>
      </c>
      <c r="F11" s="3" t="s">
        <v>15</v>
      </c>
      <c r="G11" s="9" t="s">
        <v>15</v>
      </c>
    </row>
    <row r="12" spans="1:7">
      <c r="A12" s="3" t="s">
        <v>12</v>
      </c>
      <c r="B12" s="9" t="s">
        <v>13</v>
      </c>
      <c r="C12" s="3" t="s">
        <v>17</v>
      </c>
      <c r="D12" s="3"/>
      <c r="E12" s="9" t="s">
        <v>269</v>
      </c>
      <c r="F12" s="3" t="s">
        <v>15</v>
      </c>
      <c r="G12" s="9" t="s">
        <v>273</v>
      </c>
    </row>
    <row r="13" spans="1:7">
      <c r="A13" s="3" t="s">
        <v>12</v>
      </c>
      <c r="B13" s="9" t="s">
        <v>20</v>
      </c>
      <c r="C13" s="8" t="s">
        <v>276</v>
      </c>
      <c r="D13" s="3"/>
      <c r="E13" s="9" t="s">
        <v>277</v>
      </c>
      <c r="F13" s="3" t="s">
        <v>15</v>
      </c>
      <c r="G13" s="9" t="s">
        <v>15</v>
      </c>
    </row>
    <row r="14" spans="1:7">
      <c r="A14" s="3" t="s">
        <v>15</v>
      </c>
      <c r="B14" s="9" t="s">
        <v>13</v>
      </c>
      <c r="C14" s="3" t="s">
        <v>17</v>
      </c>
      <c r="D14" s="3"/>
      <c r="E14" s="9" t="s">
        <v>278</v>
      </c>
      <c r="F14" s="3" t="s">
        <v>15</v>
      </c>
      <c r="G14" s="3"/>
    </row>
  </sheetData>
  <mergeCells count="3">
    <mergeCell ref="A1:G1"/>
    <mergeCell ref="B2:G2"/>
    <mergeCell ref="B3:G3"/>
  </mergeCells>
  <dataValidations count="3">
    <dataValidation type="list" allowBlank="1" showInputMessage="1" showErrorMessage="1" sqref="F5:F14 A5:A14 G13 G9 G11 G7" xr:uid="{78830FDE-B047-4889-8F82-FF544E3413E0}">
      <formula1>"Yes,No"</formula1>
    </dataValidation>
    <dataValidation type="list" allowBlank="1" showInputMessage="1" showErrorMessage="1" sqref="B3:G3" xr:uid="{F9A7C5DA-F182-42F9-B928-E8F08BB521EC}">
      <formula1>"Verifiable Credentials,Encrypted Verifiable Credential,Sub-Schema"</formula1>
    </dataValidation>
    <dataValidation type="list" allowBlank="1" showInputMessage="1" showErrorMessage="1" sqref="G5" xr:uid="{AF0281C4-2DF7-4A55-80DC-C86DEBCC1821}">
      <formula1>"Baseline,Project Activity"</formula1>
    </dataValidation>
  </dataValidations>
  <hyperlinks>
    <hyperlink ref="C7" location="'Source CO2 (enum)'!A1" display="'Source CO2 (enum)" xr:uid="{EF3CEFBB-1934-4C78-80BA-43E8C93051CB}"/>
    <hyperlink ref="C9" location="'Source CH4 (enum)'!A1" display="'Source CH4 (enum)" xr:uid="{7C775211-8E98-47A2-9866-C9FE52CEDC17}"/>
    <hyperlink ref="C11" location="'Source N2O (enum)'!A1" display="'Source N2O (enum)" xr:uid="{F572FD7A-FB07-4509-BDCF-C0CC59B7F906}"/>
    <hyperlink ref="C13" location="'Source GHG (enum)'!A1" display="Source GHG (enum)" xr:uid="{BC6317E5-FA7F-4F6D-A718-45929827C6A8}"/>
    <hyperlink ref="C5" location="'Source Baseline Project (enum)'!A1" display="Source Baseline Project (enum)" xr:uid="{485E5125-FDB4-44E1-B1EC-38E5332B52E1}"/>
  </hyperlink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B0CE-D226-4483-88C8-006818756AEA}">
  <sheetPr>
    <outlinePr summaryBelow="0" summaryRight="0"/>
  </sheetPr>
  <dimension ref="A1:G17"/>
  <sheetViews>
    <sheetView topLeftCell="A5" workbookViewId="0">
      <selection activeCell="G17" sqref="G17"/>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40" t="s">
        <v>42</v>
      </c>
      <c r="B1" s="37"/>
      <c r="C1" s="37"/>
      <c r="D1" s="37"/>
      <c r="E1" s="37"/>
      <c r="F1" s="37"/>
      <c r="G1" s="37"/>
    </row>
    <row r="2" spans="1:7" ht="18.75">
      <c r="A2" s="1" t="s">
        <v>1</v>
      </c>
      <c r="B2" s="38" t="s">
        <v>43</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ht="30">
      <c r="A5" s="3" t="s">
        <v>12</v>
      </c>
      <c r="B5" s="3" t="s">
        <v>13</v>
      </c>
      <c r="C5" s="7"/>
      <c r="D5" s="3"/>
      <c r="E5" s="9" t="s">
        <v>45</v>
      </c>
      <c r="F5" s="3" t="s">
        <v>15</v>
      </c>
      <c r="G5" s="3" t="s">
        <v>46</v>
      </c>
    </row>
    <row r="6" spans="1:7">
      <c r="A6" s="3" t="s">
        <v>12</v>
      </c>
      <c r="B6" s="3" t="s">
        <v>13</v>
      </c>
      <c r="C6" s="7"/>
      <c r="D6" s="3"/>
      <c r="E6" s="9" t="s">
        <v>47</v>
      </c>
      <c r="F6" s="3" t="s">
        <v>15</v>
      </c>
      <c r="G6" s="3" t="s">
        <v>48</v>
      </c>
    </row>
    <row r="7" spans="1:7">
      <c r="A7" s="3" t="s">
        <v>12</v>
      </c>
      <c r="B7" s="3" t="s">
        <v>13</v>
      </c>
      <c r="C7" s="7"/>
      <c r="D7" s="3"/>
      <c r="E7" s="9" t="s">
        <v>49</v>
      </c>
      <c r="F7" s="3" t="s">
        <v>15</v>
      </c>
      <c r="G7" s="35" t="s">
        <v>50</v>
      </c>
    </row>
    <row r="8" spans="1:7">
      <c r="A8" s="3" t="s">
        <v>12</v>
      </c>
      <c r="B8" s="3" t="s">
        <v>29</v>
      </c>
      <c r="C8" s="7"/>
      <c r="D8" s="3"/>
      <c r="E8" s="9" t="s">
        <v>51</v>
      </c>
      <c r="F8" s="3" t="s">
        <v>15</v>
      </c>
      <c r="G8" s="7" t="s">
        <v>52</v>
      </c>
    </row>
    <row r="9" spans="1:7">
      <c r="A9" s="3" t="s">
        <v>15</v>
      </c>
      <c r="B9" s="3" t="s">
        <v>29</v>
      </c>
      <c r="C9" s="7"/>
      <c r="D9" s="3"/>
      <c r="E9" s="9" t="s">
        <v>53</v>
      </c>
      <c r="F9" s="3" t="s">
        <v>15</v>
      </c>
      <c r="G9" s="7" t="s">
        <v>54</v>
      </c>
    </row>
    <row r="10" spans="1:7">
      <c r="A10" s="3" t="s">
        <v>12</v>
      </c>
      <c r="B10" s="3" t="s">
        <v>26</v>
      </c>
      <c r="C10" s="7"/>
      <c r="D10" s="3"/>
      <c r="E10" s="9" t="s">
        <v>55</v>
      </c>
      <c r="F10" s="3" t="s">
        <v>15</v>
      </c>
      <c r="G10" s="7" t="s">
        <v>56</v>
      </c>
    </row>
    <row r="11" spans="1:7">
      <c r="A11" s="3" t="s">
        <v>12</v>
      </c>
      <c r="B11" s="9" t="s">
        <v>20</v>
      </c>
      <c r="C11" s="3" t="s">
        <v>17</v>
      </c>
      <c r="D11" s="3"/>
      <c r="E11" s="9" t="s">
        <v>57</v>
      </c>
      <c r="F11" s="3" t="s">
        <v>15</v>
      </c>
      <c r="G11" s="3" t="s">
        <v>58</v>
      </c>
    </row>
    <row r="12" spans="1:7" ht="45" collapsed="1">
      <c r="A12" s="3" t="s">
        <v>12</v>
      </c>
      <c r="B12" s="9" t="s">
        <v>13</v>
      </c>
      <c r="C12" s="8"/>
      <c r="D12" s="3"/>
      <c r="E12" s="9" t="s">
        <v>59</v>
      </c>
      <c r="F12" s="3" t="s">
        <v>15</v>
      </c>
      <c r="G12" s="3" t="s">
        <v>60</v>
      </c>
    </row>
    <row r="13" spans="1:7">
      <c r="A13" s="3" t="s">
        <v>12</v>
      </c>
      <c r="B13" s="9" t="s">
        <v>26</v>
      </c>
      <c r="C13" s="8"/>
      <c r="D13" s="3"/>
      <c r="E13" s="9" t="s">
        <v>61</v>
      </c>
      <c r="F13" s="3" t="s">
        <v>15</v>
      </c>
      <c r="G13" s="7" t="s">
        <v>62</v>
      </c>
    </row>
    <row r="14" spans="1:7">
      <c r="A14" s="3" t="s">
        <v>12</v>
      </c>
      <c r="B14" s="8" t="s">
        <v>63</v>
      </c>
      <c r="C14" s="3"/>
      <c r="D14" s="3"/>
      <c r="E14" s="9" t="s">
        <v>64</v>
      </c>
      <c r="F14" s="3" t="s">
        <v>15</v>
      </c>
      <c r="G14" s="3"/>
    </row>
    <row r="15" spans="1:7" outlineLevel="1">
      <c r="A15" s="10" t="s">
        <v>12</v>
      </c>
      <c r="B15" s="10" t="s">
        <v>65</v>
      </c>
      <c r="C15" s="10" t="s">
        <v>17</v>
      </c>
      <c r="D15" s="10"/>
      <c r="E15" s="10" t="s">
        <v>66</v>
      </c>
      <c r="F15" s="10" t="s">
        <v>15</v>
      </c>
      <c r="G15" s="14">
        <v>44842</v>
      </c>
    </row>
    <row r="16" spans="1:7" outlineLevel="1">
      <c r="A16" s="10" t="s">
        <v>12</v>
      </c>
      <c r="B16" s="10" t="s">
        <v>65</v>
      </c>
      <c r="C16" s="10" t="s">
        <v>17</v>
      </c>
      <c r="D16" s="10"/>
      <c r="E16" s="10" t="s">
        <v>67</v>
      </c>
      <c r="F16" s="10" t="s">
        <v>15</v>
      </c>
      <c r="G16" s="14">
        <v>45505</v>
      </c>
    </row>
    <row r="17" spans="1:7" ht="106.5" collapsed="1">
      <c r="A17" s="3" t="s">
        <v>12</v>
      </c>
      <c r="B17" s="3" t="s">
        <v>13</v>
      </c>
      <c r="C17" s="3" t="s">
        <v>17</v>
      </c>
      <c r="D17" s="3"/>
      <c r="E17" s="9" t="s">
        <v>68</v>
      </c>
      <c r="F17" s="3" t="s">
        <v>15</v>
      </c>
      <c r="G17" s="3" t="s">
        <v>69</v>
      </c>
    </row>
  </sheetData>
  <mergeCells count="3">
    <mergeCell ref="A1:G1"/>
    <mergeCell ref="B2:G2"/>
    <mergeCell ref="B3:G3"/>
  </mergeCells>
  <dataValidations count="3">
    <dataValidation type="list" allowBlank="1" showInputMessage="1" showErrorMessage="1" sqref="G11" xr:uid="{27434482-78E7-4410-9EEF-F87E5E09AF4E}">
      <formula1>"Individual Track, CDM Accreditation, ISO 14065 Accreditation"</formula1>
    </dataValidation>
    <dataValidation type="list" allowBlank="1" showInputMessage="1" showErrorMessage="1" sqref="B3:G3" xr:uid="{5FFB9FD2-44DE-4A26-B332-BF9F5DE50F22}">
      <formula1>"Verifiable Credentials,Encrypted Verifiable Credential,Sub-Schema"</formula1>
    </dataValidation>
    <dataValidation type="list" allowBlank="1" showInputMessage="1" showErrorMessage="1" sqref="A5:A17 F5:F17" xr:uid="{9C36F85E-F5A3-4A6C-B91E-B8DC31CCCC00}">
      <formula1>"Yes,No"</formula1>
    </dataValidation>
  </dataValidations>
  <hyperlinks>
    <hyperlink ref="B14" location="'Date Range'!A1" display="'Date Range" xr:uid="{36FA62E4-E806-4842-9CAE-9B945CCEE6AB}"/>
    <hyperlink ref="G8" r:id="rId1" xr:uid="{6E4C0C2D-2FCC-4DC8-81D8-3A770652CACA}"/>
    <hyperlink ref="G9" r:id="rId2" xr:uid="{EC6300C5-10A8-4582-871A-FDD55AD60796}"/>
    <hyperlink ref="G10" r:id="rId3" xr:uid="{8F36B916-9A08-484B-B885-39416D5D5EB7}"/>
    <hyperlink ref="G13" r:id="rId4" xr:uid="{77DBFEB9-5F53-4F70-A44B-33949F8D3742}"/>
  </hyperlinks>
  <pageMargins left="0.7" right="0.7" top="0.75" bottom="0.75" header="0.3" footer="0.3"/>
  <pageSetup orientation="portrait" horizontalDpi="4294967295" verticalDpi="4294967295"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6F03C-598C-4878-8529-E33F32909290}">
  <sheetPr>
    <outlinePr summaryBelow="0" summaryRight="0"/>
  </sheetPr>
  <dimension ref="A1:G17"/>
  <sheetViews>
    <sheetView workbookViewId="0">
      <selection activeCell="E17" sqref="E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865</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288</v>
      </c>
      <c r="F5" s="3" t="s">
        <v>15</v>
      </c>
      <c r="G5" s="3"/>
    </row>
    <row r="6" spans="1:7">
      <c r="A6" s="3" t="s">
        <v>12</v>
      </c>
      <c r="B6" s="9" t="s">
        <v>13</v>
      </c>
      <c r="C6" s="3" t="s">
        <v>17</v>
      </c>
      <c r="D6" s="3"/>
      <c r="E6" s="9" t="s">
        <v>290</v>
      </c>
      <c r="F6" s="3" t="s">
        <v>15</v>
      </c>
      <c r="G6" s="3"/>
    </row>
    <row r="7" spans="1:7">
      <c r="A7" s="3" t="s">
        <v>12</v>
      </c>
      <c r="B7" s="9" t="s">
        <v>13</v>
      </c>
      <c r="C7" s="3" t="s">
        <v>17</v>
      </c>
      <c r="D7" s="3"/>
      <c r="E7" s="9" t="s">
        <v>292</v>
      </c>
      <c r="F7" s="3" t="s">
        <v>15</v>
      </c>
      <c r="G7" s="3"/>
    </row>
    <row r="8" spans="1:7">
      <c r="A8" s="3" t="s">
        <v>12</v>
      </c>
      <c r="B8" s="9" t="s">
        <v>13</v>
      </c>
      <c r="C8" s="3"/>
      <c r="D8" s="3"/>
      <c r="E8" s="9" t="s">
        <v>866</v>
      </c>
      <c r="F8" s="3" t="s">
        <v>15</v>
      </c>
      <c r="G8" s="3"/>
    </row>
    <row r="9" spans="1:7">
      <c r="A9" s="3" t="s">
        <v>12</v>
      </c>
      <c r="B9" s="9" t="s">
        <v>13</v>
      </c>
      <c r="C9" s="3" t="s">
        <v>17</v>
      </c>
      <c r="D9" s="3"/>
      <c r="E9" s="9" t="s">
        <v>296</v>
      </c>
      <c r="F9" s="3" t="s">
        <v>15</v>
      </c>
      <c r="G9" s="3"/>
    </row>
    <row r="10" spans="1:7">
      <c r="A10" s="3" t="s">
        <v>12</v>
      </c>
      <c r="B10" s="9" t="s">
        <v>13</v>
      </c>
      <c r="C10" s="3" t="s">
        <v>17</v>
      </c>
      <c r="D10" s="3"/>
      <c r="E10" s="9" t="s">
        <v>298</v>
      </c>
      <c r="F10" s="3" t="s">
        <v>15</v>
      </c>
      <c r="G10" s="3"/>
    </row>
    <row r="11" spans="1:7">
      <c r="A11" s="3" t="s">
        <v>12</v>
      </c>
      <c r="B11" s="9" t="s">
        <v>13</v>
      </c>
      <c r="C11" s="3" t="s">
        <v>17</v>
      </c>
      <c r="D11" s="3"/>
      <c r="E11" s="9" t="s">
        <v>300</v>
      </c>
      <c r="F11" s="3" t="s">
        <v>15</v>
      </c>
      <c r="G11" s="3"/>
    </row>
    <row r="12" spans="1:7">
      <c r="A12" s="3" t="s">
        <v>15</v>
      </c>
      <c r="B12" s="9" t="s">
        <v>13</v>
      </c>
      <c r="C12" s="3" t="s">
        <v>17</v>
      </c>
      <c r="D12" s="3"/>
      <c r="E12" s="9" t="s">
        <v>301</v>
      </c>
      <c r="F12" s="3" t="s">
        <v>15</v>
      </c>
      <c r="G12" s="3"/>
    </row>
    <row r="13" spans="1:7">
      <c r="A13" s="3" t="s">
        <v>15</v>
      </c>
      <c r="B13" s="9" t="s">
        <v>13</v>
      </c>
      <c r="C13" s="3"/>
      <c r="D13" s="3"/>
      <c r="E13" s="9" t="s">
        <v>302</v>
      </c>
      <c r="F13" s="3" t="s">
        <v>15</v>
      </c>
      <c r="G13" s="3"/>
    </row>
    <row r="14" spans="1:7">
      <c r="A14" s="3" t="s">
        <v>15</v>
      </c>
      <c r="B14" s="9" t="s">
        <v>13</v>
      </c>
      <c r="C14" s="3" t="s">
        <v>17</v>
      </c>
      <c r="D14" s="3"/>
      <c r="E14" s="9" t="s">
        <v>303</v>
      </c>
      <c r="F14" s="3" t="s">
        <v>15</v>
      </c>
      <c r="G14" s="3"/>
    </row>
    <row r="15" spans="1:7">
      <c r="A15" s="3" t="s">
        <v>12</v>
      </c>
      <c r="B15" s="9" t="s">
        <v>13</v>
      </c>
      <c r="C15" s="3" t="s">
        <v>17</v>
      </c>
      <c r="D15" s="3"/>
      <c r="E15" s="9" t="s">
        <v>304</v>
      </c>
      <c r="F15" s="3" t="s">
        <v>15</v>
      </c>
      <c r="G15" s="3"/>
    </row>
    <row r="16" spans="1:7">
      <c r="A16" s="3" t="s">
        <v>12</v>
      </c>
      <c r="B16" s="9" t="s">
        <v>13</v>
      </c>
      <c r="C16" s="3" t="s">
        <v>17</v>
      </c>
      <c r="D16" s="3"/>
      <c r="E16" s="9" t="s">
        <v>305</v>
      </c>
      <c r="F16" s="3" t="s">
        <v>15</v>
      </c>
      <c r="G16" s="3"/>
    </row>
    <row r="17" spans="1:7">
      <c r="A17" s="3" t="s">
        <v>15</v>
      </c>
      <c r="B17" s="9" t="s">
        <v>13</v>
      </c>
      <c r="C17" s="3" t="s">
        <v>17</v>
      </c>
      <c r="D17" s="3"/>
      <c r="E17" s="9" t="s">
        <v>307</v>
      </c>
      <c r="F17" s="3" t="s">
        <v>15</v>
      </c>
      <c r="G17" s="3"/>
    </row>
  </sheetData>
  <mergeCells count="3">
    <mergeCell ref="A1:G1"/>
    <mergeCell ref="B2:G2"/>
    <mergeCell ref="B3:G3"/>
  </mergeCells>
  <dataValidations count="2">
    <dataValidation type="list" allowBlank="1" showInputMessage="1" showErrorMessage="1" sqref="A5:A17 F5:F17" xr:uid="{77BD50B0-7311-4248-897F-BBB3124979B2}">
      <formula1>"Yes,No"</formula1>
    </dataValidation>
    <dataValidation type="list" allowBlank="1" showInputMessage="1" showErrorMessage="1" sqref="B3:G3" xr:uid="{B6FD8CDD-8F34-4360-A550-E3470C6D28E9}">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2D5E-6C0D-49BA-B042-E013A3A9A9D3}">
  <sheetPr>
    <outlinePr summaryBelow="0" summaryRight="0"/>
  </sheetPr>
  <dimension ref="A1:G12"/>
  <sheetViews>
    <sheetView workbookViewId="0">
      <selection activeCell="A5" sqref="A5:G12"/>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566</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288</v>
      </c>
      <c r="F5" s="3" t="s">
        <v>15</v>
      </c>
      <c r="G5" s="3"/>
    </row>
    <row r="6" spans="1:7">
      <c r="A6" s="3" t="s">
        <v>12</v>
      </c>
      <c r="B6" s="9" t="s">
        <v>13</v>
      </c>
      <c r="C6" s="3" t="s">
        <v>17</v>
      </c>
      <c r="D6" s="3"/>
      <c r="E6" s="9" t="s">
        <v>568</v>
      </c>
      <c r="F6" s="3" t="s">
        <v>15</v>
      </c>
      <c r="G6" s="3"/>
    </row>
    <row r="7" spans="1:7">
      <c r="A7" s="3" t="s">
        <v>12</v>
      </c>
      <c r="B7" s="9" t="s">
        <v>13</v>
      </c>
      <c r="C7" s="3" t="s">
        <v>17</v>
      </c>
      <c r="D7" s="3"/>
      <c r="E7" s="9" t="s">
        <v>570</v>
      </c>
      <c r="F7" s="3" t="s">
        <v>15</v>
      </c>
      <c r="G7" s="3"/>
    </row>
    <row r="8" spans="1:7">
      <c r="A8" s="3" t="s">
        <v>12</v>
      </c>
      <c r="B8" s="9" t="s">
        <v>13</v>
      </c>
      <c r="C8" s="3" t="s">
        <v>17</v>
      </c>
      <c r="D8" s="3"/>
      <c r="E8" s="9" t="s">
        <v>572</v>
      </c>
      <c r="F8" s="3" t="s">
        <v>15</v>
      </c>
      <c r="G8" s="3"/>
    </row>
    <row r="9" spans="1:7" ht="30">
      <c r="A9" s="3" t="s">
        <v>12</v>
      </c>
      <c r="B9" s="9" t="s">
        <v>13</v>
      </c>
      <c r="C9" s="3" t="s">
        <v>17</v>
      </c>
      <c r="D9" s="3"/>
      <c r="E9" s="9" t="s">
        <v>574</v>
      </c>
      <c r="F9" s="3" t="s">
        <v>15</v>
      </c>
      <c r="G9" s="3"/>
    </row>
    <row r="10" spans="1:7">
      <c r="A10" s="3" t="s">
        <v>12</v>
      </c>
      <c r="B10" s="9" t="s">
        <v>13</v>
      </c>
      <c r="C10" s="3" t="s">
        <v>17</v>
      </c>
      <c r="D10" s="3"/>
      <c r="E10" s="9" t="s">
        <v>576</v>
      </c>
      <c r="F10" s="3" t="s">
        <v>15</v>
      </c>
      <c r="G10" s="3"/>
    </row>
    <row r="11" spans="1:7">
      <c r="A11" s="3" t="s">
        <v>12</v>
      </c>
      <c r="B11" s="9" t="s">
        <v>13</v>
      </c>
      <c r="C11" s="3" t="s">
        <v>17</v>
      </c>
      <c r="D11" s="3"/>
      <c r="E11" s="9" t="s">
        <v>304</v>
      </c>
      <c r="F11" s="3" t="s">
        <v>15</v>
      </c>
      <c r="G11" s="3"/>
    </row>
    <row r="12" spans="1:7" ht="30">
      <c r="A12" s="3" t="s">
        <v>12</v>
      </c>
      <c r="B12" s="9" t="s">
        <v>13</v>
      </c>
      <c r="C12" s="3" t="s">
        <v>17</v>
      </c>
      <c r="D12" s="3"/>
      <c r="E12" s="9" t="s">
        <v>578</v>
      </c>
      <c r="F12" s="3" t="s">
        <v>15</v>
      </c>
      <c r="G12" s="3"/>
    </row>
  </sheetData>
  <mergeCells count="3">
    <mergeCell ref="A1:G1"/>
    <mergeCell ref="B2:G2"/>
    <mergeCell ref="B3:G3"/>
  </mergeCells>
  <dataValidations count="2">
    <dataValidation type="list" allowBlank="1" showInputMessage="1" showErrorMessage="1" sqref="B3:G3" xr:uid="{AB946A27-5C97-428C-A33F-C320B868176E}">
      <formula1>"Verifiable Credentials,Encrypted Verifiable Credential,Sub-Schema"</formula1>
    </dataValidation>
    <dataValidation type="list" allowBlank="1" showInputMessage="1" showErrorMessage="1" sqref="F5:F12 A5:A12" xr:uid="{57733439-39B0-45B8-A444-1B69B1F0B9C8}">
      <formula1>"Yes,No"</formula1>
    </dataValidation>
  </dataValidations>
  <pageMargins left="0.7" right="0.7" top="0.75" bottom="0.75" header="0.3" footer="0.3"/>
  <pageSetup orientation="portrait" horizontalDpi="4294967295" verticalDpi="4294967295"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86FC-326C-404F-B320-43DE4C392375}">
  <sheetPr>
    <outlinePr summaryBelow="0" summaryRight="0"/>
  </sheetPr>
  <dimension ref="A1:G19"/>
  <sheetViews>
    <sheetView workbookViewId="0">
      <selection activeCell="A15" sqref="A15:A19"/>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40" t="s">
        <v>867</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7" t="s">
        <v>311</v>
      </c>
      <c r="C5" s="3"/>
      <c r="D5" s="3"/>
      <c r="E5" s="9" t="s">
        <v>311</v>
      </c>
      <c r="F5" s="3" t="s">
        <v>12</v>
      </c>
      <c r="G5" s="3"/>
    </row>
    <row r="6" spans="1:7" outlineLevel="1">
      <c r="A6" s="10" t="s">
        <v>12</v>
      </c>
      <c r="B6" s="10" t="s">
        <v>13</v>
      </c>
      <c r="C6" s="10"/>
      <c r="D6" s="10"/>
      <c r="E6" s="10" t="s">
        <v>312</v>
      </c>
      <c r="F6" s="10" t="s">
        <v>15</v>
      </c>
      <c r="G6" s="10"/>
    </row>
    <row r="7" spans="1:7" outlineLevel="1">
      <c r="A7" s="10" t="s">
        <v>12</v>
      </c>
      <c r="B7" s="10" t="s">
        <v>13</v>
      </c>
      <c r="C7" s="10" t="s">
        <v>17</v>
      </c>
      <c r="D7" s="10"/>
      <c r="E7" s="10" t="s">
        <v>313</v>
      </c>
      <c r="F7" s="10" t="s">
        <v>15</v>
      </c>
      <c r="G7" s="10"/>
    </row>
    <row r="8" spans="1:7" outlineLevel="1">
      <c r="A8" s="10" t="s">
        <v>12</v>
      </c>
      <c r="B8" s="10" t="s">
        <v>13</v>
      </c>
      <c r="C8" s="10" t="s">
        <v>17</v>
      </c>
      <c r="D8" s="10"/>
      <c r="E8" s="10" t="s">
        <v>314</v>
      </c>
      <c r="F8" s="10" t="s">
        <v>15</v>
      </c>
      <c r="G8" s="10"/>
    </row>
    <row r="9" spans="1:7" outlineLevel="1">
      <c r="A9" s="10" t="s">
        <v>12</v>
      </c>
      <c r="B9" s="10" t="s">
        <v>13</v>
      </c>
      <c r="C9" s="10" t="s">
        <v>17</v>
      </c>
      <c r="D9" s="10"/>
      <c r="E9" s="10" t="s">
        <v>315</v>
      </c>
      <c r="F9" s="10" t="s">
        <v>15</v>
      </c>
      <c r="G9" s="10"/>
    </row>
    <row r="10" spans="1:7" outlineLevel="1">
      <c r="A10" s="10" t="s">
        <v>12</v>
      </c>
      <c r="B10" s="10" t="s">
        <v>13</v>
      </c>
      <c r="C10" s="10" t="s">
        <v>17</v>
      </c>
      <c r="D10" s="10"/>
      <c r="E10" s="10" t="s">
        <v>316</v>
      </c>
      <c r="F10" s="10" t="s">
        <v>15</v>
      </c>
      <c r="G10" s="10"/>
    </row>
    <row r="11" spans="1:7">
      <c r="A11" s="3" t="s">
        <v>12</v>
      </c>
      <c r="B11" s="9" t="s">
        <v>13</v>
      </c>
      <c r="C11" s="3"/>
      <c r="D11" s="3"/>
      <c r="E11" s="9" t="s">
        <v>317</v>
      </c>
      <c r="F11" s="3" t="s">
        <v>15</v>
      </c>
      <c r="G11" s="3"/>
    </row>
    <row r="12" spans="1:7">
      <c r="A12" s="3" t="s">
        <v>12</v>
      </c>
      <c r="B12" s="9" t="s">
        <v>13</v>
      </c>
      <c r="C12" s="3"/>
      <c r="D12" s="3"/>
      <c r="E12" s="9" t="s">
        <v>318</v>
      </c>
      <c r="F12" s="3" t="s">
        <v>15</v>
      </c>
      <c r="G12" s="3"/>
    </row>
    <row r="13" spans="1:7">
      <c r="A13" s="3" t="s">
        <v>12</v>
      </c>
      <c r="B13" s="9" t="s">
        <v>13</v>
      </c>
      <c r="C13" s="3"/>
      <c r="D13" s="3"/>
      <c r="E13" s="9" t="s">
        <v>319</v>
      </c>
      <c r="F13" s="3" t="s">
        <v>15</v>
      </c>
      <c r="G13" s="3"/>
    </row>
    <row r="14" spans="1:7">
      <c r="A14" s="3" t="s">
        <v>12</v>
      </c>
      <c r="B14" s="9" t="s">
        <v>13</v>
      </c>
      <c r="C14" s="3"/>
      <c r="D14" s="3"/>
      <c r="E14" s="9" t="s">
        <v>320</v>
      </c>
      <c r="F14" s="3" t="s">
        <v>15</v>
      </c>
      <c r="G14" s="3"/>
    </row>
    <row r="15" spans="1:7">
      <c r="A15" s="3" t="s">
        <v>12</v>
      </c>
      <c r="B15" s="9" t="s">
        <v>13</v>
      </c>
      <c r="C15" s="3" t="s">
        <v>17</v>
      </c>
      <c r="D15" s="3"/>
      <c r="E15" s="9" t="s">
        <v>321</v>
      </c>
      <c r="F15" s="3" t="s">
        <v>15</v>
      </c>
      <c r="G15" s="3"/>
    </row>
    <row r="16" spans="1:7">
      <c r="A16" s="3" t="s">
        <v>12</v>
      </c>
      <c r="B16" s="9" t="s">
        <v>13</v>
      </c>
      <c r="C16" s="3" t="s">
        <v>17</v>
      </c>
      <c r="D16" s="3"/>
      <c r="E16" s="9" t="s">
        <v>322</v>
      </c>
      <c r="F16" s="3" t="s">
        <v>15</v>
      </c>
      <c r="G16" s="3"/>
    </row>
    <row r="17" spans="1:7">
      <c r="A17" s="3" t="s">
        <v>12</v>
      </c>
      <c r="B17" s="9" t="s">
        <v>13</v>
      </c>
      <c r="C17" s="3" t="s">
        <v>17</v>
      </c>
      <c r="D17" s="3"/>
      <c r="E17" s="9" t="s">
        <v>323</v>
      </c>
      <c r="F17" s="3" t="s">
        <v>15</v>
      </c>
      <c r="G17" s="3"/>
    </row>
    <row r="18" spans="1:7">
      <c r="A18" s="3" t="s">
        <v>12</v>
      </c>
      <c r="B18" s="9" t="s">
        <v>13</v>
      </c>
      <c r="C18" s="3" t="s">
        <v>17</v>
      </c>
      <c r="D18" s="3"/>
      <c r="E18" s="9" t="s">
        <v>324</v>
      </c>
      <c r="F18" s="3" t="s">
        <v>15</v>
      </c>
      <c r="G18" s="3"/>
    </row>
    <row r="19" spans="1:7">
      <c r="A19" s="3" t="s">
        <v>12</v>
      </c>
      <c r="B19" s="9" t="s">
        <v>13</v>
      </c>
      <c r="C19" s="3" t="s">
        <v>17</v>
      </c>
      <c r="D19" s="3"/>
      <c r="E19" s="9" t="s">
        <v>325</v>
      </c>
      <c r="F19" s="3" t="s">
        <v>15</v>
      </c>
      <c r="G19" s="3"/>
    </row>
  </sheetData>
  <mergeCells count="3">
    <mergeCell ref="A1:G1"/>
    <mergeCell ref="B2:G2"/>
    <mergeCell ref="B3:G3"/>
  </mergeCells>
  <dataValidations count="2">
    <dataValidation type="list" allowBlank="1" showInputMessage="1" showErrorMessage="1" sqref="B3:G3" xr:uid="{06C8B203-2DDA-4F49-854D-66880F934D65}">
      <formula1>"Verifiable Credentials,Encrypted Verifiable Credential,Sub-Schema"</formula1>
    </dataValidation>
    <dataValidation type="list" allowBlank="1" showInputMessage="1" showErrorMessage="1" sqref="F5:F19 A5:A19" xr:uid="{1FA97768-BDB8-4AE9-A208-CC5A290ED5EB}">
      <formula1>"Yes,No"</formula1>
    </dataValidation>
  </dataValidations>
  <hyperlinks>
    <hyperlink ref="B5" location="'Yearly ex ante estimates'!A1" display="Yearly ex ante estimates" xr:uid="{F5E06232-2901-451F-9B4D-A58625AC0CAD}"/>
  </hyperlinks>
  <pageMargins left="0.7" right="0.7" top="0.75" bottom="0.75" header="0.3" footer="0.3"/>
  <pageSetup orientation="portrait" horizontalDpi="4294967295" verticalDpi="4294967295"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9CE9-D96C-420D-ACDC-1FF1426FFFC6}">
  <sheetPr>
    <outlinePr summaryBelow="0" summaryRight="0"/>
  </sheetPr>
  <dimension ref="A1:G9"/>
  <sheetViews>
    <sheetView workbookViewId="0"/>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311</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312</v>
      </c>
      <c r="F5" s="3" t="s">
        <v>15</v>
      </c>
      <c r="G5" s="3"/>
    </row>
    <row r="6" spans="1:7">
      <c r="A6" s="3" t="s">
        <v>12</v>
      </c>
      <c r="B6" s="9" t="s">
        <v>13</v>
      </c>
      <c r="C6" s="3" t="s">
        <v>17</v>
      </c>
      <c r="D6" s="3"/>
      <c r="E6" s="9" t="s">
        <v>313</v>
      </c>
      <c r="F6" s="3" t="s">
        <v>15</v>
      </c>
      <c r="G6" s="3"/>
    </row>
    <row r="7" spans="1:7">
      <c r="A7" s="3" t="s">
        <v>12</v>
      </c>
      <c r="B7" s="9" t="s">
        <v>13</v>
      </c>
      <c r="C7" s="3" t="s">
        <v>17</v>
      </c>
      <c r="D7" s="3"/>
      <c r="E7" s="9" t="s">
        <v>314</v>
      </c>
      <c r="F7" s="3" t="s">
        <v>15</v>
      </c>
      <c r="G7" s="3"/>
    </row>
    <row r="8" spans="1:7">
      <c r="A8" s="3" t="s">
        <v>12</v>
      </c>
      <c r="B8" s="9" t="s">
        <v>13</v>
      </c>
      <c r="C8" s="3" t="s">
        <v>17</v>
      </c>
      <c r="D8" s="3"/>
      <c r="E8" s="9" t="s">
        <v>315</v>
      </c>
      <c r="F8" s="3" t="s">
        <v>15</v>
      </c>
      <c r="G8" s="3"/>
    </row>
    <row r="9" spans="1:7">
      <c r="A9" s="3" t="s">
        <v>12</v>
      </c>
      <c r="B9" s="9" t="s">
        <v>13</v>
      </c>
      <c r="C9" s="3" t="s">
        <v>17</v>
      </c>
      <c r="D9" s="3"/>
      <c r="E9" s="9" t="s">
        <v>316</v>
      </c>
      <c r="F9" s="3" t="s">
        <v>15</v>
      </c>
      <c r="G9" s="3"/>
    </row>
  </sheetData>
  <mergeCells count="3">
    <mergeCell ref="A1:G1"/>
    <mergeCell ref="B2:G2"/>
    <mergeCell ref="B3:G3"/>
  </mergeCells>
  <dataValidations count="2">
    <dataValidation type="list" allowBlank="1" showInputMessage="1" showErrorMessage="1" sqref="B3:G3" xr:uid="{D45340CB-4A03-4CFA-846E-EAD50EA19D83}">
      <formula1>"Verifiable Credentials,Encrypted Verifiable Credential,Sub-Schema"</formula1>
    </dataValidation>
    <dataValidation type="list" allowBlank="1" showInputMessage="1" showErrorMessage="1" sqref="F5:F9 A5:A9" xr:uid="{7EB448F9-CE18-484B-A6D2-FE56DE794F88}">
      <formula1>"Yes,No"</formula1>
    </dataValidation>
  </dataValidation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E5FDB-7B0F-476B-A434-5E13654EC2A3}">
  <sheetPr>
    <outlinePr summaryBelow="0" summaryRight="0"/>
  </sheetPr>
  <dimension ref="A1:G21"/>
  <sheetViews>
    <sheetView workbookViewId="0">
      <selection activeCell="A5" sqref="A5:XFD2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40" t="s">
        <v>868</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8" t="s">
        <v>63</v>
      </c>
      <c r="C5" s="3"/>
      <c r="D5" s="3"/>
      <c r="E5" s="9" t="s">
        <v>328</v>
      </c>
      <c r="F5" s="3" t="s">
        <v>15</v>
      </c>
      <c r="G5" s="3"/>
    </row>
    <row r="6" spans="1:7" outlineLevel="1">
      <c r="A6" s="10" t="s">
        <v>12</v>
      </c>
      <c r="B6" s="10" t="s">
        <v>65</v>
      </c>
      <c r="C6" s="10" t="s">
        <v>17</v>
      </c>
      <c r="D6" s="10"/>
      <c r="E6" s="10" t="s">
        <v>66</v>
      </c>
      <c r="F6" s="10" t="s">
        <v>15</v>
      </c>
      <c r="G6" s="14" t="s">
        <v>329</v>
      </c>
    </row>
    <row r="7" spans="1:7" outlineLevel="1">
      <c r="A7" s="10" t="s">
        <v>12</v>
      </c>
      <c r="B7" s="10" t="s">
        <v>65</v>
      </c>
      <c r="C7" s="10" t="s">
        <v>17</v>
      </c>
      <c r="D7" s="10"/>
      <c r="E7" s="10" t="s">
        <v>67</v>
      </c>
      <c r="F7" s="10" t="s">
        <v>15</v>
      </c>
      <c r="G7" s="14" t="s">
        <v>329</v>
      </c>
    </row>
    <row r="8" spans="1:7">
      <c r="A8" s="3" t="s">
        <v>12</v>
      </c>
      <c r="B8" s="9" t="s">
        <v>20</v>
      </c>
      <c r="C8" s="8" t="s">
        <v>330</v>
      </c>
      <c r="D8" s="3"/>
      <c r="E8" s="9" t="s">
        <v>331</v>
      </c>
      <c r="F8" s="3" t="s">
        <v>15</v>
      </c>
      <c r="G8" s="3" t="s">
        <v>869</v>
      </c>
    </row>
    <row r="9" spans="1:7" ht="13.5" customHeight="1">
      <c r="A9" s="3" t="s">
        <v>15</v>
      </c>
      <c r="B9" s="8" t="s">
        <v>333</v>
      </c>
      <c r="C9" s="3"/>
      <c r="D9" s="3" t="b">
        <f>EXACT(G8,"BEy = EGpj,y * EFgrid,y")</f>
        <v>0</v>
      </c>
      <c r="E9" s="9" t="s">
        <v>333</v>
      </c>
      <c r="F9" s="3" t="s">
        <v>15</v>
      </c>
      <c r="G9" s="3"/>
    </row>
    <row r="10" spans="1:7" outlineLevel="1">
      <c r="A10" s="10" t="s">
        <v>12</v>
      </c>
      <c r="B10" s="10" t="s">
        <v>152</v>
      </c>
      <c r="C10" s="10"/>
      <c r="D10" s="10"/>
      <c r="E10" s="10" t="s">
        <v>334</v>
      </c>
      <c r="F10" s="10" t="s">
        <v>15</v>
      </c>
      <c r="G10" s="10"/>
    </row>
    <row r="11" spans="1:7" outlineLevel="1">
      <c r="A11" s="10" t="s">
        <v>12</v>
      </c>
      <c r="B11" s="10" t="s">
        <v>152</v>
      </c>
      <c r="C11" s="10" t="s">
        <v>17</v>
      </c>
      <c r="D11" s="10"/>
      <c r="E11" s="10" t="s">
        <v>335</v>
      </c>
      <c r="F11" s="10" t="s">
        <v>15</v>
      </c>
      <c r="G11" s="10"/>
    </row>
    <row r="12" spans="1:7" outlineLevel="1">
      <c r="A12" s="10" t="s">
        <v>12</v>
      </c>
      <c r="B12" s="10" t="s">
        <v>152</v>
      </c>
      <c r="C12" s="10" t="s">
        <v>17</v>
      </c>
      <c r="D12" s="10" t="s">
        <v>336</v>
      </c>
      <c r="E12" s="10" t="s">
        <v>337</v>
      </c>
      <c r="F12" s="10" t="s">
        <v>15</v>
      </c>
      <c r="G12" s="10">
        <f>G10*G11</f>
        <v>0</v>
      </c>
    </row>
    <row r="13" spans="1:7" ht="14.25" customHeight="1">
      <c r="A13" s="3" t="s">
        <v>15</v>
      </c>
      <c r="B13" s="8" t="s">
        <v>338</v>
      </c>
      <c r="C13" s="3"/>
      <c r="D13" s="3" t="b">
        <f>EXACT(G8,"BEy = EGpjretrofit,y * EFgrid,y")</f>
        <v>1</v>
      </c>
      <c r="E13" s="9" t="s">
        <v>338</v>
      </c>
      <c r="F13" s="3" t="s">
        <v>15</v>
      </c>
      <c r="G13" s="3"/>
    </row>
    <row r="14" spans="1:7" outlineLevel="1">
      <c r="A14" s="10" t="s">
        <v>12</v>
      </c>
      <c r="B14" s="10" t="s">
        <v>152</v>
      </c>
      <c r="C14" s="10"/>
      <c r="D14" s="10" t="s">
        <v>336</v>
      </c>
      <c r="E14" s="10" t="s">
        <v>339</v>
      </c>
      <c r="F14" s="10" t="s">
        <v>15</v>
      </c>
      <c r="G14" s="10">
        <f>G15-G16</f>
        <v>0</v>
      </c>
    </row>
    <row r="15" spans="1:7" outlineLevel="1">
      <c r="A15" s="10" t="s">
        <v>12</v>
      </c>
      <c r="B15" s="10" t="s">
        <v>152</v>
      </c>
      <c r="C15" s="10"/>
      <c r="D15" s="10"/>
      <c r="E15" s="10" t="s">
        <v>334</v>
      </c>
      <c r="F15" s="10" t="s">
        <v>15</v>
      </c>
      <c r="G15" s="10"/>
    </row>
    <row r="16" spans="1:7" outlineLevel="1">
      <c r="A16" s="10" t="s">
        <v>12</v>
      </c>
      <c r="B16" s="10" t="s">
        <v>152</v>
      </c>
      <c r="C16" s="10"/>
      <c r="D16" s="10"/>
      <c r="E16" s="10" t="s">
        <v>340</v>
      </c>
      <c r="F16" s="10" t="s">
        <v>15</v>
      </c>
      <c r="G16" s="10"/>
    </row>
    <row r="17" spans="1:7" outlineLevel="1">
      <c r="A17" s="10" t="s">
        <v>12</v>
      </c>
      <c r="B17" s="10" t="s">
        <v>152</v>
      </c>
      <c r="C17" s="10" t="s">
        <v>17</v>
      </c>
      <c r="D17" s="10"/>
      <c r="E17" s="10" t="s">
        <v>335</v>
      </c>
      <c r="F17" s="10" t="s">
        <v>15</v>
      </c>
      <c r="G17" s="10"/>
    </row>
    <row r="18" spans="1:7" outlineLevel="1">
      <c r="A18" s="10" t="s">
        <v>12</v>
      </c>
      <c r="B18" s="10" t="s">
        <v>152</v>
      </c>
      <c r="C18" s="10" t="s">
        <v>17</v>
      </c>
      <c r="D18" s="10" t="s">
        <v>336</v>
      </c>
      <c r="E18" s="10" t="s">
        <v>337</v>
      </c>
      <c r="F18" s="10" t="s">
        <v>15</v>
      </c>
      <c r="G18" s="10">
        <f>G14*G17</f>
        <v>0</v>
      </c>
    </row>
    <row r="19" spans="1:7">
      <c r="A19" s="3" t="s">
        <v>12</v>
      </c>
      <c r="B19" s="9" t="s">
        <v>152</v>
      </c>
      <c r="C19" s="3" t="s">
        <v>17</v>
      </c>
      <c r="D19" s="3"/>
      <c r="E19" s="9" t="s">
        <v>314</v>
      </c>
      <c r="F19" s="3" t="s">
        <v>15</v>
      </c>
      <c r="G19" s="3"/>
    </row>
    <row r="20" spans="1:7">
      <c r="A20" s="3" t="s">
        <v>12</v>
      </c>
      <c r="B20" s="9" t="s">
        <v>152</v>
      </c>
      <c r="C20" s="3"/>
      <c r="D20" s="3"/>
      <c r="E20" s="9" t="s">
        <v>341</v>
      </c>
      <c r="F20" s="3" t="s">
        <v>15</v>
      </c>
      <c r="G20" s="3"/>
    </row>
    <row r="21" spans="1:7">
      <c r="A21" s="3" t="s">
        <v>12</v>
      </c>
      <c r="B21" s="9" t="s">
        <v>152</v>
      </c>
      <c r="C21" s="3" t="s">
        <v>17</v>
      </c>
      <c r="D21" s="9" t="s">
        <v>336</v>
      </c>
      <c r="E21" s="9" t="s">
        <v>316</v>
      </c>
      <c r="F21" s="3" t="s">
        <v>15</v>
      </c>
      <c r="G21" s="3">
        <f>IF(AND(G8="BEy = EGpj,y * EFgrid,y"),G12-G19-G20,IF(AND(G8="BEy = EGpjretrofit,y * EFgrid,y"),G18-G19-G20))</f>
        <v>0</v>
      </c>
    </row>
  </sheetData>
  <mergeCells count="3">
    <mergeCell ref="A1:G1"/>
    <mergeCell ref="B2:G2"/>
    <mergeCell ref="B3:G3"/>
  </mergeCells>
  <dataValidations count="2">
    <dataValidation type="list" allowBlank="1" showInputMessage="1" showErrorMessage="1" sqref="B3:G3" xr:uid="{F709A982-8F2B-482E-9A87-BC839E3069FC}">
      <formula1>"Verifiable Credentials,Encrypted Verifiable Credential,Sub-Schema"</formula1>
    </dataValidation>
    <dataValidation type="list" allowBlank="1" showInputMessage="1" showErrorMessage="1" sqref="F5:F21 A5:A21" xr:uid="{9D5EC796-4B95-422F-9DCC-A955D862A217}">
      <formula1>"Yes,No"</formula1>
    </dataValidation>
  </dataValidations>
  <hyperlinks>
    <hyperlink ref="B5" location="'Date Range'!A1" display="'Date Range" xr:uid="{8820A3F9-D271-4EA9-B31F-CCDBD30FE080}"/>
    <hyperlink ref="B13" location="'Case 2 BEy'!A1" display="'Case 2 BEy" xr:uid="{6E411C7F-FDAB-4E6F-A9CE-642A1556F183}"/>
    <hyperlink ref="B9" location="'Case 1 BEy'!A1" display="'Case 1 BEy" xr:uid="{DE56A4F6-07DA-41AD-98FF-231B5B429E48}"/>
    <hyperlink ref="C8" location="'Baseline Eq (enum)'!A1" display="'Baseline Eq (enum)" xr:uid="{EED60D76-27CA-4514-B55E-D2242B65C5CB}"/>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D11518F-FA1A-4C0B-ABBC-CE9E584088C9}">
          <x14:formula1>
            <xm:f>'Baseline Eq (enum)'!$A$3:$A$4</xm:f>
          </x14:formula1>
          <xm:sqref>G8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0428-CB5A-4F1F-B8C8-77D4E21EEFBA}">
  <sheetPr>
    <outlinePr summaryBelow="0" summaryRight="0"/>
  </sheetPr>
  <dimension ref="A1:G7"/>
  <sheetViews>
    <sheetView workbookViewId="0">
      <selection activeCell="E11" sqref="E1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333</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152</v>
      </c>
      <c r="C5" s="3"/>
      <c r="D5" s="3"/>
      <c r="E5" s="9" t="s">
        <v>334</v>
      </c>
      <c r="F5" s="3" t="s">
        <v>15</v>
      </c>
      <c r="G5" s="3"/>
    </row>
    <row r="6" spans="1:7">
      <c r="A6" s="3" t="s">
        <v>12</v>
      </c>
      <c r="B6" s="9" t="s">
        <v>152</v>
      </c>
      <c r="C6" s="3" t="s">
        <v>17</v>
      </c>
      <c r="D6" s="3"/>
      <c r="E6" s="9" t="s">
        <v>335</v>
      </c>
      <c r="F6" s="3" t="s">
        <v>15</v>
      </c>
      <c r="G6" s="3"/>
    </row>
    <row r="7" spans="1:7">
      <c r="A7" s="3" t="s">
        <v>12</v>
      </c>
      <c r="B7" s="9" t="s">
        <v>152</v>
      </c>
      <c r="C7" s="3" t="s">
        <v>17</v>
      </c>
      <c r="D7" s="9" t="s">
        <v>336</v>
      </c>
      <c r="E7" s="9" t="s">
        <v>337</v>
      </c>
      <c r="F7" s="3" t="s">
        <v>15</v>
      </c>
      <c r="G7" s="3">
        <f>G5*G6</f>
        <v>0</v>
      </c>
    </row>
  </sheetData>
  <mergeCells count="3">
    <mergeCell ref="A1:G1"/>
    <mergeCell ref="B2:G2"/>
    <mergeCell ref="B3:G3"/>
  </mergeCells>
  <dataValidations count="2">
    <dataValidation type="list" allowBlank="1" showInputMessage="1" showErrorMessage="1" sqref="B3:G3" xr:uid="{219E0581-827E-496B-ABAA-29D242D724DC}">
      <formula1>"Verifiable Credentials,Encrypted Verifiable Credential,Sub-Schema"</formula1>
    </dataValidation>
    <dataValidation type="list" allowBlank="1" showInputMessage="1" showErrorMessage="1" sqref="A5:A7 F5:F7" xr:uid="{26ED0BAC-DC75-4D58-A003-A55CEAA3B9BA}">
      <formula1>"Yes,No"</formula1>
    </dataValidation>
  </dataValidations>
  <pageMargins left="0.7" right="0.7" top="0.75" bottom="0.75" header="0.3" footer="0.3"/>
  <pageSetup orientation="portrait" horizontalDpi="4294967295" verticalDpi="4294967295"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D439-7D37-4309-9D46-E7BCFE3422E5}">
  <sheetPr>
    <outlinePr summaryBelow="0" summaryRight="0"/>
  </sheetPr>
  <dimension ref="A1:G9"/>
  <sheetViews>
    <sheetView workbookViewId="0">
      <selection activeCell="F13" sqref="F13:F1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338</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152</v>
      </c>
      <c r="C5" s="3"/>
      <c r="D5" s="3" t="s">
        <v>336</v>
      </c>
      <c r="E5" s="9" t="s">
        <v>339</v>
      </c>
      <c r="F5" s="3" t="s">
        <v>15</v>
      </c>
      <c r="G5" s="3">
        <f>G6-G7</f>
        <v>0</v>
      </c>
    </row>
    <row r="6" spans="1:7">
      <c r="A6" s="3" t="s">
        <v>12</v>
      </c>
      <c r="B6" s="9" t="s">
        <v>152</v>
      </c>
      <c r="C6" s="3"/>
      <c r="D6" s="3"/>
      <c r="E6" s="9" t="s">
        <v>334</v>
      </c>
      <c r="F6" s="3" t="s">
        <v>15</v>
      </c>
      <c r="G6" s="3"/>
    </row>
    <row r="7" spans="1:7">
      <c r="A7" s="3" t="s">
        <v>12</v>
      </c>
      <c r="B7" s="9" t="s">
        <v>152</v>
      </c>
      <c r="C7" s="3"/>
      <c r="D7" s="3"/>
      <c r="E7" s="9" t="s">
        <v>340</v>
      </c>
      <c r="F7" s="3" t="s">
        <v>15</v>
      </c>
      <c r="G7" s="3"/>
    </row>
    <row r="8" spans="1:7">
      <c r="A8" s="3" t="s">
        <v>12</v>
      </c>
      <c r="B8" s="9" t="s">
        <v>152</v>
      </c>
      <c r="C8" s="3" t="s">
        <v>17</v>
      </c>
      <c r="D8" s="3"/>
      <c r="E8" s="9" t="s">
        <v>335</v>
      </c>
      <c r="F8" s="3" t="s">
        <v>15</v>
      </c>
      <c r="G8" s="3"/>
    </row>
    <row r="9" spans="1:7">
      <c r="A9" s="3" t="s">
        <v>12</v>
      </c>
      <c r="B9" s="9" t="s">
        <v>152</v>
      </c>
      <c r="C9" s="3" t="s">
        <v>17</v>
      </c>
      <c r="D9" s="3" t="s">
        <v>336</v>
      </c>
      <c r="E9" s="9" t="s">
        <v>337</v>
      </c>
      <c r="F9" s="3" t="s">
        <v>15</v>
      </c>
      <c r="G9" s="3">
        <f>G5*G8</f>
        <v>0</v>
      </c>
    </row>
  </sheetData>
  <mergeCells count="3">
    <mergeCell ref="A1:G1"/>
    <mergeCell ref="B2:G2"/>
    <mergeCell ref="B3:G3"/>
  </mergeCells>
  <dataValidations count="2">
    <dataValidation type="list" allowBlank="1" showInputMessage="1" showErrorMessage="1" sqref="B3:G3" xr:uid="{70D2C0D0-8C75-4B9D-A27B-C71662B4E347}">
      <formula1>"Verifiable Credentials,Encrypted Verifiable Credential,Sub-Schema"</formula1>
    </dataValidation>
    <dataValidation type="list" allowBlank="1" showInputMessage="1" showErrorMessage="1" sqref="A5:A9 F5:F9" xr:uid="{D08E428D-31D1-42A2-9586-98CED6632A04}">
      <formula1>"Yes,No"</formula1>
    </dataValidation>
  </dataValidations>
  <pageMargins left="0.7" right="0.7" top="0.75" bottom="0.75" header="0.3" footer="0.3"/>
  <pageSetup orientation="portrait" horizontalDpi="4294967295" verticalDpi="4294967295"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5DF0C-E0ED-440B-8E41-0FEABCF133E7}">
  <sheetPr>
    <outlinePr summaryBelow="0" summaryRight="0"/>
  </sheetPr>
  <dimension ref="A1:G6"/>
  <sheetViews>
    <sheetView workbookViewId="0">
      <selection activeCell="A5" sqref="A5:XFD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63</v>
      </c>
      <c r="B1" s="40"/>
      <c r="C1" s="40"/>
      <c r="D1" s="40"/>
      <c r="E1" s="40"/>
      <c r="F1" s="40"/>
      <c r="G1" s="40"/>
    </row>
    <row r="2" spans="1:7" ht="18.75">
      <c r="A2" s="12" t="s">
        <v>1</v>
      </c>
      <c r="B2" s="38" t="s">
        <v>17</v>
      </c>
      <c r="C2" s="38"/>
      <c r="D2" s="38"/>
      <c r="E2" s="38"/>
      <c r="F2" s="38"/>
      <c r="G2" s="38"/>
    </row>
    <row r="3" spans="1:7" ht="18.75">
      <c r="A3" s="12" t="s">
        <v>3</v>
      </c>
      <c r="B3" s="38" t="s">
        <v>74</v>
      </c>
      <c r="C3" s="38"/>
      <c r="D3" s="38"/>
      <c r="E3" s="38"/>
      <c r="F3" s="38"/>
      <c r="G3" s="38"/>
    </row>
    <row r="4" spans="1:7" ht="18.75">
      <c r="A4" s="13" t="s">
        <v>5</v>
      </c>
      <c r="B4" s="13" t="s">
        <v>6</v>
      </c>
      <c r="C4" s="13" t="s">
        <v>7</v>
      </c>
      <c r="D4" s="13" t="s">
        <v>8</v>
      </c>
      <c r="E4" s="13" t="s">
        <v>9</v>
      </c>
      <c r="F4" s="13" t="s">
        <v>10</v>
      </c>
      <c r="G4" s="13" t="s">
        <v>11</v>
      </c>
    </row>
    <row r="5" spans="1:7">
      <c r="A5" s="9" t="s">
        <v>12</v>
      </c>
      <c r="B5" s="9" t="s">
        <v>65</v>
      </c>
      <c r="C5" s="9" t="s">
        <v>17</v>
      </c>
      <c r="D5" s="9"/>
      <c r="E5" s="9" t="s">
        <v>66</v>
      </c>
      <c r="F5" s="9" t="s">
        <v>15</v>
      </c>
      <c r="G5" s="9" t="s">
        <v>329</v>
      </c>
    </row>
    <row r="6" spans="1:7">
      <c r="A6" s="9" t="s">
        <v>12</v>
      </c>
      <c r="B6" s="9" t="s">
        <v>65</v>
      </c>
      <c r="C6" s="9" t="s">
        <v>17</v>
      </c>
      <c r="D6" s="9"/>
      <c r="E6" s="9" t="s">
        <v>67</v>
      </c>
      <c r="F6" s="9" t="s">
        <v>15</v>
      </c>
      <c r="G6" s="9" t="s">
        <v>329</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DCB2-68FB-4883-AEE3-2E49D3353051}">
  <sheetPr>
    <outlinePr summaryBelow="0" summaryRight="0"/>
  </sheetPr>
  <dimension ref="A1:G13"/>
  <sheetViews>
    <sheetView workbookViewId="0">
      <selection activeCell="E25" sqref="E2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870</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429</v>
      </c>
      <c r="F5" s="3" t="s">
        <v>15</v>
      </c>
      <c r="G5" s="3"/>
    </row>
    <row r="6" spans="1:7">
      <c r="A6" s="3" t="s">
        <v>12</v>
      </c>
      <c r="B6" s="9" t="s">
        <v>13</v>
      </c>
      <c r="C6" s="3"/>
      <c r="D6" s="3"/>
      <c r="E6" s="9" t="s">
        <v>430</v>
      </c>
      <c r="F6" s="3" t="s">
        <v>15</v>
      </c>
      <c r="G6" s="3"/>
    </row>
    <row r="7" spans="1:7">
      <c r="A7" s="3" t="s">
        <v>12</v>
      </c>
      <c r="B7" s="9" t="s">
        <v>13</v>
      </c>
      <c r="C7" s="3"/>
      <c r="D7" s="3"/>
      <c r="E7" s="9" t="s">
        <v>431</v>
      </c>
      <c r="F7" s="3" t="s">
        <v>15</v>
      </c>
      <c r="G7" s="3"/>
    </row>
    <row r="8" spans="1:7">
      <c r="A8" s="3" t="s">
        <v>12</v>
      </c>
      <c r="B8" s="9" t="s">
        <v>13</v>
      </c>
      <c r="C8" s="3" t="s">
        <v>17</v>
      </c>
      <c r="D8" s="3"/>
      <c r="E8" s="9" t="s">
        <v>432</v>
      </c>
      <c r="F8" s="3" t="s">
        <v>15</v>
      </c>
      <c r="G8" s="3"/>
    </row>
    <row r="9" spans="1:7">
      <c r="A9" s="3" t="s">
        <v>12</v>
      </c>
      <c r="B9" s="9" t="s">
        <v>13</v>
      </c>
      <c r="C9" s="3" t="s">
        <v>17</v>
      </c>
      <c r="D9" s="3"/>
      <c r="E9" s="9" t="s">
        <v>433</v>
      </c>
      <c r="F9" s="3" t="s">
        <v>15</v>
      </c>
      <c r="G9" s="3"/>
    </row>
    <row r="10" spans="1:7">
      <c r="A10" s="3" t="s">
        <v>15</v>
      </c>
      <c r="B10" s="9" t="s">
        <v>13</v>
      </c>
      <c r="C10" s="3" t="s">
        <v>17</v>
      </c>
      <c r="D10" s="3"/>
      <c r="E10" s="9" t="s">
        <v>434</v>
      </c>
      <c r="F10" s="3" t="s">
        <v>15</v>
      </c>
      <c r="G10" s="3"/>
    </row>
    <row r="11" spans="1:7">
      <c r="A11" s="3" t="s">
        <v>15</v>
      </c>
      <c r="B11" s="9" t="s">
        <v>13</v>
      </c>
      <c r="C11" s="3" t="s">
        <v>17</v>
      </c>
      <c r="D11" s="3"/>
      <c r="E11" s="9" t="s">
        <v>435</v>
      </c>
      <c r="F11" s="3" t="s">
        <v>15</v>
      </c>
      <c r="G11" s="3"/>
    </row>
    <row r="12" spans="1:7">
      <c r="A12" s="3" t="s">
        <v>15</v>
      </c>
      <c r="B12" s="9" t="s">
        <v>13</v>
      </c>
      <c r="C12" s="3" t="s">
        <v>17</v>
      </c>
      <c r="D12" s="3"/>
      <c r="E12" s="9" t="s">
        <v>436</v>
      </c>
      <c r="F12" s="3" t="s">
        <v>15</v>
      </c>
      <c r="G12" s="3"/>
    </row>
    <row r="13" spans="1:7">
      <c r="A13" s="3" t="s">
        <v>15</v>
      </c>
      <c r="B13" s="9" t="s">
        <v>13</v>
      </c>
      <c r="C13" s="3" t="s">
        <v>17</v>
      </c>
      <c r="D13" s="3"/>
      <c r="E13" s="9" t="s">
        <v>437</v>
      </c>
      <c r="F13" s="3" t="s">
        <v>15</v>
      </c>
      <c r="G13" s="3"/>
    </row>
  </sheetData>
  <mergeCells count="3">
    <mergeCell ref="A1:G1"/>
    <mergeCell ref="B2:G2"/>
    <mergeCell ref="B3:G3"/>
  </mergeCells>
  <dataValidations count="2">
    <dataValidation type="list" allowBlank="1" showInputMessage="1" showErrorMessage="1" sqref="B3:G3" xr:uid="{A231502E-A1A2-42C3-82B9-C761832DFA7F}">
      <formula1>"Verifiable Credentials,Encrypted Verifiable Credential,Sub-Schema"</formula1>
    </dataValidation>
    <dataValidation type="list" allowBlank="1" showInputMessage="1" showErrorMessage="1" sqref="F5:F13 A5:A13" xr:uid="{F3995298-EB0B-4C4C-BEFF-2BE63329FB91}">
      <formula1>"Yes,No"</formula1>
    </dataValidation>
  </dataValidations>
  <pageMargins left="0.7" right="0.7" top="0.75" bottom="0.75" header="0.3" footer="0.3"/>
  <pageSetup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9702A-825F-4CBF-A7FB-98235135813D}">
  <sheetPr>
    <outlinePr summaryBelow="0" summaryRight="0"/>
  </sheetPr>
  <dimension ref="A1:G8"/>
  <sheetViews>
    <sheetView workbookViewId="0">
      <selection activeCell="A5" sqref="A5:XFD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834</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835</v>
      </c>
      <c r="F5" s="3" t="s">
        <v>15</v>
      </c>
      <c r="G5" s="3"/>
    </row>
    <row r="6" spans="1:7">
      <c r="A6" s="3" t="s">
        <v>12</v>
      </c>
      <c r="B6" s="9" t="s">
        <v>13</v>
      </c>
      <c r="C6" s="3"/>
      <c r="D6" s="3"/>
      <c r="E6" s="9" t="s">
        <v>836</v>
      </c>
      <c r="F6" s="3" t="s">
        <v>15</v>
      </c>
      <c r="G6" s="3"/>
    </row>
    <row r="7" spans="1:7">
      <c r="A7" s="3" t="s">
        <v>12</v>
      </c>
      <c r="B7" s="9" t="s">
        <v>13</v>
      </c>
      <c r="C7" s="3"/>
      <c r="D7" s="3"/>
      <c r="E7" s="9" t="s">
        <v>837</v>
      </c>
      <c r="F7" s="3" t="s">
        <v>15</v>
      </c>
      <c r="G7" s="3"/>
    </row>
    <row r="8" spans="1:7">
      <c r="A8" s="3" t="s">
        <v>12</v>
      </c>
      <c r="B8" s="9" t="s">
        <v>13</v>
      </c>
      <c r="C8" s="3" t="s">
        <v>17</v>
      </c>
      <c r="D8" s="3"/>
      <c r="E8" s="9" t="s">
        <v>838</v>
      </c>
      <c r="F8" s="3" t="s">
        <v>15</v>
      </c>
      <c r="G8" s="3"/>
    </row>
  </sheetData>
  <mergeCells count="3">
    <mergeCell ref="A1:G1"/>
    <mergeCell ref="B2:G2"/>
    <mergeCell ref="B3:G3"/>
  </mergeCells>
  <dataValidations count="2">
    <dataValidation type="list" allowBlank="1" showInputMessage="1" showErrorMessage="1" sqref="F5:F8 A5:A8" xr:uid="{0D094825-B78F-47AB-B002-0DB4216F2D6C}">
      <formula1>"Yes,No"</formula1>
    </dataValidation>
    <dataValidation type="list" allowBlank="1" showInputMessage="1" showErrorMessage="1" sqref="B3:G3" xr:uid="{DDD83165-7DF0-42CB-B47A-850DE40055D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BC21A-261B-4402-A677-5C33A6425E00}">
  <sheetPr>
    <outlinePr summaryBelow="0" summaryRight="0"/>
  </sheetPr>
  <dimension ref="A1:G5"/>
  <sheetViews>
    <sheetView workbookViewId="0">
      <selection activeCell="F9" sqref="F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70</v>
      </c>
      <c r="B1" s="37"/>
      <c r="C1" s="37"/>
      <c r="D1" s="37"/>
      <c r="E1" s="37"/>
      <c r="F1" s="37"/>
      <c r="G1" s="37"/>
    </row>
    <row r="2" spans="1:7" ht="18.75">
      <c r="A2" s="1" t="s">
        <v>1</v>
      </c>
      <c r="B2" s="38" t="s">
        <v>71</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c r="A5" s="3" t="s">
        <v>15</v>
      </c>
      <c r="B5" s="9" t="s">
        <v>26</v>
      </c>
      <c r="C5" s="7"/>
      <c r="D5" s="3"/>
      <c r="E5" s="9" t="s">
        <v>72</v>
      </c>
      <c r="F5" s="3" t="s">
        <v>15</v>
      </c>
      <c r="G5" s="3"/>
    </row>
  </sheetData>
  <mergeCells count="3">
    <mergeCell ref="A1:G1"/>
    <mergeCell ref="B2:G2"/>
    <mergeCell ref="B3:G3"/>
  </mergeCells>
  <dataValidations count="2">
    <dataValidation type="list" allowBlank="1" showInputMessage="1" showErrorMessage="1" sqref="A5 F5" xr:uid="{F46BD1C4-B352-483A-BB61-4A2B2851A400}">
      <formula1>"Yes,No"</formula1>
    </dataValidation>
    <dataValidation type="list" allowBlank="1" showInputMessage="1" showErrorMessage="1" sqref="B3:G3" xr:uid="{462AA0F7-1D6B-48E0-8D20-7BA378A2369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8D58-32CF-4544-A6AD-7903074B63FD}">
  <sheetPr>
    <outlinePr summaryBelow="0" summaryRight="0"/>
  </sheetPr>
  <dimension ref="A1:G9"/>
  <sheetViews>
    <sheetView workbookViewId="0">
      <selection activeCell="E14" sqref="E1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871</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429</v>
      </c>
      <c r="F5" s="3" t="s">
        <v>15</v>
      </c>
      <c r="G5" s="3"/>
    </row>
    <row r="6" spans="1:7">
      <c r="A6" s="3" t="s">
        <v>12</v>
      </c>
      <c r="B6" s="9" t="s">
        <v>13</v>
      </c>
      <c r="C6" s="3"/>
      <c r="D6" s="3"/>
      <c r="E6" s="9" t="s">
        <v>430</v>
      </c>
      <c r="F6" s="3" t="s">
        <v>15</v>
      </c>
      <c r="G6" s="3"/>
    </row>
    <row r="7" spans="1:7">
      <c r="A7" s="3" t="s">
        <v>12</v>
      </c>
      <c r="B7" s="9" t="s">
        <v>13</v>
      </c>
      <c r="C7" s="3"/>
      <c r="D7" s="3"/>
      <c r="E7" s="9" t="s">
        <v>431</v>
      </c>
      <c r="F7" s="3" t="s">
        <v>15</v>
      </c>
      <c r="G7" s="3"/>
    </row>
    <row r="8" spans="1:7">
      <c r="A8" s="3" t="s">
        <v>12</v>
      </c>
      <c r="B8" s="9" t="s">
        <v>13</v>
      </c>
      <c r="C8" s="3" t="s">
        <v>17</v>
      </c>
      <c r="D8" s="3"/>
      <c r="E8" s="9" t="s">
        <v>432</v>
      </c>
      <c r="F8" s="3" t="s">
        <v>15</v>
      </c>
      <c r="G8" s="3"/>
    </row>
    <row r="9" spans="1:7">
      <c r="A9" s="3" t="s">
        <v>12</v>
      </c>
      <c r="B9" s="9" t="s">
        <v>13</v>
      </c>
      <c r="C9" s="3" t="s">
        <v>17</v>
      </c>
      <c r="D9" s="3"/>
      <c r="E9" s="9" t="s">
        <v>433</v>
      </c>
      <c r="F9" s="3" t="s">
        <v>15</v>
      </c>
      <c r="G9" s="3"/>
    </row>
  </sheetData>
  <mergeCells count="3">
    <mergeCell ref="A1:G1"/>
    <mergeCell ref="B2:G2"/>
    <mergeCell ref="B3:G3"/>
  </mergeCells>
  <dataValidations count="2">
    <dataValidation type="list" allowBlank="1" showInputMessage="1" showErrorMessage="1" sqref="F5:F9 A5:A9" xr:uid="{1D2F1795-EFE5-4B96-8337-57C70036D34B}">
      <formula1>"Yes,No"</formula1>
    </dataValidation>
    <dataValidation type="list" allowBlank="1" showInputMessage="1" showErrorMessage="1" sqref="B3:G3" xr:uid="{A609A6D6-19DB-45F1-8602-9BA3B8AC770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1371-7E67-42E8-93D6-588732C4FE90}">
  <sheetPr>
    <outlinePr summaryBelow="0" summaryRight="0"/>
  </sheetPr>
  <dimension ref="A1:G11"/>
  <sheetViews>
    <sheetView workbookViewId="0">
      <selection activeCell="A6" sqref="A6:XFD7"/>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40" t="s">
        <v>441</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7" t="s">
        <v>63</v>
      </c>
      <c r="C5" s="9" t="s">
        <v>17</v>
      </c>
      <c r="D5" s="9"/>
      <c r="E5" s="9" t="s">
        <v>442</v>
      </c>
      <c r="F5" s="3" t="s">
        <v>15</v>
      </c>
      <c r="G5" s="9"/>
    </row>
    <row r="6" spans="1:7" ht="14.25" customHeight="1" outlineLevel="1" collapsed="1">
      <c r="A6" s="10" t="s">
        <v>12</v>
      </c>
      <c r="B6" s="10" t="s">
        <v>65</v>
      </c>
      <c r="C6" s="10" t="s">
        <v>17</v>
      </c>
      <c r="D6" s="10"/>
      <c r="E6" s="10" t="s">
        <v>66</v>
      </c>
      <c r="F6" s="10" t="s">
        <v>15</v>
      </c>
      <c r="G6" s="14">
        <v>44075</v>
      </c>
    </row>
    <row r="7" spans="1:7" outlineLevel="1" collapsed="1">
      <c r="A7" s="10" t="s">
        <v>12</v>
      </c>
      <c r="B7" s="10" t="s">
        <v>65</v>
      </c>
      <c r="C7" s="10" t="s">
        <v>17</v>
      </c>
      <c r="D7" s="10"/>
      <c r="E7" s="10" t="s">
        <v>67</v>
      </c>
      <c r="F7" s="10" t="s">
        <v>15</v>
      </c>
      <c r="G7" s="14">
        <v>47726</v>
      </c>
    </row>
    <row r="8" spans="1:7" ht="14.25" customHeight="1">
      <c r="A8" s="3" t="s">
        <v>12</v>
      </c>
      <c r="B8" s="9" t="s">
        <v>13</v>
      </c>
      <c r="C8" s="3" t="s">
        <v>17</v>
      </c>
      <c r="D8" s="3"/>
      <c r="E8" s="9" t="s">
        <v>443</v>
      </c>
      <c r="F8" s="3" t="s">
        <v>15</v>
      </c>
      <c r="G8" s="3"/>
    </row>
    <row r="9" spans="1:7">
      <c r="A9" s="3" t="s">
        <v>12</v>
      </c>
      <c r="B9" s="9" t="s">
        <v>13</v>
      </c>
      <c r="C9" s="3" t="s">
        <v>17</v>
      </c>
      <c r="D9" s="3"/>
      <c r="E9" s="9" t="s">
        <v>444</v>
      </c>
      <c r="F9" s="3" t="s">
        <v>15</v>
      </c>
      <c r="G9" s="3"/>
    </row>
    <row r="10" spans="1:7">
      <c r="A10" s="3" t="s">
        <v>12</v>
      </c>
      <c r="B10" s="9" t="s">
        <v>65</v>
      </c>
      <c r="C10" s="3" t="s">
        <v>17</v>
      </c>
      <c r="D10" s="3"/>
      <c r="E10" s="9" t="s">
        <v>445</v>
      </c>
      <c r="F10" s="3" t="s">
        <v>15</v>
      </c>
      <c r="G10" s="3"/>
    </row>
    <row r="11" spans="1:7">
      <c r="A11" s="3" t="s">
        <v>12</v>
      </c>
      <c r="B11" s="9" t="s">
        <v>13</v>
      </c>
      <c r="C11" s="3" t="s">
        <v>17</v>
      </c>
      <c r="D11" s="3"/>
      <c r="E11" s="9" t="s">
        <v>446</v>
      </c>
      <c r="F11" s="3" t="s">
        <v>15</v>
      </c>
      <c r="G11" s="3"/>
    </row>
  </sheetData>
  <mergeCells count="3">
    <mergeCell ref="A1:G1"/>
    <mergeCell ref="B2:G2"/>
    <mergeCell ref="B3:G3"/>
  </mergeCells>
  <dataValidations count="2">
    <dataValidation type="list" allowBlank="1" showInputMessage="1" showErrorMessage="1" sqref="F8:F11 A5:A11 F5" xr:uid="{25AEF172-318F-45B6-AFDC-69E1C8F0D98C}">
      <formula1>"Yes,No"</formula1>
    </dataValidation>
    <dataValidation type="list" allowBlank="1" showInputMessage="1" showErrorMessage="1" sqref="B3:G3" xr:uid="{A442ABA5-616B-497F-B780-24B690BD47C5}">
      <formula1>"Verifiable Credentials,Encrypted Verifiable Credential,Sub-Schema"</formula1>
    </dataValidation>
  </dataValidations>
  <hyperlinks>
    <hyperlink ref="B5" location="'Date Range'!A1" display="Date Range" xr:uid="{E2457EF4-E75C-453E-8F7D-72D51E763FAC}"/>
  </hyperlinks>
  <pageMargins left="0.7" right="0.7" top="0.75" bottom="0.75" header="0.3" footer="0.3"/>
  <pageSetup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0A3D4-EFD1-4CE4-88A8-C1D9B5D05E98}">
  <sheetPr>
    <outlinePr summaryBelow="0" summaryRight="0"/>
  </sheetPr>
  <dimension ref="A1:G10"/>
  <sheetViews>
    <sheetView workbookViewId="0">
      <selection activeCell="A5" sqref="A5:G10"/>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447</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431</v>
      </c>
      <c r="F5" s="3" t="s">
        <v>15</v>
      </c>
      <c r="G5" s="9"/>
    </row>
    <row r="6" spans="1:7" ht="14.25" customHeight="1">
      <c r="A6" s="3" t="s">
        <v>12</v>
      </c>
      <c r="B6" s="9" t="s">
        <v>13</v>
      </c>
      <c r="C6" s="3" t="s">
        <v>17</v>
      </c>
      <c r="D6" s="3"/>
      <c r="E6" s="9" t="s">
        <v>432</v>
      </c>
      <c r="F6" s="3" t="s">
        <v>15</v>
      </c>
      <c r="G6" s="3"/>
    </row>
    <row r="7" spans="1:7">
      <c r="A7" s="3" t="s">
        <v>12</v>
      </c>
      <c r="B7" s="9" t="s">
        <v>13</v>
      </c>
      <c r="C7" s="3" t="s">
        <v>17</v>
      </c>
      <c r="D7" s="3"/>
      <c r="E7" s="9" t="s">
        <v>433</v>
      </c>
      <c r="F7" s="3" t="s">
        <v>15</v>
      </c>
      <c r="G7" s="3"/>
    </row>
    <row r="8" spans="1:7">
      <c r="A8" s="3" t="s">
        <v>12</v>
      </c>
      <c r="B8" s="9" t="s">
        <v>65</v>
      </c>
      <c r="C8" s="3" t="s">
        <v>17</v>
      </c>
      <c r="D8" s="3"/>
      <c r="E8" s="9" t="s">
        <v>445</v>
      </c>
      <c r="F8" s="3" t="s">
        <v>15</v>
      </c>
      <c r="G8" s="3"/>
    </row>
    <row r="9" spans="1:7">
      <c r="A9" s="3" t="s">
        <v>12</v>
      </c>
      <c r="B9" s="9" t="s">
        <v>13</v>
      </c>
      <c r="C9" s="3" t="s">
        <v>17</v>
      </c>
      <c r="D9" s="3"/>
      <c r="E9" s="9" t="s">
        <v>448</v>
      </c>
      <c r="F9" s="3" t="s">
        <v>15</v>
      </c>
      <c r="G9" s="3"/>
    </row>
    <row r="10" spans="1:7">
      <c r="A10" s="3" t="s">
        <v>12</v>
      </c>
      <c r="B10" s="9" t="s">
        <v>13</v>
      </c>
      <c r="C10" s="3" t="s">
        <v>17</v>
      </c>
      <c r="D10" s="3"/>
      <c r="E10" s="9" t="s">
        <v>449</v>
      </c>
      <c r="F10" s="3" t="s">
        <v>15</v>
      </c>
      <c r="G10" s="3"/>
    </row>
  </sheetData>
  <mergeCells count="3">
    <mergeCell ref="A1:G1"/>
    <mergeCell ref="B2:G2"/>
    <mergeCell ref="B3:G3"/>
  </mergeCells>
  <dataValidations count="2">
    <dataValidation type="list" allowBlank="1" showInputMessage="1" showErrorMessage="1" sqref="B3:G3" xr:uid="{5FE7AB31-4D58-43C7-8089-A9C5F922B2C4}">
      <formula1>"Verifiable Credentials,Encrypted Verifiable Credential,Sub-Schema"</formula1>
    </dataValidation>
    <dataValidation type="list" allowBlank="1" showInputMessage="1" showErrorMessage="1" sqref="F5:F10 A5:A10" xr:uid="{09ECECEC-7EF8-4E54-8CF3-79EE7CAFA45F}">
      <formula1>"Yes,No"</formula1>
    </dataValidation>
  </dataValidations>
  <pageMargins left="0.7" right="0.7" top="0.75" bottom="0.75" header="0.3" footer="0.3"/>
  <pageSetup orientation="portrait" horizontalDpi="4294967295" verticalDpi="4294967295"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809EA-C421-4217-913B-48E241A291EA}">
  <sheetPr>
    <outlinePr summaryBelow="0" summaryRight="0"/>
  </sheetPr>
  <dimension ref="A1:G7"/>
  <sheetViews>
    <sheetView workbookViewId="0">
      <selection activeCell="E11" sqref="E1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452</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454</v>
      </c>
      <c r="F5" s="3" t="s">
        <v>15</v>
      </c>
      <c r="G5" s="9"/>
    </row>
    <row r="6" spans="1:7" ht="14.25" customHeight="1">
      <c r="A6" s="3" t="s">
        <v>12</v>
      </c>
      <c r="B6" s="9" t="s">
        <v>13</v>
      </c>
      <c r="C6" s="3" t="s">
        <v>17</v>
      </c>
      <c r="D6" s="3"/>
      <c r="E6" s="9" t="s">
        <v>455</v>
      </c>
      <c r="F6" s="3" t="s">
        <v>15</v>
      </c>
      <c r="G6" s="3"/>
    </row>
    <row r="7" spans="1:7">
      <c r="A7" s="3" t="s">
        <v>12</v>
      </c>
      <c r="B7" s="9" t="s">
        <v>13</v>
      </c>
      <c r="C7" s="3" t="s">
        <v>17</v>
      </c>
      <c r="D7" s="3"/>
      <c r="E7" s="9" t="s">
        <v>456</v>
      </c>
      <c r="F7" s="3" t="s">
        <v>15</v>
      </c>
      <c r="G7" s="3"/>
    </row>
  </sheetData>
  <mergeCells count="3">
    <mergeCell ref="A1:G1"/>
    <mergeCell ref="B2:G2"/>
    <mergeCell ref="B3:G3"/>
  </mergeCells>
  <dataValidations count="2">
    <dataValidation type="list" allowBlank="1" showInputMessage="1" showErrorMessage="1" sqref="F5:F7 A5:A7" xr:uid="{1365D8B0-9288-4116-9854-6B59481B0A32}">
      <formula1>"Yes,No"</formula1>
    </dataValidation>
    <dataValidation type="list" allowBlank="1" showInputMessage="1" showErrorMessage="1" sqref="B3:G3" xr:uid="{BF3CD018-90EB-44EF-B2BE-1752F2AACA38}">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A507B-2824-410B-974E-2BAC80D766F8}">
  <sheetPr>
    <outlinePr summaryBelow="0" summaryRight="0"/>
  </sheetPr>
  <dimension ref="A1:G8"/>
  <sheetViews>
    <sheetView workbookViewId="0">
      <selection activeCell="A5" sqref="A5:XFD8"/>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476</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477</v>
      </c>
      <c r="F5" s="3" t="s">
        <v>15</v>
      </c>
      <c r="G5" s="9"/>
    </row>
    <row r="6" spans="1:7" ht="14.25" customHeight="1">
      <c r="A6" s="3" t="s">
        <v>12</v>
      </c>
      <c r="B6" s="9" t="s">
        <v>13</v>
      </c>
      <c r="C6" s="3" t="s">
        <v>17</v>
      </c>
      <c r="D6" s="3"/>
      <c r="E6" s="9" t="s">
        <v>478</v>
      </c>
      <c r="F6" s="3" t="s">
        <v>15</v>
      </c>
      <c r="G6" s="3"/>
    </row>
    <row r="7" spans="1:7">
      <c r="A7" s="3" t="s">
        <v>12</v>
      </c>
      <c r="B7" s="9" t="s">
        <v>13</v>
      </c>
      <c r="C7" s="3" t="s">
        <v>17</v>
      </c>
      <c r="D7" s="3"/>
      <c r="E7" s="9" t="s">
        <v>479</v>
      </c>
      <c r="F7" s="3" t="s">
        <v>15</v>
      </c>
      <c r="G7" s="3"/>
    </row>
    <row r="8" spans="1:7">
      <c r="A8" s="3" t="s">
        <v>12</v>
      </c>
      <c r="B8" s="9" t="s">
        <v>13</v>
      </c>
      <c r="C8" s="3" t="s">
        <v>17</v>
      </c>
      <c r="D8" s="3"/>
      <c r="E8" s="9" t="s">
        <v>480</v>
      </c>
      <c r="F8" s="3" t="s">
        <v>15</v>
      </c>
      <c r="G8" s="3"/>
    </row>
  </sheetData>
  <mergeCells count="3">
    <mergeCell ref="A1:G1"/>
    <mergeCell ref="B2:G2"/>
    <mergeCell ref="B3:G3"/>
  </mergeCells>
  <dataValidations count="2">
    <dataValidation type="list" allowBlank="1" showInputMessage="1" showErrorMessage="1" sqref="B3:G3" xr:uid="{EC2E3DAF-29B0-4F09-B3D0-D9FCFAF263A8}">
      <formula1>"Verifiable Credentials,Encrypted Verifiable Credential,Sub-Schema"</formula1>
    </dataValidation>
    <dataValidation type="list" allowBlank="1" showInputMessage="1" showErrorMessage="1" sqref="F5:F8 A5:A8" xr:uid="{BF5791D9-88A7-4FE4-A7D6-F880D25748FF}">
      <formula1>"Yes,No"</formula1>
    </dataValidation>
  </dataValidations>
  <pageMargins left="0.7" right="0.7" top="0.75" bottom="0.75" header="0.3" footer="0.3"/>
  <pageSetup orientation="portrait" horizontalDpi="4294967295" verticalDpi="4294967295"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28777-8818-4092-8F52-E75EDA39D2B0}">
  <sheetPr>
    <outlinePr summaryBelow="0" summaryRight="0"/>
  </sheetPr>
  <dimension ref="A1:G13"/>
  <sheetViews>
    <sheetView workbookViewId="0">
      <selection activeCell="A5" sqref="A5:XFD1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482</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483</v>
      </c>
      <c r="F5" s="3" t="s">
        <v>15</v>
      </c>
      <c r="G5" s="9"/>
    </row>
    <row r="6" spans="1:7" ht="14.25" customHeight="1">
      <c r="A6" s="3" t="s">
        <v>12</v>
      </c>
      <c r="B6" s="9" t="s">
        <v>13</v>
      </c>
      <c r="C6" s="3" t="s">
        <v>17</v>
      </c>
      <c r="D6" s="3"/>
      <c r="E6" s="9" t="s">
        <v>484</v>
      </c>
      <c r="F6" s="3" t="s">
        <v>15</v>
      </c>
      <c r="G6" s="3"/>
    </row>
    <row r="7" spans="1:7">
      <c r="A7" s="3" t="s">
        <v>12</v>
      </c>
      <c r="B7" s="9" t="s">
        <v>65</v>
      </c>
      <c r="C7" s="3" t="s">
        <v>17</v>
      </c>
      <c r="D7" s="3"/>
      <c r="E7" s="9" t="s">
        <v>485</v>
      </c>
      <c r="F7" s="3" t="s">
        <v>15</v>
      </c>
      <c r="G7" s="3"/>
    </row>
    <row r="8" spans="1:7">
      <c r="A8" s="3" t="s">
        <v>12</v>
      </c>
      <c r="B8" s="9" t="s">
        <v>13</v>
      </c>
      <c r="C8" s="3" t="s">
        <v>17</v>
      </c>
      <c r="D8" s="3"/>
      <c r="E8" s="9" t="s">
        <v>486</v>
      </c>
      <c r="F8" s="3" t="s">
        <v>15</v>
      </c>
      <c r="G8" s="3"/>
    </row>
    <row r="9" spans="1:7">
      <c r="A9" s="3" t="s">
        <v>12</v>
      </c>
      <c r="B9" s="9" t="s">
        <v>13</v>
      </c>
      <c r="C9" s="3" t="s">
        <v>17</v>
      </c>
      <c r="D9" s="3"/>
      <c r="E9" s="9" t="s">
        <v>487</v>
      </c>
      <c r="F9" s="3" t="s">
        <v>15</v>
      </c>
      <c r="G9" s="3"/>
    </row>
    <row r="10" spans="1:7">
      <c r="A10" s="3" t="s">
        <v>12</v>
      </c>
      <c r="B10" s="9" t="s">
        <v>65</v>
      </c>
      <c r="C10" s="3" t="s">
        <v>17</v>
      </c>
      <c r="D10" s="3"/>
      <c r="E10" s="9" t="s">
        <v>488</v>
      </c>
      <c r="F10" s="3" t="s">
        <v>15</v>
      </c>
      <c r="G10" s="3"/>
    </row>
    <row r="11" spans="1:7">
      <c r="A11" s="3" t="s">
        <v>12</v>
      </c>
      <c r="B11" s="9" t="s">
        <v>13</v>
      </c>
      <c r="C11" s="3" t="s">
        <v>17</v>
      </c>
      <c r="D11" s="3"/>
      <c r="E11" s="9" t="s">
        <v>489</v>
      </c>
      <c r="F11" s="3" t="s">
        <v>15</v>
      </c>
      <c r="G11" s="3"/>
    </row>
    <row r="12" spans="1:7">
      <c r="A12" s="3" t="s">
        <v>12</v>
      </c>
      <c r="B12" s="9" t="s">
        <v>13</v>
      </c>
      <c r="C12" s="3" t="s">
        <v>17</v>
      </c>
      <c r="D12" s="3"/>
      <c r="E12" s="9" t="s">
        <v>490</v>
      </c>
      <c r="F12" s="3" t="s">
        <v>15</v>
      </c>
      <c r="G12" s="3"/>
    </row>
    <row r="13" spans="1:7">
      <c r="A13" s="3" t="s">
        <v>12</v>
      </c>
      <c r="B13" s="9" t="s">
        <v>65</v>
      </c>
      <c r="C13" s="3" t="s">
        <v>17</v>
      </c>
      <c r="D13" s="3"/>
      <c r="E13" s="9" t="s">
        <v>491</v>
      </c>
      <c r="F13" s="3" t="s">
        <v>15</v>
      </c>
      <c r="G13" s="3"/>
    </row>
  </sheetData>
  <mergeCells count="3">
    <mergeCell ref="A1:G1"/>
    <mergeCell ref="B2:G2"/>
    <mergeCell ref="B3:G3"/>
  </mergeCells>
  <dataValidations count="2">
    <dataValidation type="list" allowBlank="1" showInputMessage="1" showErrorMessage="1" sqref="F5:F13 A5:A13" xr:uid="{BB607771-0365-4F14-8CCB-9ABD79B83EAE}">
      <formula1>"Yes,No"</formula1>
    </dataValidation>
    <dataValidation type="list" allowBlank="1" showInputMessage="1" showErrorMessage="1" sqref="B3:G3" xr:uid="{E7DB5FCD-B6BF-4AFB-B04E-5B6AC5BB6043}">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4E957-9CE1-4BED-A940-D6D71D749787}">
  <sheetPr>
    <outlinePr summaryBelow="0" summaryRight="0"/>
  </sheetPr>
  <dimension ref="A1:G13"/>
  <sheetViews>
    <sheetView workbookViewId="0">
      <selection activeCell="A5" sqref="A5:XFD1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493</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494</v>
      </c>
      <c r="F5" s="3" t="s">
        <v>15</v>
      </c>
      <c r="G5" s="9"/>
    </row>
    <row r="6" spans="1:7" ht="14.25" customHeight="1">
      <c r="A6" s="3" t="s">
        <v>12</v>
      </c>
      <c r="B6" s="9" t="s">
        <v>13</v>
      </c>
      <c r="C6" s="3" t="s">
        <v>17</v>
      </c>
      <c r="D6" s="3"/>
      <c r="E6" s="9" t="s">
        <v>484</v>
      </c>
      <c r="F6" s="3" t="s">
        <v>15</v>
      </c>
      <c r="G6" s="3"/>
    </row>
    <row r="7" spans="1:7">
      <c r="A7" s="3" t="s">
        <v>12</v>
      </c>
      <c r="B7" s="9" t="s">
        <v>65</v>
      </c>
      <c r="C7" s="3" t="s">
        <v>17</v>
      </c>
      <c r="D7" s="3"/>
      <c r="E7" s="9" t="s">
        <v>495</v>
      </c>
      <c r="F7" s="3" t="s">
        <v>15</v>
      </c>
      <c r="G7" s="3"/>
    </row>
    <row r="8" spans="1:7">
      <c r="A8" s="3" t="s">
        <v>12</v>
      </c>
      <c r="B8" s="9" t="s">
        <v>13</v>
      </c>
      <c r="C8" s="3" t="s">
        <v>17</v>
      </c>
      <c r="D8" s="3"/>
      <c r="E8" s="9" t="s">
        <v>496</v>
      </c>
      <c r="F8" s="3" t="s">
        <v>15</v>
      </c>
      <c r="G8" s="3"/>
    </row>
    <row r="9" spans="1:7">
      <c r="A9" s="3" t="s">
        <v>12</v>
      </c>
      <c r="B9" s="9" t="s">
        <v>13</v>
      </c>
      <c r="C9" s="3" t="s">
        <v>17</v>
      </c>
      <c r="D9" s="3"/>
      <c r="E9" s="9" t="s">
        <v>487</v>
      </c>
      <c r="F9" s="3" t="s">
        <v>15</v>
      </c>
      <c r="G9" s="3"/>
    </row>
    <row r="10" spans="1:7">
      <c r="A10" s="3" t="s">
        <v>12</v>
      </c>
      <c r="B10" s="9" t="s">
        <v>65</v>
      </c>
      <c r="C10" s="3" t="s">
        <v>17</v>
      </c>
      <c r="D10" s="3"/>
      <c r="E10" s="9" t="s">
        <v>488</v>
      </c>
      <c r="F10" s="3" t="s">
        <v>15</v>
      </c>
      <c r="G10" s="3"/>
    </row>
    <row r="11" spans="1:7">
      <c r="A11" s="3" t="s">
        <v>12</v>
      </c>
      <c r="B11" s="9" t="s">
        <v>13</v>
      </c>
      <c r="C11" s="3" t="s">
        <v>17</v>
      </c>
      <c r="D11" s="3"/>
      <c r="E11" s="9" t="s">
        <v>489</v>
      </c>
      <c r="F11" s="3" t="s">
        <v>15</v>
      </c>
      <c r="G11" s="3"/>
    </row>
    <row r="12" spans="1:7">
      <c r="A12" s="3" t="s">
        <v>12</v>
      </c>
      <c r="B12" s="9" t="s">
        <v>13</v>
      </c>
      <c r="C12" s="3" t="s">
        <v>17</v>
      </c>
      <c r="D12" s="3"/>
      <c r="E12" s="9" t="s">
        <v>490</v>
      </c>
      <c r="F12" s="3" t="s">
        <v>15</v>
      </c>
      <c r="G12" s="3"/>
    </row>
    <row r="13" spans="1:7">
      <c r="A13" s="3" t="s">
        <v>12</v>
      </c>
      <c r="B13" s="9" t="s">
        <v>65</v>
      </c>
      <c r="C13" s="3" t="s">
        <v>17</v>
      </c>
      <c r="D13" s="3"/>
      <c r="E13" s="9" t="s">
        <v>491</v>
      </c>
      <c r="F13" s="3" t="s">
        <v>15</v>
      </c>
      <c r="G13" s="3"/>
    </row>
  </sheetData>
  <mergeCells count="3">
    <mergeCell ref="A1:G1"/>
    <mergeCell ref="B2:G2"/>
    <mergeCell ref="B3:G3"/>
  </mergeCells>
  <dataValidations count="2">
    <dataValidation type="list" allowBlank="1" showInputMessage="1" showErrorMessage="1" sqref="B3:G3" xr:uid="{C8486A6C-FEB4-4630-9596-0528E89B1635}">
      <formula1>"Verifiable Credentials,Encrypted Verifiable Credential,Sub-Schema"</formula1>
    </dataValidation>
    <dataValidation type="list" allowBlank="1" showInputMessage="1" showErrorMessage="1" sqref="F5:F13 A5:A13" xr:uid="{28726B68-E459-47FF-B901-D0B108822BF1}">
      <formula1>"Yes,No"</formula1>
    </dataValidation>
  </dataValidations>
  <pageMargins left="0.7" right="0.7" top="0.75" bottom="0.75" header="0.3" footer="0.3"/>
  <pageSetup orientation="portrait" horizontalDpi="4294967295" verticalDpi="4294967295"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64A3-7329-4E05-8C00-E936AA0D7A81}">
  <sheetPr>
    <outlinePr summaryBelow="0" summaryRight="0"/>
  </sheetPr>
  <dimension ref="A1:G13"/>
  <sheetViews>
    <sheetView workbookViewId="0">
      <selection activeCell="A5" sqref="A5:XFD1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498</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9" t="s">
        <v>17</v>
      </c>
      <c r="D5" s="9"/>
      <c r="E5" s="9" t="s">
        <v>499</v>
      </c>
      <c r="F5" s="3" t="s">
        <v>15</v>
      </c>
      <c r="G5" s="9"/>
    </row>
    <row r="6" spans="1:7" ht="14.25" customHeight="1">
      <c r="A6" s="3" t="s">
        <v>12</v>
      </c>
      <c r="B6" s="9" t="s">
        <v>13</v>
      </c>
      <c r="C6" s="3" t="s">
        <v>17</v>
      </c>
      <c r="D6" s="3"/>
      <c r="E6" s="9" t="s">
        <v>484</v>
      </c>
      <c r="F6" s="3" t="s">
        <v>15</v>
      </c>
      <c r="G6" s="3"/>
    </row>
    <row r="7" spans="1:7">
      <c r="A7" s="3" t="s">
        <v>12</v>
      </c>
      <c r="B7" s="9" t="s">
        <v>65</v>
      </c>
      <c r="C7" s="3" t="s">
        <v>17</v>
      </c>
      <c r="D7" s="3"/>
      <c r="E7" s="9" t="s">
        <v>500</v>
      </c>
      <c r="F7" s="3" t="s">
        <v>15</v>
      </c>
      <c r="G7" s="3"/>
    </row>
    <row r="8" spans="1:7">
      <c r="A8" s="3" t="s">
        <v>12</v>
      </c>
      <c r="B8" s="9" t="s">
        <v>13</v>
      </c>
      <c r="C8" s="3" t="s">
        <v>17</v>
      </c>
      <c r="D8" s="3"/>
      <c r="E8" s="9" t="s">
        <v>501</v>
      </c>
      <c r="F8" s="3" t="s">
        <v>15</v>
      </c>
      <c r="G8" s="3"/>
    </row>
    <row r="9" spans="1:7">
      <c r="A9" s="3" t="s">
        <v>12</v>
      </c>
      <c r="B9" s="9" t="s">
        <v>13</v>
      </c>
      <c r="C9" s="3" t="s">
        <v>17</v>
      </c>
      <c r="D9" s="3"/>
      <c r="E9" s="9" t="s">
        <v>487</v>
      </c>
      <c r="F9" s="3" t="s">
        <v>15</v>
      </c>
      <c r="G9" s="3"/>
    </row>
    <row r="10" spans="1:7">
      <c r="A10" s="3" t="s">
        <v>12</v>
      </c>
      <c r="B10" s="9" t="s">
        <v>65</v>
      </c>
      <c r="C10" s="3" t="s">
        <v>17</v>
      </c>
      <c r="D10" s="3"/>
      <c r="E10" s="9" t="s">
        <v>488</v>
      </c>
      <c r="F10" s="3" t="s">
        <v>15</v>
      </c>
      <c r="G10" s="3"/>
    </row>
    <row r="11" spans="1:7">
      <c r="A11" s="3" t="s">
        <v>12</v>
      </c>
      <c r="B11" s="9" t="s">
        <v>13</v>
      </c>
      <c r="C11" s="3" t="s">
        <v>17</v>
      </c>
      <c r="D11" s="3"/>
      <c r="E11" s="9" t="s">
        <v>489</v>
      </c>
      <c r="F11" s="3" t="s">
        <v>15</v>
      </c>
      <c r="G11" s="3"/>
    </row>
    <row r="12" spans="1:7">
      <c r="A12" s="3" t="s">
        <v>12</v>
      </c>
      <c r="B12" s="9" t="s">
        <v>13</v>
      </c>
      <c r="C12" s="3" t="s">
        <v>17</v>
      </c>
      <c r="D12" s="3"/>
      <c r="E12" s="9" t="s">
        <v>490</v>
      </c>
      <c r="F12" s="3" t="s">
        <v>15</v>
      </c>
      <c r="G12" s="3"/>
    </row>
    <row r="13" spans="1:7">
      <c r="A13" s="3" t="s">
        <v>12</v>
      </c>
      <c r="B13" s="9" t="s">
        <v>65</v>
      </c>
      <c r="C13" s="3" t="s">
        <v>17</v>
      </c>
      <c r="D13" s="3"/>
      <c r="E13" s="9" t="s">
        <v>491</v>
      </c>
      <c r="F13" s="3" t="s">
        <v>15</v>
      </c>
      <c r="G13" s="3"/>
    </row>
  </sheetData>
  <mergeCells count="3">
    <mergeCell ref="A1:G1"/>
    <mergeCell ref="B2:G2"/>
    <mergeCell ref="B3:G3"/>
  </mergeCells>
  <dataValidations count="2">
    <dataValidation type="list" allowBlank="1" showInputMessage="1" showErrorMessage="1" sqref="F5:F13 A5:A13" xr:uid="{48D1A760-C0A1-4DC8-BCAE-A4306E55F917}">
      <formula1>"Yes,No"</formula1>
    </dataValidation>
    <dataValidation type="list" allowBlank="1" showInputMessage="1" showErrorMessage="1" sqref="B3:G3" xr:uid="{8FDF3AE5-F7E5-4545-BF06-B55E26624EC9}">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00E7-3425-4507-A030-C0ECF1C0283A}">
  <sheetPr>
    <outlinePr summaryBelow="0" summaryRight="0"/>
  </sheetPr>
  <dimension ref="A1:G10"/>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519</v>
      </c>
      <c r="B1" s="37"/>
      <c r="C1" s="37"/>
      <c r="D1" s="37"/>
      <c r="E1" s="37"/>
      <c r="F1" s="37"/>
      <c r="G1" s="37"/>
    </row>
    <row r="2" spans="1:7" ht="18.75">
      <c r="A2" s="1" t="s">
        <v>1</v>
      </c>
      <c r="B2" s="38"/>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3" t="s">
        <v>520</v>
      </c>
      <c r="F5" s="3" t="s">
        <v>15</v>
      </c>
      <c r="G5" s="3">
        <v>1</v>
      </c>
    </row>
    <row r="6" spans="1:7">
      <c r="A6" s="3" t="s">
        <v>12</v>
      </c>
      <c r="B6" s="8" t="s">
        <v>63</v>
      </c>
      <c r="C6" s="3" t="s">
        <v>17</v>
      </c>
      <c r="D6" s="3"/>
      <c r="E6" s="3" t="s">
        <v>521</v>
      </c>
      <c r="F6" s="3" t="s">
        <v>15</v>
      </c>
      <c r="G6" s="3"/>
    </row>
    <row r="7" spans="1:7" ht="14.25" customHeight="1" outlineLevel="1" collapsed="1">
      <c r="A7" s="10" t="s">
        <v>12</v>
      </c>
      <c r="B7" s="10" t="s">
        <v>65</v>
      </c>
      <c r="C7" s="10" t="s">
        <v>17</v>
      </c>
      <c r="D7" s="10"/>
      <c r="E7" s="10" t="s">
        <v>66</v>
      </c>
      <c r="F7" s="10" t="s">
        <v>15</v>
      </c>
      <c r="G7" s="14">
        <v>44481</v>
      </c>
    </row>
    <row r="8" spans="1:7" outlineLevel="1" collapsed="1">
      <c r="A8" s="10" t="s">
        <v>12</v>
      </c>
      <c r="B8" s="10" t="s">
        <v>65</v>
      </c>
      <c r="C8" s="10" t="s">
        <v>17</v>
      </c>
      <c r="D8" s="10"/>
      <c r="E8" s="10" t="s">
        <v>67</v>
      </c>
      <c r="F8" s="10" t="s">
        <v>15</v>
      </c>
      <c r="G8" s="14">
        <v>44926</v>
      </c>
    </row>
    <row r="9" spans="1:7" collapsed="1">
      <c r="A9" s="3" t="s">
        <v>12</v>
      </c>
      <c r="B9" s="3" t="s">
        <v>20</v>
      </c>
      <c r="C9" s="8" t="s">
        <v>522</v>
      </c>
      <c r="D9" s="3"/>
      <c r="E9" s="3" t="s">
        <v>523</v>
      </c>
      <c r="F9" s="3" t="s">
        <v>15</v>
      </c>
      <c r="G9" s="3" t="s">
        <v>12</v>
      </c>
    </row>
    <row r="10" spans="1:7" collapsed="1">
      <c r="A10" s="3" t="s">
        <v>12</v>
      </c>
      <c r="B10" s="9" t="s">
        <v>13</v>
      </c>
      <c r="C10" s="3" t="s">
        <v>17</v>
      </c>
      <c r="D10" s="3"/>
      <c r="E10" s="3" t="s">
        <v>524</v>
      </c>
      <c r="F10" s="3" t="s">
        <v>15</v>
      </c>
      <c r="G10" s="32">
        <v>157139</v>
      </c>
    </row>
  </sheetData>
  <mergeCells count="3">
    <mergeCell ref="A1:G1"/>
    <mergeCell ref="B2:G2"/>
    <mergeCell ref="B3:G3"/>
  </mergeCells>
  <dataValidations count="2">
    <dataValidation type="list" allowBlank="1" showInputMessage="1" showErrorMessage="1" sqref="B3:G3" xr:uid="{6BFA2C3F-5360-4C7F-8C9B-1E33F66C5547}">
      <formula1>"Verifiable Credentials,Encrypted Verifiable Credential,Sub-Schema"</formula1>
    </dataValidation>
    <dataValidation type="list" allowBlank="1" showInputMessage="1" showErrorMessage="1" sqref="F5:F6 A5:A10 F9:F10 G9" xr:uid="{11820C41-CF63-4DEF-947E-8F16CA6D6AE0}">
      <formula1>"Yes,No"</formula1>
    </dataValidation>
  </dataValidations>
  <hyperlinks>
    <hyperlink ref="B6" location="'Date Range'!A1" display="'Date Range" xr:uid="{B6DE4058-6126-49CF-B35E-57CE171D68E9}"/>
    <hyperlink ref="C9" location="'ACCs Issued (enum)'!A1" display="'ACCs Issued (enum)" xr:uid="{52191F46-89BA-4DD6-B72F-665D1641C87E}"/>
  </hyperlinks>
  <pageMargins left="0.7" right="0.7" top="0.75" bottom="0.75" header="0.3" footer="0.3"/>
  <pageSetup orientation="portrait" horizontalDpi="4294967295" verticalDpi="4294967295"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0249-B4A1-40C0-86C6-DABBAF76B076}">
  <sheetPr>
    <outlinePr summaryBelow="0" summaryRight="0"/>
  </sheetPr>
  <dimension ref="A1:G9"/>
  <sheetViews>
    <sheetView workbookViewId="0">
      <selection activeCell="G14" sqref="G1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540</v>
      </c>
      <c r="B1" s="37"/>
      <c r="C1" s="37"/>
      <c r="D1" s="37"/>
      <c r="E1" s="37"/>
      <c r="F1" s="37"/>
      <c r="G1" s="37"/>
    </row>
    <row r="2" spans="1:7" ht="18.75">
      <c r="A2" s="1" t="s">
        <v>1</v>
      </c>
      <c r="B2" s="38"/>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3" t="s">
        <v>541</v>
      </c>
      <c r="F5" s="3" t="s">
        <v>15</v>
      </c>
      <c r="G5" s="3" t="s">
        <v>542</v>
      </c>
    </row>
    <row r="6" spans="1:7" collapsed="1">
      <c r="A6" s="3" t="s">
        <v>12</v>
      </c>
      <c r="B6" s="3" t="s">
        <v>13</v>
      </c>
      <c r="C6" s="3" t="s">
        <v>17</v>
      </c>
      <c r="D6" s="3"/>
      <c r="E6" s="3" t="s">
        <v>543</v>
      </c>
      <c r="F6" s="3" t="s">
        <v>12</v>
      </c>
      <c r="G6" s="3" t="s">
        <v>395</v>
      </c>
    </row>
    <row r="7" spans="1:7" ht="30">
      <c r="A7" s="3" t="s">
        <v>12</v>
      </c>
      <c r="B7" s="3" t="s">
        <v>13</v>
      </c>
      <c r="C7" s="3" t="s">
        <v>17</v>
      </c>
      <c r="D7" s="3"/>
      <c r="E7" s="3" t="s">
        <v>544</v>
      </c>
      <c r="F7" s="3" t="s">
        <v>12</v>
      </c>
      <c r="G7" s="3" t="s">
        <v>545</v>
      </c>
    </row>
    <row r="8" spans="1:7" ht="45">
      <c r="A8" s="3" t="s">
        <v>12</v>
      </c>
      <c r="B8" s="3" t="s">
        <v>13</v>
      </c>
      <c r="C8" s="3" t="s">
        <v>17</v>
      </c>
      <c r="D8" s="3"/>
      <c r="E8" s="3" t="s">
        <v>546</v>
      </c>
      <c r="F8" s="3" t="s">
        <v>12</v>
      </c>
      <c r="G8" s="3" t="s">
        <v>547</v>
      </c>
    </row>
    <row r="9" spans="1:7">
      <c r="A9" s="3" t="s">
        <v>12</v>
      </c>
      <c r="B9" s="3" t="s">
        <v>13</v>
      </c>
      <c r="C9" s="3" t="s">
        <v>17</v>
      </c>
      <c r="D9" s="3"/>
      <c r="E9" s="3" t="s">
        <v>548</v>
      </c>
      <c r="F9" s="3" t="s">
        <v>12</v>
      </c>
      <c r="G9" s="34">
        <v>1</v>
      </c>
    </row>
  </sheetData>
  <mergeCells count="3">
    <mergeCell ref="A1:G1"/>
    <mergeCell ref="B2:G2"/>
    <mergeCell ref="B3:G3"/>
  </mergeCells>
  <dataValidations count="2">
    <dataValidation type="list" allowBlank="1" showInputMessage="1" showErrorMessage="1" sqref="B3:G3" xr:uid="{10225A8F-EB8B-4B8A-BD11-062EA4B589D4}">
      <formula1>"Verifiable Credentials,Encrypted Verifiable Credential,Sub-Schema"</formula1>
    </dataValidation>
    <dataValidation type="list" allowBlank="1" showInputMessage="1" showErrorMessage="1" sqref="A5:A9 F5:F9" xr:uid="{66A9F611-DFBC-4480-A0D7-3D7159A52C2C}">
      <formula1>"Yes,No"</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DACB9-983B-4A71-8EC9-A3D6613A9F68}">
  <sheetPr>
    <outlinePr summaryBelow="0" summaryRight="0"/>
  </sheetPr>
  <dimension ref="A1:G118"/>
  <sheetViews>
    <sheetView workbookViewId="0">
      <selection activeCell="A5" sqref="A5:XFD119"/>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73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8" t="s">
        <v>75</v>
      </c>
      <c r="D5" s="3"/>
      <c r="E5" s="3" t="s">
        <v>76</v>
      </c>
      <c r="F5" s="3" t="s">
        <v>15</v>
      </c>
      <c r="G5" s="3" t="s">
        <v>77</v>
      </c>
    </row>
    <row r="6" spans="1:7" collapsed="1">
      <c r="A6" s="3" t="s">
        <v>15</v>
      </c>
      <c r="B6" s="8" t="s">
        <v>77</v>
      </c>
      <c r="C6" s="3" t="s">
        <v>17</v>
      </c>
      <c r="D6" s="3" t="b">
        <f>EXACT(G5,"Tool 01")</f>
        <v>1</v>
      </c>
      <c r="E6" s="3" t="s">
        <v>77</v>
      </c>
      <c r="F6" s="3" t="s">
        <v>15</v>
      </c>
      <c r="G6" s="3" t="s">
        <v>17</v>
      </c>
    </row>
    <row r="7" spans="1:7" ht="30" hidden="1" outlineLevel="1">
      <c r="A7" s="3" t="s">
        <v>12</v>
      </c>
      <c r="B7" s="3" t="s">
        <v>20</v>
      </c>
      <c r="C7" s="18" t="s">
        <v>78</v>
      </c>
      <c r="D7" s="3"/>
      <c r="E7" s="3" t="s">
        <v>79</v>
      </c>
      <c r="F7" s="3" t="s">
        <v>15</v>
      </c>
      <c r="G7" s="3" t="s">
        <v>12</v>
      </c>
    </row>
    <row r="8" spans="1:7" ht="23.25" hidden="1" outlineLevel="1">
      <c r="A8" s="3" t="s">
        <v>15</v>
      </c>
      <c r="B8" s="3" t="s">
        <v>80</v>
      </c>
      <c r="C8" s="25" t="s">
        <v>81</v>
      </c>
      <c r="D8" s="3" t="b">
        <f>EXACT(G7,"Yes")</f>
        <v>1</v>
      </c>
      <c r="E8" s="26" t="s">
        <v>82</v>
      </c>
      <c r="F8" s="3" t="s">
        <v>15</v>
      </c>
      <c r="G8" s="3" t="s">
        <v>17</v>
      </c>
    </row>
    <row r="9" spans="1:7" ht="30" hidden="1" outlineLevel="1">
      <c r="A9" s="3" t="s">
        <v>15</v>
      </c>
      <c r="B9" s="18" t="s">
        <v>83</v>
      </c>
      <c r="C9" s="3" t="s">
        <v>17</v>
      </c>
      <c r="D9" s="3" t="b">
        <f>EXACT(G7,"No")</f>
        <v>0</v>
      </c>
      <c r="E9" s="3" t="s">
        <v>84</v>
      </c>
      <c r="F9" s="3" t="s">
        <v>15</v>
      </c>
      <c r="G9" s="3" t="s">
        <v>17</v>
      </c>
    </row>
    <row r="10" spans="1:7" ht="30" hidden="1" outlineLevel="2" collapsed="1">
      <c r="A10" s="19" t="s">
        <v>12</v>
      </c>
      <c r="B10" s="19" t="s">
        <v>20</v>
      </c>
      <c r="C10" s="20" t="s">
        <v>85</v>
      </c>
      <c r="D10" s="19"/>
      <c r="E10" s="19" t="s">
        <v>84</v>
      </c>
      <c r="F10" s="19" t="s">
        <v>15</v>
      </c>
      <c r="G10" s="19" t="s">
        <v>12</v>
      </c>
    </row>
    <row r="11" spans="1:7" ht="23.25" hidden="1" outlineLevel="2" collapsed="1">
      <c r="A11" s="19" t="s">
        <v>15</v>
      </c>
      <c r="B11" s="19" t="s">
        <v>80</v>
      </c>
      <c r="C11" s="23" t="s">
        <v>81</v>
      </c>
      <c r="D11" s="19" t="b">
        <f>EXACT(G10,"No")</f>
        <v>0</v>
      </c>
      <c r="E11" s="24" t="s">
        <v>86</v>
      </c>
      <c r="F11" s="19" t="s">
        <v>15</v>
      </c>
      <c r="G11" s="19" t="s">
        <v>17</v>
      </c>
    </row>
    <row r="12" spans="1:7" ht="60" hidden="1" outlineLevel="2">
      <c r="A12" s="21" t="s">
        <v>15</v>
      </c>
      <c r="B12" s="22" t="s">
        <v>87</v>
      </c>
      <c r="C12" s="21" t="s">
        <v>17</v>
      </c>
      <c r="D12" s="21" t="b">
        <f>EXACT(G10,"Yes")</f>
        <v>1</v>
      </c>
      <c r="E12" s="21" t="s">
        <v>88</v>
      </c>
      <c r="F12" s="21" t="s">
        <v>15</v>
      </c>
      <c r="G12" s="21" t="s">
        <v>17</v>
      </c>
    </row>
    <row r="13" spans="1:7" ht="60" hidden="1" outlineLevel="3" collapsed="1">
      <c r="A13" s="19" t="s">
        <v>12</v>
      </c>
      <c r="B13" s="19" t="s">
        <v>20</v>
      </c>
      <c r="C13" s="20" t="s">
        <v>89</v>
      </c>
      <c r="D13" s="19"/>
      <c r="E13" s="19" t="s">
        <v>88</v>
      </c>
      <c r="F13" s="19" t="s">
        <v>15</v>
      </c>
      <c r="G13" s="19" t="s">
        <v>12</v>
      </c>
    </row>
    <row r="14" spans="1:7" ht="23.25" hidden="1" outlineLevel="3" collapsed="1">
      <c r="A14" s="19" t="s">
        <v>15</v>
      </c>
      <c r="B14" s="19" t="s">
        <v>80</v>
      </c>
      <c r="C14" s="23" t="s">
        <v>81</v>
      </c>
      <c r="D14" s="19" t="b">
        <f>EXACT(G13,"No")</f>
        <v>0</v>
      </c>
      <c r="E14" s="24" t="s">
        <v>86</v>
      </c>
      <c r="F14" s="19" t="s">
        <v>15</v>
      </c>
      <c r="G14" s="19" t="s">
        <v>17</v>
      </c>
    </row>
    <row r="15" spans="1:7" hidden="1" outlineLevel="3">
      <c r="A15" s="21" t="s">
        <v>15</v>
      </c>
      <c r="B15" s="22" t="s">
        <v>90</v>
      </c>
      <c r="C15" s="21" t="s">
        <v>17</v>
      </c>
      <c r="D15" s="21" t="b">
        <f>EXACT(G13,"Yes")</f>
        <v>1</v>
      </c>
      <c r="E15" s="21" t="s">
        <v>91</v>
      </c>
      <c r="F15" s="21" t="s">
        <v>15</v>
      </c>
      <c r="G15" s="21" t="s">
        <v>17</v>
      </c>
    </row>
    <row r="16" spans="1:7" ht="30" hidden="1" outlineLevel="4" collapsed="1">
      <c r="A16" s="19" t="s">
        <v>12</v>
      </c>
      <c r="B16" s="19" t="s">
        <v>20</v>
      </c>
      <c r="C16" s="20" t="s">
        <v>92</v>
      </c>
      <c r="D16" s="19"/>
      <c r="E16" s="19" t="s">
        <v>93</v>
      </c>
      <c r="F16" s="19" t="s">
        <v>15</v>
      </c>
      <c r="G16" s="19" t="s">
        <v>12</v>
      </c>
    </row>
    <row r="17" spans="1:7" hidden="1" outlineLevel="4">
      <c r="A17" s="21" t="s">
        <v>15</v>
      </c>
      <c r="B17" s="22" t="s">
        <v>94</v>
      </c>
      <c r="C17" s="21" t="s">
        <v>17</v>
      </c>
      <c r="D17" s="21" t="b">
        <f>EXACT(G16,"No")</f>
        <v>0</v>
      </c>
      <c r="E17" s="21" t="s">
        <v>95</v>
      </c>
      <c r="F17" s="21" t="s">
        <v>15</v>
      </c>
      <c r="G17" s="21" t="s">
        <v>17</v>
      </c>
    </row>
    <row r="18" spans="1:7" ht="30" hidden="1" outlineLevel="5" collapsed="1">
      <c r="A18" s="19" t="s">
        <v>12</v>
      </c>
      <c r="B18" s="19" t="s">
        <v>20</v>
      </c>
      <c r="C18" s="20" t="s">
        <v>96</v>
      </c>
      <c r="D18" s="19"/>
      <c r="E18" s="19" t="s">
        <v>97</v>
      </c>
      <c r="F18" s="19" t="s">
        <v>15</v>
      </c>
      <c r="G18" s="19" t="s">
        <v>12</v>
      </c>
    </row>
    <row r="19" spans="1:7" ht="23.25" hidden="1" outlineLevel="5" collapsed="1">
      <c r="A19" s="19" t="s">
        <v>15</v>
      </c>
      <c r="B19" s="19" t="s">
        <v>80</v>
      </c>
      <c r="C19" s="23" t="s">
        <v>81</v>
      </c>
      <c r="D19" s="19" t="b">
        <f>EXACT(G18,"No")</f>
        <v>0</v>
      </c>
      <c r="E19" s="24" t="s">
        <v>86</v>
      </c>
      <c r="F19" s="19" t="s">
        <v>15</v>
      </c>
      <c r="G19" s="19" t="s">
        <v>17</v>
      </c>
    </row>
    <row r="20" spans="1:7" hidden="1" outlineLevel="5">
      <c r="A20" s="21" t="s">
        <v>15</v>
      </c>
      <c r="B20" s="22" t="s">
        <v>98</v>
      </c>
      <c r="C20" s="21" t="s">
        <v>17</v>
      </c>
      <c r="D20" s="21" t="b">
        <f>EXACT(G18,"Yes")</f>
        <v>1</v>
      </c>
      <c r="E20" s="21" t="s">
        <v>99</v>
      </c>
      <c r="F20" s="21" t="s">
        <v>15</v>
      </c>
      <c r="G20" s="21" t="s">
        <v>17</v>
      </c>
    </row>
    <row r="21" spans="1:7" ht="30" hidden="1" outlineLevel="6" collapsed="1">
      <c r="A21" s="19" t="s">
        <v>12</v>
      </c>
      <c r="B21" s="19" t="s">
        <v>20</v>
      </c>
      <c r="C21" s="20" t="s">
        <v>100</v>
      </c>
      <c r="D21" s="19"/>
      <c r="E21" s="19" t="s">
        <v>101</v>
      </c>
      <c r="F21" s="19" t="s">
        <v>15</v>
      </c>
      <c r="G21" s="19" t="s">
        <v>12</v>
      </c>
    </row>
    <row r="22" spans="1:7" ht="23.25" hidden="1" outlineLevel="6" collapsed="1">
      <c r="A22" s="19" t="s">
        <v>15</v>
      </c>
      <c r="B22" s="19" t="s">
        <v>80</v>
      </c>
      <c r="C22" s="23" t="s">
        <v>81</v>
      </c>
      <c r="D22" s="19" t="b">
        <f>EXACT(G21,"No")</f>
        <v>0</v>
      </c>
      <c r="E22" s="24" t="s">
        <v>86</v>
      </c>
      <c r="F22" s="19" t="s">
        <v>15</v>
      </c>
      <c r="G22" s="19" t="s">
        <v>17</v>
      </c>
    </row>
    <row r="23" spans="1:7" hidden="1" outlineLevel="6">
      <c r="A23" s="21" t="s">
        <v>15</v>
      </c>
      <c r="B23" s="22" t="s">
        <v>102</v>
      </c>
      <c r="C23" s="21" t="s">
        <v>17</v>
      </c>
      <c r="D23" s="21" t="b">
        <f>EXACT(G21,"Yes")</f>
        <v>1</v>
      </c>
      <c r="E23" s="21" t="s">
        <v>103</v>
      </c>
      <c r="F23" s="21" t="s">
        <v>15</v>
      </c>
      <c r="G23" s="21" t="s">
        <v>17</v>
      </c>
    </row>
    <row r="24" spans="1:7" ht="30" hidden="1" outlineLevel="7" collapsed="1">
      <c r="A24" s="19" t="s">
        <v>12</v>
      </c>
      <c r="B24" s="19" t="s">
        <v>20</v>
      </c>
      <c r="C24" s="20" t="s">
        <v>104</v>
      </c>
      <c r="D24" s="19"/>
      <c r="E24" s="19" t="s">
        <v>105</v>
      </c>
      <c r="F24" s="19" t="s">
        <v>15</v>
      </c>
      <c r="G24" s="19" t="s">
        <v>12</v>
      </c>
    </row>
    <row r="25" spans="1:7" ht="23.25" hidden="1" outlineLevel="7" collapsed="1">
      <c r="A25" s="19" t="s">
        <v>15</v>
      </c>
      <c r="B25" s="19" t="s">
        <v>80</v>
      </c>
      <c r="C25" s="23" t="s">
        <v>81</v>
      </c>
      <c r="D25" s="19" t="b">
        <f>EXACT(G24,"No")</f>
        <v>0</v>
      </c>
      <c r="E25" s="24" t="s">
        <v>86</v>
      </c>
      <c r="F25" s="19" t="s">
        <v>15</v>
      </c>
      <c r="G25" s="19" t="s">
        <v>17</v>
      </c>
    </row>
    <row r="26" spans="1:7" hidden="1" outlineLevel="7">
      <c r="A26" s="21" t="s">
        <v>15</v>
      </c>
      <c r="B26" s="22" t="s">
        <v>106</v>
      </c>
      <c r="C26" s="21" t="s">
        <v>17</v>
      </c>
      <c r="D26" s="21" t="b">
        <f>EXACT(G24,"Yes")</f>
        <v>1</v>
      </c>
      <c r="E26" s="21" t="s">
        <v>107</v>
      </c>
      <c r="F26" s="21" t="s">
        <v>15</v>
      </c>
      <c r="G26" s="21" t="s">
        <v>17</v>
      </c>
    </row>
    <row r="27" spans="1:7" ht="45" hidden="1" outlineLevel="7" collapsed="1">
      <c r="A27" s="19" t="s">
        <v>12</v>
      </c>
      <c r="B27" s="19" t="s">
        <v>20</v>
      </c>
      <c r="C27" s="20" t="s">
        <v>108</v>
      </c>
      <c r="D27" s="19"/>
      <c r="E27" s="19" t="s">
        <v>109</v>
      </c>
      <c r="F27" s="19" t="s">
        <v>15</v>
      </c>
      <c r="G27" s="19" t="s">
        <v>12</v>
      </c>
    </row>
    <row r="28" spans="1:7" ht="23.25" hidden="1" outlineLevel="7" collapsed="1">
      <c r="A28" s="19" t="s">
        <v>15</v>
      </c>
      <c r="B28" s="19" t="s">
        <v>80</v>
      </c>
      <c r="C28" s="23" t="s">
        <v>81</v>
      </c>
      <c r="D28" s="19" t="b">
        <f>EXACT(G27,"Yes")</f>
        <v>1</v>
      </c>
      <c r="E28" s="24" t="s">
        <v>82</v>
      </c>
      <c r="F28" s="19" t="s">
        <v>15</v>
      </c>
      <c r="G28" s="19" t="s">
        <v>17</v>
      </c>
    </row>
    <row r="29" spans="1:7" ht="23.25" hidden="1" outlineLevel="7" collapsed="1">
      <c r="A29" s="19" t="s">
        <v>15</v>
      </c>
      <c r="B29" s="19" t="s">
        <v>80</v>
      </c>
      <c r="C29" s="23" t="s">
        <v>81</v>
      </c>
      <c r="D29" s="19" t="b">
        <f>EXACT(G27,"No")</f>
        <v>0</v>
      </c>
      <c r="E29" s="24" t="s">
        <v>86</v>
      </c>
      <c r="F29" s="19" t="s">
        <v>15</v>
      </c>
      <c r="G29" s="19" t="s">
        <v>17</v>
      </c>
    </row>
    <row r="30" spans="1:7" hidden="1" outlineLevel="7" collapsed="1">
      <c r="A30" s="19" t="s">
        <v>12</v>
      </c>
      <c r="B30" s="19" t="s">
        <v>13</v>
      </c>
      <c r="C30" s="19" t="s">
        <v>17</v>
      </c>
      <c r="D30" s="19"/>
      <c r="E30" s="19" t="s">
        <v>110</v>
      </c>
      <c r="F30" s="19" t="s">
        <v>15</v>
      </c>
      <c r="G30" s="19" t="s">
        <v>111</v>
      </c>
    </row>
    <row r="31" spans="1:7" hidden="1" outlineLevel="6" collapsed="1">
      <c r="A31" s="19" t="s">
        <v>12</v>
      </c>
      <c r="B31" s="19" t="s">
        <v>13</v>
      </c>
      <c r="C31" s="19" t="s">
        <v>17</v>
      </c>
      <c r="D31" s="19"/>
      <c r="E31" s="19" t="s">
        <v>112</v>
      </c>
      <c r="F31" s="19" t="s">
        <v>15</v>
      </c>
      <c r="G31" s="19" t="s">
        <v>111</v>
      </c>
    </row>
    <row r="32" spans="1:7" hidden="1" outlineLevel="4">
      <c r="A32" s="21" t="s">
        <v>15</v>
      </c>
      <c r="B32" s="22" t="s">
        <v>94</v>
      </c>
      <c r="C32" s="21" t="s">
        <v>17</v>
      </c>
      <c r="D32" s="21" t="b">
        <f>EXACT(G16,"Yes")</f>
        <v>1</v>
      </c>
      <c r="E32" s="21" t="s">
        <v>95</v>
      </c>
      <c r="F32" s="21" t="s">
        <v>15</v>
      </c>
      <c r="G32" s="21" t="s">
        <v>17</v>
      </c>
    </row>
    <row r="33" spans="1:7" ht="30" hidden="1" outlineLevel="5" collapsed="1">
      <c r="A33" s="19" t="s">
        <v>12</v>
      </c>
      <c r="B33" s="19" t="s">
        <v>20</v>
      </c>
      <c r="C33" s="20" t="s">
        <v>96</v>
      </c>
      <c r="D33" s="19"/>
      <c r="E33" s="19" t="s">
        <v>97</v>
      </c>
      <c r="F33" s="19" t="s">
        <v>15</v>
      </c>
      <c r="G33" s="19" t="s">
        <v>12</v>
      </c>
    </row>
    <row r="34" spans="1:7" ht="23.25" hidden="1" outlineLevel="5" collapsed="1">
      <c r="A34" s="19" t="s">
        <v>15</v>
      </c>
      <c r="B34" s="19" t="s">
        <v>80</v>
      </c>
      <c r="C34" s="23" t="s">
        <v>81</v>
      </c>
      <c r="D34" s="19" t="b">
        <f>EXACT(G33,"No")</f>
        <v>0</v>
      </c>
      <c r="E34" s="24" t="s">
        <v>86</v>
      </c>
      <c r="F34" s="19" t="s">
        <v>15</v>
      </c>
      <c r="G34" s="19" t="s">
        <v>17</v>
      </c>
    </row>
    <row r="35" spans="1:7" hidden="1" outlineLevel="5">
      <c r="A35" s="21" t="s">
        <v>15</v>
      </c>
      <c r="B35" s="22" t="s">
        <v>98</v>
      </c>
      <c r="C35" s="21" t="s">
        <v>17</v>
      </c>
      <c r="D35" s="21" t="b">
        <f>EXACT(G33,"Yes")</f>
        <v>1</v>
      </c>
      <c r="E35" s="21" t="s">
        <v>99</v>
      </c>
      <c r="F35" s="21" t="s">
        <v>15</v>
      </c>
      <c r="G35" s="21" t="s">
        <v>17</v>
      </c>
    </row>
    <row r="36" spans="1:7" ht="30" hidden="1" outlineLevel="6" collapsed="1">
      <c r="A36" s="19" t="s">
        <v>12</v>
      </c>
      <c r="B36" s="19" t="s">
        <v>20</v>
      </c>
      <c r="C36" s="20" t="s">
        <v>100</v>
      </c>
      <c r="D36" s="19"/>
      <c r="E36" s="19" t="s">
        <v>101</v>
      </c>
      <c r="F36" s="19" t="s">
        <v>15</v>
      </c>
      <c r="G36" s="19" t="s">
        <v>12</v>
      </c>
    </row>
    <row r="37" spans="1:7" ht="23.25" hidden="1" outlineLevel="6" collapsed="1">
      <c r="A37" s="19" t="s">
        <v>15</v>
      </c>
      <c r="B37" s="19" t="s">
        <v>80</v>
      </c>
      <c r="C37" s="23" t="s">
        <v>81</v>
      </c>
      <c r="D37" s="19" t="b">
        <f>EXACT(G36,"No")</f>
        <v>0</v>
      </c>
      <c r="E37" s="24" t="s">
        <v>86</v>
      </c>
      <c r="F37" s="19" t="s">
        <v>15</v>
      </c>
      <c r="G37" s="19" t="s">
        <v>17</v>
      </c>
    </row>
    <row r="38" spans="1:7" hidden="1" outlineLevel="6">
      <c r="A38" s="21" t="s">
        <v>15</v>
      </c>
      <c r="B38" s="22" t="s">
        <v>102</v>
      </c>
      <c r="C38" s="21" t="s">
        <v>17</v>
      </c>
      <c r="D38" s="21" t="b">
        <f>EXACT(G36,"Yes")</f>
        <v>1</v>
      </c>
      <c r="E38" s="21" t="s">
        <v>103</v>
      </c>
      <c r="F38" s="21" t="s">
        <v>15</v>
      </c>
      <c r="G38" s="21" t="s">
        <v>17</v>
      </c>
    </row>
    <row r="39" spans="1:7" ht="30" hidden="1" outlineLevel="7" collapsed="1">
      <c r="A39" s="19" t="s">
        <v>12</v>
      </c>
      <c r="B39" s="19" t="s">
        <v>20</v>
      </c>
      <c r="C39" s="20" t="s">
        <v>104</v>
      </c>
      <c r="D39" s="19"/>
      <c r="E39" s="19" t="s">
        <v>105</v>
      </c>
      <c r="F39" s="19" t="s">
        <v>15</v>
      </c>
      <c r="G39" s="19" t="s">
        <v>12</v>
      </c>
    </row>
    <row r="40" spans="1:7" ht="23.25" hidden="1" outlineLevel="7" collapsed="1">
      <c r="A40" s="19" t="s">
        <v>15</v>
      </c>
      <c r="B40" s="19" t="s">
        <v>80</v>
      </c>
      <c r="C40" s="23" t="s">
        <v>81</v>
      </c>
      <c r="D40" s="19" t="b">
        <f>EXACT(G39,"No")</f>
        <v>0</v>
      </c>
      <c r="E40" s="24" t="s">
        <v>86</v>
      </c>
      <c r="F40" s="19" t="s">
        <v>15</v>
      </c>
      <c r="G40" s="19" t="s">
        <v>17</v>
      </c>
    </row>
    <row r="41" spans="1:7" hidden="1" outlineLevel="7">
      <c r="A41" s="21" t="s">
        <v>15</v>
      </c>
      <c r="B41" s="22" t="s">
        <v>106</v>
      </c>
      <c r="C41" s="21" t="s">
        <v>17</v>
      </c>
      <c r="D41" s="21" t="b">
        <f>EXACT(G39,"Yes")</f>
        <v>1</v>
      </c>
      <c r="E41" s="21" t="s">
        <v>107</v>
      </c>
      <c r="F41" s="21" t="s">
        <v>15</v>
      </c>
      <c r="G41" s="21" t="s">
        <v>17</v>
      </c>
    </row>
    <row r="42" spans="1:7" ht="45" hidden="1" outlineLevel="7" collapsed="1">
      <c r="A42" s="19" t="s">
        <v>12</v>
      </c>
      <c r="B42" s="19" t="s">
        <v>20</v>
      </c>
      <c r="C42" s="20" t="s">
        <v>108</v>
      </c>
      <c r="D42" s="19"/>
      <c r="E42" s="19" t="s">
        <v>109</v>
      </c>
      <c r="F42" s="19" t="s">
        <v>15</v>
      </c>
      <c r="G42" s="19" t="s">
        <v>12</v>
      </c>
    </row>
    <row r="43" spans="1:7" ht="23.25" hidden="1" outlineLevel="7" collapsed="1">
      <c r="A43" s="19" t="s">
        <v>15</v>
      </c>
      <c r="B43" s="19" t="s">
        <v>80</v>
      </c>
      <c r="C43" s="23" t="s">
        <v>81</v>
      </c>
      <c r="D43" s="19" t="b">
        <f>EXACT(G42,"Yes")</f>
        <v>1</v>
      </c>
      <c r="E43" s="24" t="s">
        <v>82</v>
      </c>
      <c r="F43" s="19" t="s">
        <v>15</v>
      </c>
      <c r="G43" s="19" t="s">
        <v>17</v>
      </c>
    </row>
    <row r="44" spans="1:7" ht="23.25" hidden="1" outlineLevel="7" collapsed="1">
      <c r="A44" s="19" t="s">
        <v>15</v>
      </c>
      <c r="B44" s="19" t="s">
        <v>80</v>
      </c>
      <c r="C44" s="23" t="s">
        <v>81</v>
      </c>
      <c r="D44" s="19" t="b">
        <f>EXACT(G42,"No")</f>
        <v>0</v>
      </c>
      <c r="E44" s="24" t="s">
        <v>86</v>
      </c>
      <c r="F44" s="19" t="s">
        <v>15</v>
      </c>
      <c r="G44" s="19" t="s">
        <v>17</v>
      </c>
    </row>
    <row r="45" spans="1:7" hidden="1" outlineLevel="7" collapsed="1">
      <c r="A45" s="19" t="s">
        <v>12</v>
      </c>
      <c r="B45" s="19" t="s">
        <v>13</v>
      </c>
      <c r="C45" s="19" t="s">
        <v>17</v>
      </c>
      <c r="D45" s="19"/>
      <c r="E45" s="19" t="s">
        <v>110</v>
      </c>
      <c r="F45" s="19" t="s">
        <v>15</v>
      </c>
      <c r="G45" s="19" t="s">
        <v>111</v>
      </c>
    </row>
    <row r="46" spans="1:7" hidden="1" outlineLevel="6" collapsed="1">
      <c r="A46" s="19" t="s">
        <v>12</v>
      </c>
      <c r="B46" s="19" t="s">
        <v>13</v>
      </c>
      <c r="C46" s="19" t="s">
        <v>17</v>
      </c>
      <c r="D46" s="19"/>
      <c r="E46" s="19" t="s">
        <v>112</v>
      </c>
      <c r="F46" s="19" t="s">
        <v>15</v>
      </c>
      <c r="G46" s="19" t="s">
        <v>111</v>
      </c>
    </row>
    <row r="47" spans="1:7" hidden="1" outlineLevel="4" collapsed="1">
      <c r="A47" s="19" t="s">
        <v>12</v>
      </c>
      <c r="B47" s="19" t="s">
        <v>13</v>
      </c>
      <c r="C47" s="19" t="s">
        <v>17</v>
      </c>
      <c r="D47" s="19"/>
      <c r="E47" s="19" t="s">
        <v>113</v>
      </c>
      <c r="F47" s="19" t="s">
        <v>15</v>
      </c>
      <c r="G47" s="19" t="s">
        <v>111</v>
      </c>
    </row>
    <row r="48" spans="1:7" hidden="1" outlineLevel="3" collapsed="1">
      <c r="A48" s="19" t="s">
        <v>12</v>
      </c>
      <c r="B48" s="19" t="s">
        <v>13</v>
      </c>
      <c r="C48" s="19" t="s">
        <v>17</v>
      </c>
      <c r="D48" s="19"/>
      <c r="E48" s="19" t="s">
        <v>114</v>
      </c>
      <c r="F48" s="19" t="s">
        <v>15</v>
      </c>
      <c r="G48" s="19" t="s">
        <v>111</v>
      </c>
    </row>
    <row r="49" spans="1:7" hidden="1" outlineLevel="1">
      <c r="A49" s="3" t="s">
        <v>12</v>
      </c>
      <c r="B49" s="3" t="s">
        <v>13</v>
      </c>
      <c r="C49" s="3" t="s">
        <v>17</v>
      </c>
      <c r="D49" s="3"/>
      <c r="E49" s="3" t="s">
        <v>115</v>
      </c>
      <c r="F49" s="3" t="s">
        <v>15</v>
      </c>
      <c r="G49" s="3" t="s">
        <v>111</v>
      </c>
    </row>
    <row r="50" spans="1:7" collapsed="1">
      <c r="A50" s="3" t="s">
        <v>15</v>
      </c>
      <c r="B50" s="18" t="s">
        <v>116</v>
      </c>
      <c r="C50" s="3" t="s">
        <v>17</v>
      </c>
      <c r="D50" s="3" t="b">
        <f>EXACT(G5,"Tool 19")</f>
        <v>0</v>
      </c>
      <c r="E50" s="3" t="s">
        <v>116</v>
      </c>
      <c r="F50" s="3" t="s">
        <v>15</v>
      </c>
      <c r="G50" s="3" t="s">
        <v>17</v>
      </c>
    </row>
    <row r="51" spans="1:7" ht="30" hidden="1" outlineLevel="1" collapsed="1">
      <c r="A51" s="19" t="s">
        <v>12</v>
      </c>
      <c r="B51" s="19" t="s">
        <v>20</v>
      </c>
      <c r="C51" s="20" t="s">
        <v>117</v>
      </c>
      <c r="D51" s="19"/>
      <c r="E51" s="19" t="s">
        <v>118</v>
      </c>
      <c r="F51" s="19" t="s">
        <v>15</v>
      </c>
      <c r="G51" s="19" t="s">
        <v>119</v>
      </c>
    </row>
    <row r="52" spans="1:7" ht="45" hidden="1" outlineLevel="1">
      <c r="A52" s="21" t="s">
        <v>15</v>
      </c>
      <c r="B52" s="22" t="s">
        <v>120</v>
      </c>
      <c r="C52" s="21" t="s">
        <v>17</v>
      </c>
      <c r="D52" s="21" t="b">
        <f>EXACT(G51,"Type III: Other project activities not included in Type I or Type II that aim to achieve GHG emissions reductions at a scale of no more than 20 ktCO2e per year.")</f>
        <v>0</v>
      </c>
      <c r="E52" s="21" t="s">
        <v>121</v>
      </c>
      <c r="F52" s="21" t="s">
        <v>15</v>
      </c>
      <c r="G52" s="21" t="s">
        <v>17</v>
      </c>
    </row>
    <row r="53" spans="1:7" ht="30" hidden="1" outlineLevel="2" collapsed="1">
      <c r="A53" s="19" t="s">
        <v>12</v>
      </c>
      <c r="B53" s="19" t="s">
        <v>20</v>
      </c>
      <c r="C53" s="20" t="s">
        <v>122</v>
      </c>
      <c r="D53" s="19"/>
      <c r="E53" s="19" t="s">
        <v>123</v>
      </c>
      <c r="F53" s="19" t="s">
        <v>15</v>
      </c>
      <c r="G53" s="19" t="s">
        <v>12</v>
      </c>
    </row>
    <row r="54" spans="1:7" ht="60" hidden="1" outlineLevel="2" collapsed="1">
      <c r="A54" s="19" t="s">
        <v>12</v>
      </c>
      <c r="B54" s="19" t="s">
        <v>20</v>
      </c>
      <c r="C54" s="20" t="s">
        <v>124</v>
      </c>
      <c r="D54" s="19"/>
      <c r="E54" s="19" t="s">
        <v>125</v>
      </c>
      <c r="F54" s="19" t="s">
        <v>15</v>
      </c>
      <c r="G54" s="19" t="s">
        <v>12</v>
      </c>
    </row>
    <row r="55" spans="1:7" ht="30" hidden="1" outlineLevel="1">
      <c r="A55" s="21" t="s">
        <v>15</v>
      </c>
      <c r="B55" s="22" t="s">
        <v>126</v>
      </c>
      <c r="C55" s="21" t="s">
        <v>17</v>
      </c>
      <c r="D55" s="21" t="b">
        <f>EXACT(G51,"Type II: Energy efficiency project activities that aim to achieve energy savings at a scale of no more than 20 GWh per year.")</f>
        <v>0</v>
      </c>
      <c r="E55" s="21" t="s">
        <v>127</v>
      </c>
      <c r="F55" s="21" t="s">
        <v>15</v>
      </c>
      <c r="G55" s="21" t="s">
        <v>17</v>
      </c>
    </row>
    <row r="56" spans="1:7" ht="30" hidden="1" outlineLevel="2" collapsed="1">
      <c r="A56" s="19" t="s">
        <v>12</v>
      </c>
      <c r="B56" s="19" t="s">
        <v>20</v>
      </c>
      <c r="C56" s="20" t="s">
        <v>128</v>
      </c>
      <c r="D56" s="19"/>
      <c r="E56" s="19" t="s">
        <v>123</v>
      </c>
      <c r="F56" s="19" t="s">
        <v>15</v>
      </c>
      <c r="G56" s="19" t="s">
        <v>12</v>
      </c>
    </row>
    <row r="57" spans="1:7" ht="75" hidden="1" outlineLevel="2" collapsed="1">
      <c r="A57" s="19" t="s">
        <v>12</v>
      </c>
      <c r="B57" s="19" t="s">
        <v>20</v>
      </c>
      <c r="C57" s="20" t="s">
        <v>129</v>
      </c>
      <c r="D57" s="19"/>
      <c r="E57" s="19" t="s">
        <v>130</v>
      </c>
      <c r="F57" s="19" t="s">
        <v>15</v>
      </c>
      <c r="G57" s="19" t="s">
        <v>12</v>
      </c>
    </row>
    <row r="58" spans="1:7" ht="30" hidden="1" outlineLevel="1">
      <c r="A58" s="21" t="s">
        <v>15</v>
      </c>
      <c r="B58" s="22" t="s">
        <v>131</v>
      </c>
      <c r="C58" s="21" t="s">
        <v>17</v>
      </c>
      <c r="D58" s="21" t="b">
        <f>EXACT(G51,"Type I: Project activities up to 5 MW that employ renewable energy as their primary technology.")</f>
        <v>1</v>
      </c>
      <c r="E58" s="21" t="s">
        <v>119</v>
      </c>
      <c r="F58" s="21" t="s">
        <v>15</v>
      </c>
      <c r="G58" s="21" t="s">
        <v>17</v>
      </c>
    </row>
    <row r="59" spans="1:7" ht="45" hidden="1" outlineLevel="2" collapsed="1">
      <c r="A59" s="19" t="s">
        <v>12</v>
      </c>
      <c r="B59" s="19" t="s">
        <v>20</v>
      </c>
      <c r="C59" s="20" t="s">
        <v>132</v>
      </c>
      <c r="D59" s="19"/>
      <c r="E59" s="19" t="s">
        <v>133</v>
      </c>
      <c r="F59" s="19" t="s">
        <v>15</v>
      </c>
      <c r="G59" s="19" t="s">
        <v>12</v>
      </c>
    </row>
    <row r="60" spans="1:7" ht="45" hidden="1" outlineLevel="2" collapsed="1">
      <c r="A60" s="19" t="s">
        <v>12</v>
      </c>
      <c r="B60" s="19" t="s">
        <v>20</v>
      </c>
      <c r="C60" s="20" t="s">
        <v>134</v>
      </c>
      <c r="D60" s="19"/>
      <c r="E60" s="19" t="s">
        <v>135</v>
      </c>
      <c r="F60" s="19" t="s">
        <v>15</v>
      </c>
      <c r="G60" s="19" t="s">
        <v>12</v>
      </c>
    </row>
    <row r="61" spans="1:7" ht="60" hidden="1" outlineLevel="2" collapsed="1">
      <c r="A61" s="19" t="s">
        <v>12</v>
      </c>
      <c r="B61" s="19" t="s">
        <v>20</v>
      </c>
      <c r="C61" s="20" t="s">
        <v>136</v>
      </c>
      <c r="D61" s="19"/>
      <c r="E61" s="19" t="s">
        <v>137</v>
      </c>
      <c r="F61" s="19" t="s">
        <v>15</v>
      </c>
      <c r="G61" s="19" t="s">
        <v>12</v>
      </c>
    </row>
    <row r="62" spans="1:7" ht="75" hidden="1" outlineLevel="2" collapsed="1">
      <c r="A62" s="19" t="s">
        <v>12</v>
      </c>
      <c r="B62" s="19" t="s">
        <v>20</v>
      </c>
      <c r="C62" s="20" t="s">
        <v>138</v>
      </c>
      <c r="D62" s="19"/>
      <c r="E62" s="19" t="s">
        <v>139</v>
      </c>
      <c r="F62" s="19" t="s">
        <v>15</v>
      </c>
      <c r="G62" s="19" t="s">
        <v>12</v>
      </c>
    </row>
    <row r="63" spans="1:7" ht="30" hidden="1" outlineLevel="1" collapsed="1">
      <c r="A63" s="19" t="s">
        <v>12</v>
      </c>
      <c r="B63" s="19" t="s">
        <v>20</v>
      </c>
      <c r="C63" s="20" t="s">
        <v>140</v>
      </c>
      <c r="D63" s="19"/>
      <c r="E63" s="19" t="s">
        <v>141</v>
      </c>
      <c r="F63" s="19" t="s">
        <v>15</v>
      </c>
      <c r="G63" s="19" t="s">
        <v>12</v>
      </c>
    </row>
    <row r="64" spans="1:7" ht="45" hidden="1" outlineLevel="1" collapsed="1">
      <c r="A64" s="19" t="s">
        <v>12</v>
      </c>
      <c r="B64" s="19" t="s">
        <v>20</v>
      </c>
      <c r="C64" s="20" t="s">
        <v>142</v>
      </c>
      <c r="D64" s="19"/>
      <c r="E64" s="19" t="s">
        <v>143</v>
      </c>
      <c r="F64" s="19" t="s">
        <v>15</v>
      </c>
      <c r="G64" s="19" t="s">
        <v>12</v>
      </c>
    </row>
    <row r="65" spans="1:7" ht="30" hidden="1" outlineLevel="1" collapsed="1">
      <c r="A65" s="19" t="s">
        <v>12</v>
      </c>
      <c r="B65" s="19" t="s">
        <v>20</v>
      </c>
      <c r="C65" s="20" t="s">
        <v>144</v>
      </c>
      <c r="D65" s="19"/>
      <c r="E65" s="19" t="s">
        <v>145</v>
      </c>
      <c r="F65" s="19" t="s">
        <v>15</v>
      </c>
      <c r="G65" s="19" t="s">
        <v>12</v>
      </c>
    </row>
    <row r="66" spans="1:7" ht="90" hidden="1" outlineLevel="1" collapsed="1">
      <c r="A66" s="19" t="s">
        <v>12</v>
      </c>
      <c r="B66" s="19" t="s">
        <v>20</v>
      </c>
      <c r="C66" s="20" t="s">
        <v>146</v>
      </c>
      <c r="D66" s="19"/>
      <c r="E66" s="19" t="s">
        <v>147</v>
      </c>
      <c r="F66" s="19" t="s">
        <v>15</v>
      </c>
      <c r="G66" s="19" t="s">
        <v>12</v>
      </c>
    </row>
    <row r="67" spans="1:7" ht="60" hidden="1" outlineLevel="1" collapsed="1">
      <c r="A67" s="19" t="s">
        <v>12</v>
      </c>
      <c r="B67" s="19" t="s">
        <v>20</v>
      </c>
      <c r="C67" s="20" t="s">
        <v>148</v>
      </c>
      <c r="D67" s="19"/>
      <c r="E67" s="19" t="s">
        <v>149</v>
      </c>
      <c r="F67" s="19" t="s">
        <v>15</v>
      </c>
      <c r="G67" s="19" t="s">
        <v>12</v>
      </c>
    </row>
    <row r="68" spans="1:7" hidden="1" outlineLevel="1">
      <c r="A68" s="21" t="s">
        <v>12</v>
      </c>
      <c r="B68" s="22" t="s">
        <v>150</v>
      </c>
      <c r="C68" s="21" t="s">
        <v>17</v>
      </c>
      <c r="D68" s="21"/>
      <c r="E68" s="21" t="s">
        <v>151</v>
      </c>
      <c r="F68" s="21" t="s">
        <v>15</v>
      </c>
      <c r="G68" s="21" t="s">
        <v>17</v>
      </c>
    </row>
    <row r="69" spans="1:7" ht="30" hidden="1" outlineLevel="2" collapsed="1">
      <c r="A69" s="19" t="s">
        <v>12</v>
      </c>
      <c r="B69" s="19" t="s">
        <v>152</v>
      </c>
      <c r="C69" s="19" t="s">
        <v>17</v>
      </c>
      <c r="D69" s="19"/>
      <c r="E69" s="19" t="s">
        <v>153</v>
      </c>
      <c r="F69" s="19" t="s">
        <v>15</v>
      </c>
      <c r="G69" s="19">
        <v>1</v>
      </c>
    </row>
    <row r="70" spans="1:7" ht="30" hidden="1" outlineLevel="2" collapsed="1">
      <c r="A70" s="19" t="s">
        <v>12</v>
      </c>
      <c r="B70" s="19" t="s">
        <v>152</v>
      </c>
      <c r="C70" s="19" t="s">
        <v>17</v>
      </c>
      <c r="D70" s="19"/>
      <c r="E70" s="19" t="s">
        <v>154</v>
      </c>
      <c r="F70" s="19" t="s">
        <v>15</v>
      </c>
      <c r="G70" s="19">
        <v>1</v>
      </c>
    </row>
    <row r="71" spans="1:7" hidden="1" outlineLevel="1" collapsed="1">
      <c r="A71" s="19" t="s">
        <v>15</v>
      </c>
      <c r="B71" s="19" t="s">
        <v>20</v>
      </c>
      <c r="C71" s="20" t="s">
        <v>155</v>
      </c>
      <c r="D71" s="19" t="s">
        <v>15</v>
      </c>
      <c r="E71" s="19" t="s">
        <v>156</v>
      </c>
      <c r="F71" s="19" t="s">
        <v>15</v>
      </c>
      <c r="G71" s="19" t="s">
        <v>157</v>
      </c>
    </row>
    <row r="72" spans="1:7" hidden="1" outlineLevel="1" collapsed="1">
      <c r="A72" s="19" t="s">
        <v>15</v>
      </c>
      <c r="B72" s="19" t="s">
        <v>20</v>
      </c>
      <c r="C72" s="20" t="s">
        <v>158</v>
      </c>
      <c r="D72" s="19" t="s">
        <v>15</v>
      </c>
      <c r="E72" s="19" t="s">
        <v>159</v>
      </c>
      <c r="F72" s="19" t="s">
        <v>15</v>
      </c>
      <c r="G72" s="19" t="s">
        <v>160</v>
      </c>
    </row>
    <row r="73" spans="1:7" collapsed="1">
      <c r="A73" s="3" t="s">
        <v>15</v>
      </c>
      <c r="B73" s="8" t="s">
        <v>161</v>
      </c>
      <c r="C73" s="3"/>
      <c r="D73" s="3" t="b">
        <f>EXACT(G5,"Tool 32")</f>
        <v>0</v>
      </c>
      <c r="E73" s="3" t="s">
        <v>161</v>
      </c>
      <c r="F73" s="3" t="s">
        <v>15</v>
      </c>
      <c r="G73" s="3"/>
    </row>
    <row r="74" spans="1:7" ht="30" hidden="1" outlineLevel="1">
      <c r="A74" s="3" t="s">
        <v>12</v>
      </c>
      <c r="B74" s="3" t="s">
        <v>20</v>
      </c>
      <c r="C74" s="18" t="s">
        <v>162</v>
      </c>
      <c r="D74" s="3"/>
      <c r="E74" s="3" t="s">
        <v>163</v>
      </c>
      <c r="F74" s="3" t="s">
        <v>15</v>
      </c>
      <c r="G74" s="3" t="s">
        <v>164</v>
      </c>
    </row>
    <row r="75" spans="1:7" ht="30" hidden="1" outlineLevel="1">
      <c r="A75" s="3" t="s">
        <v>15</v>
      </c>
      <c r="B75" s="18" t="s">
        <v>165</v>
      </c>
      <c r="C75" s="3" t="s">
        <v>17</v>
      </c>
      <c r="D75" s="3" t="b">
        <f>EXACT(G74,"Household/Communities/SMEs")</f>
        <v>0</v>
      </c>
      <c r="E75" s="3" t="s">
        <v>166</v>
      </c>
      <c r="F75" s="3" t="s">
        <v>15</v>
      </c>
      <c r="G75" s="3" t="s">
        <v>17</v>
      </c>
    </row>
    <row r="76" spans="1:7" ht="30" hidden="1" outlineLevel="2" collapsed="1">
      <c r="A76" s="19" t="s">
        <v>12</v>
      </c>
      <c r="B76" s="19" t="s">
        <v>20</v>
      </c>
      <c r="C76" s="20" t="s">
        <v>167</v>
      </c>
      <c r="D76" s="19"/>
      <c r="E76" s="19" t="s">
        <v>168</v>
      </c>
      <c r="F76" s="19" t="s">
        <v>15</v>
      </c>
      <c r="G76" s="19" t="s">
        <v>169</v>
      </c>
    </row>
    <row r="77" spans="1:7" hidden="1" outlineLevel="2" collapsed="1">
      <c r="A77" s="19" t="s">
        <v>12</v>
      </c>
      <c r="B77" s="19" t="s">
        <v>13</v>
      </c>
      <c r="C77" s="19" t="s">
        <v>17</v>
      </c>
      <c r="D77" s="19"/>
      <c r="E77" s="19" t="s">
        <v>170</v>
      </c>
      <c r="F77" s="19" t="s">
        <v>15</v>
      </c>
      <c r="G77" s="19" t="s">
        <v>111</v>
      </c>
    </row>
    <row r="78" spans="1:7" hidden="1" outlineLevel="1">
      <c r="A78" s="3" t="s">
        <v>15</v>
      </c>
      <c r="B78" s="18" t="s">
        <v>171</v>
      </c>
      <c r="C78" s="3" t="s">
        <v>17</v>
      </c>
      <c r="D78" s="3" t="b">
        <f>EXACT(G74,"Renewable energy")</f>
        <v>0</v>
      </c>
      <c r="E78" s="3" t="s">
        <v>171</v>
      </c>
      <c r="F78" s="3" t="s">
        <v>15</v>
      </c>
      <c r="G78" s="3" t="s">
        <v>17</v>
      </c>
    </row>
    <row r="79" spans="1:7" ht="30" hidden="1" outlineLevel="2" collapsed="1">
      <c r="A79" s="19" t="s">
        <v>12</v>
      </c>
      <c r="B79" s="19" t="s">
        <v>20</v>
      </c>
      <c r="C79" s="20" t="s">
        <v>172</v>
      </c>
      <c r="D79" s="19"/>
      <c r="E79" s="19" t="s">
        <v>173</v>
      </c>
      <c r="F79" s="19" t="s">
        <v>15</v>
      </c>
      <c r="G79" s="19" t="s">
        <v>174</v>
      </c>
    </row>
    <row r="80" spans="1:7" hidden="1" outlineLevel="2">
      <c r="A80" s="21" t="s">
        <v>15</v>
      </c>
      <c r="B80" s="22" t="s">
        <v>175</v>
      </c>
      <c r="C80" s="21" t="s">
        <v>17</v>
      </c>
      <c r="D80" s="21" t="b">
        <f>EXACT(G79,"Rural electrification projects")</f>
        <v>0</v>
      </c>
      <c r="E80" s="21" t="s">
        <v>175</v>
      </c>
      <c r="F80" s="21" t="s">
        <v>15</v>
      </c>
      <c r="G80" s="21" t="s">
        <v>17</v>
      </c>
    </row>
    <row r="81" spans="1:7" ht="120" hidden="1" outlineLevel="3" collapsed="1">
      <c r="A81" s="19" t="s">
        <v>12</v>
      </c>
      <c r="B81" s="19" t="s">
        <v>20</v>
      </c>
      <c r="C81" s="20" t="s">
        <v>176</v>
      </c>
      <c r="D81" s="19"/>
      <c r="E81" s="19" t="s">
        <v>177</v>
      </c>
      <c r="F81" s="19" t="s">
        <v>15</v>
      </c>
      <c r="G81" s="19" t="s">
        <v>12</v>
      </c>
    </row>
    <row r="82" spans="1:7" ht="23.25" hidden="1" outlineLevel="3" collapsed="1">
      <c r="A82" s="19" t="s">
        <v>15</v>
      </c>
      <c r="B82" s="19" t="s">
        <v>80</v>
      </c>
      <c r="C82" s="23" t="s">
        <v>81</v>
      </c>
      <c r="D82" s="19" t="b">
        <f>EXACT(G81,"No")</f>
        <v>0</v>
      </c>
      <c r="E82" s="24" t="s">
        <v>178</v>
      </c>
      <c r="F82" s="19" t="s">
        <v>15</v>
      </c>
      <c r="G82" s="19" t="s">
        <v>17</v>
      </c>
    </row>
    <row r="83" spans="1:7" ht="23.25" hidden="1" outlineLevel="3" collapsed="1">
      <c r="A83" s="19" t="s">
        <v>15</v>
      </c>
      <c r="B83" s="19" t="s">
        <v>80</v>
      </c>
      <c r="C83" s="23" t="s">
        <v>81</v>
      </c>
      <c r="D83" s="19" t="b">
        <f>EXACT(G81,"Yes")</f>
        <v>1</v>
      </c>
      <c r="E83" s="24" t="s">
        <v>179</v>
      </c>
      <c r="F83" s="19" t="s">
        <v>15</v>
      </c>
      <c r="G83" s="19" t="s">
        <v>17</v>
      </c>
    </row>
    <row r="84" spans="1:7" hidden="1" outlineLevel="3" collapsed="1">
      <c r="A84" s="19" t="s">
        <v>12</v>
      </c>
      <c r="B84" s="19" t="s">
        <v>13</v>
      </c>
      <c r="C84" s="19" t="s">
        <v>17</v>
      </c>
      <c r="D84" s="19"/>
      <c r="E84" s="19" t="s">
        <v>170</v>
      </c>
      <c r="F84" s="19" t="s">
        <v>15</v>
      </c>
      <c r="G84" s="19" t="s">
        <v>111</v>
      </c>
    </row>
    <row r="85" spans="1:7" hidden="1" outlineLevel="2">
      <c r="A85" s="21" t="s">
        <v>15</v>
      </c>
      <c r="B85" s="22" t="s">
        <v>180</v>
      </c>
      <c r="C85" s="21" t="s">
        <v>17</v>
      </c>
      <c r="D85" s="21" t="b">
        <f>EXACT(G79,"Tech for small-scale off-grid power generation")</f>
        <v>0</v>
      </c>
      <c r="E85" s="21" t="s">
        <v>181</v>
      </c>
      <c r="F85" s="21" t="s">
        <v>15</v>
      </c>
      <c r="G85" s="21" t="s">
        <v>17</v>
      </c>
    </row>
    <row r="86" spans="1:7" ht="90" hidden="1" outlineLevel="3" collapsed="1">
      <c r="A86" s="19" t="s">
        <v>12</v>
      </c>
      <c r="B86" s="19" t="s">
        <v>20</v>
      </c>
      <c r="C86" s="20" t="s">
        <v>182</v>
      </c>
      <c r="D86" s="19"/>
      <c r="E86" s="19" t="s">
        <v>183</v>
      </c>
      <c r="F86" s="19" t="s">
        <v>15</v>
      </c>
      <c r="G86" s="19" t="s">
        <v>12</v>
      </c>
    </row>
    <row r="87" spans="1:7" ht="23.25" hidden="1" outlineLevel="3" collapsed="1">
      <c r="A87" s="19" t="s">
        <v>15</v>
      </c>
      <c r="B87" s="19" t="s">
        <v>80</v>
      </c>
      <c r="C87" s="23" t="s">
        <v>81</v>
      </c>
      <c r="D87" s="19" t="b">
        <f>EXACT(G86,"No")</f>
        <v>0</v>
      </c>
      <c r="E87" s="24" t="s">
        <v>178</v>
      </c>
      <c r="F87" s="19" t="s">
        <v>15</v>
      </c>
      <c r="G87" s="19" t="s">
        <v>17</v>
      </c>
    </row>
    <row r="88" spans="1:7" ht="23.25" hidden="1" outlineLevel="3" collapsed="1">
      <c r="A88" s="19" t="s">
        <v>15</v>
      </c>
      <c r="B88" s="19" t="s">
        <v>80</v>
      </c>
      <c r="C88" s="23" t="s">
        <v>81</v>
      </c>
      <c r="D88" s="19" t="b">
        <f>EXACT(G86,"Yes")</f>
        <v>1</v>
      </c>
      <c r="E88" s="24" t="s">
        <v>179</v>
      </c>
      <c r="F88" s="19" t="s">
        <v>15</v>
      </c>
      <c r="G88" s="19" t="s">
        <v>17</v>
      </c>
    </row>
    <row r="89" spans="1:7" hidden="1" outlineLevel="3" collapsed="1">
      <c r="A89" s="19" t="s">
        <v>12</v>
      </c>
      <c r="B89" s="19" t="s">
        <v>13</v>
      </c>
      <c r="C89" s="19" t="s">
        <v>17</v>
      </c>
      <c r="D89" s="19"/>
      <c r="E89" s="19" t="s">
        <v>170</v>
      </c>
      <c r="F89" s="19" t="s">
        <v>15</v>
      </c>
      <c r="G89" s="19" t="s">
        <v>111</v>
      </c>
    </row>
    <row r="90" spans="1:7" hidden="1" outlineLevel="2">
      <c r="A90" s="21" t="s">
        <v>15</v>
      </c>
      <c r="B90" s="22" t="s">
        <v>184</v>
      </c>
      <c r="C90" s="21" t="s">
        <v>17</v>
      </c>
      <c r="D90" s="21" t="b">
        <f>EXACT(G79,"Tech for small-scale grid-connected power generation")</f>
        <v>0</v>
      </c>
      <c r="E90" s="21" t="s">
        <v>185</v>
      </c>
      <c r="F90" s="21" t="s">
        <v>15</v>
      </c>
      <c r="G90" s="21" t="s">
        <v>17</v>
      </c>
    </row>
    <row r="91" spans="1:7" ht="90" hidden="1" outlineLevel="3" collapsed="1">
      <c r="A91" s="19" t="s">
        <v>12</v>
      </c>
      <c r="B91" s="19" t="s">
        <v>20</v>
      </c>
      <c r="C91" s="20" t="s">
        <v>186</v>
      </c>
      <c r="D91" s="19"/>
      <c r="E91" s="19" t="s">
        <v>187</v>
      </c>
      <c r="F91" s="19" t="s">
        <v>15</v>
      </c>
      <c r="G91" s="19" t="s">
        <v>12</v>
      </c>
    </row>
    <row r="92" spans="1:7" ht="23.25" hidden="1" outlineLevel="3" collapsed="1">
      <c r="A92" s="19" t="s">
        <v>15</v>
      </c>
      <c r="B92" s="19" t="s">
        <v>80</v>
      </c>
      <c r="C92" s="23" t="s">
        <v>81</v>
      </c>
      <c r="D92" s="19" t="b">
        <f>EXACT(G91,"No")</f>
        <v>0</v>
      </c>
      <c r="E92" s="24" t="s">
        <v>178</v>
      </c>
      <c r="F92" s="19" t="s">
        <v>15</v>
      </c>
      <c r="G92" s="19" t="s">
        <v>17</v>
      </c>
    </row>
    <row r="93" spans="1:7" ht="23.25" hidden="1" outlineLevel="3" collapsed="1">
      <c r="A93" s="19" t="s">
        <v>15</v>
      </c>
      <c r="B93" s="19" t="s">
        <v>80</v>
      </c>
      <c r="C93" s="23" t="s">
        <v>81</v>
      </c>
      <c r="D93" s="19" t="b">
        <f>EXACT(G91,"Yes")</f>
        <v>1</v>
      </c>
      <c r="E93" s="24" t="s">
        <v>179</v>
      </c>
      <c r="F93" s="19" t="s">
        <v>15</v>
      </c>
      <c r="G93" s="19" t="s">
        <v>17</v>
      </c>
    </row>
    <row r="94" spans="1:7" hidden="1" outlineLevel="3" collapsed="1">
      <c r="A94" s="19" t="s">
        <v>12</v>
      </c>
      <c r="B94" s="19" t="s">
        <v>13</v>
      </c>
      <c r="C94" s="19" t="s">
        <v>17</v>
      </c>
      <c r="D94" s="19"/>
      <c r="E94" s="19" t="s">
        <v>170</v>
      </c>
      <c r="F94" s="19" t="s">
        <v>15</v>
      </c>
      <c r="G94" s="19" t="s">
        <v>111</v>
      </c>
    </row>
    <row r="95" spans="1:7" hidden="1" outlineLevel="2">
      <c r="A95" s="21" t="s">
        <v>15</v>
      </c>
      <c r="B95" s="22" t="s">
        <v>188</v>
      </c>
      <c r="C95" s="21" t="s">
        <v>17</v>
      </c>
      <c r="D95" s="21" t="b">
        <f>EXACT(G79,"Tech for large-scale isolated grid power generation")</f>
        <v>0</v>
      </c>
      <c r="E95" s="21" t="s">
        <v>189</v>
      </c>
      <c r="F95" s="21" t="s">
        <v>15</v>
      </c>
      <c r="G95" s="21" t="s">
        <v>17</v>
      </c>
    </row>
    <row r="96" spans="1:7" ht="30" hidden="1" outlineLevel="3" collapsed="1">
      <c r="A96" s="19" t="s">
        <v>12</v>
      </c>
      <c r="B96" s="19" t="s">
        <v>20</v>
      </c>
      <c r="C96" s="19" t="s">
        <v>17</v>
      </c>
      <c r="D96" s="19"/>
      <c r="E96" s="19" t="s">
        <v>190</v>
      </c>
      <c r="F96" s="19" t="s">
        <v>15</v>
      </c>
      <c r="G96" s="19" t="s">
        <v>17</v>
      </c>
    </row>
    <row r="97" spans="1:7" ht="90" hidden="1" outlineLevel="3" collapsed="1">
      <c r="A97" s="19" t="s">
        <v>12</v>
      </c>
      <c r="B97" s="19" t="s">
        <v>20</v>
      </c>
      <c r="C97" s="20" t="s">
        <v>191</v>
      </c>
      <c r="D97" s="19"/>
      <c r="E97" s="19" t="s">
        <v>192</v>
      </c>
      <c r="F97" s="19" t="s">
        <v>15</v>
      </c>
      <c r="G97" s="19" t="s">
        <v>12</v>
      </c>
    </row>
    <row r="98" spans="1:7" ht="23.25" hidden="1" outlineLevel="3" collapsed="1">
      <c r="A98" s="19" t="s">
        <v>15</v>
      </c>
      <c r="B98" s="19" t="s">
        <v>80</v>
      </c>
      <c r="C98" s="23" t="s">
        <v>81</v>
      </c>
      <c r="D98" s="19" t="b">
        <f>EXACT(G97,"No")</f>
        <v>0</v>
      </c>
      <c r="E98" s="24" t="s">
        <v>178</v>
      </c>
      <c r="F98" s="19" t="s">
        <v>15</v>
      </c>
      <c r="G98" s="19" t="s">
        <v>17</v>
      </c>
    </row>
    <row r="99" spans="1:7" ht="23.25" hidden="1" outlineLevel="3" collapsed="1">
      <c r="A99" s="19" t="s">
        <v>15</v>
      </c>
      <c r="B99" s="19" t="s">
        <v>80</v>
      </c>
      <c r="C99" s="23" t="s">
        <v>81</v>
      </c>
      <c r="D99" s="19" t="b">
        <f>EXACT(G97,"Yes")</f>
        <v>1</v>
      </c>
      <c r="E99" s="24" t="s">
        <v>179</v>
      </c>
      <c r="F99" s="19" t="s">
        <v>15</v>
      </c>
      <c r="G99" s="19" t="s">
        <v>17</v>
      </c>
    </row>
    <row r="100" spans="1:7" hidden="1" outlineLevel="3" collapsed="1">
      <c r="A100" s="19" t="s">
        <v>12</v>
      </c>
      <c r="B100" s="19" t="s">
        <v>13</v>
      </c>
      <c r="C100" s="19" t="s">
        <v>17</v>
      </c>
      <c r="D100" s="19"/>
      <c r="E100" s="19" t="s">
        <v>170</v>
      </c>
      <c r="F100" s="19" t="s">
        <v>15</v>
      </c>
      <c r="G100" s="19" t="s">
        <v>111</v>
      </c>
    </row>
    <row r="101" spans="1:7" hidden="1" outlineLevel="2">
      <c r="A101" s="21" t="s">
        <v>15</v>
      </c>
      <c r="B101" s="22" t="s">
        <v>193</v>
      </c>
      <c r="C101" s="21" t="s">
        <v>17</v>
      </c>
      <c r="D101" s="21" t="b">
        <f>EXACT(G79,"Tech for large-scale grid-connected power generation")</f>
        <v>1</v>
      </c>
      <c r="E101" s="21" t="s">
        <v>174</v>
      </c>
      <c r="F101" s="21" t="s">
        <v>15</v>
      </c>
      <c r="G101" s="21" t="s">
        <v>17</v>
      </c>
    </row>
    <row r="102" spans="1:7" ht="30" hidden="1" outlineLevel="3" collapsed="1">
      <c r="A102" s="19" t="s">
        <v>12</v>
      </c>
      <c r="B102" s="19" t="s">
        <v>20</v>
      </c>
      <c r="C102" s="20" t="s">
        <v>194</v>
      </c>
      <c r="D102" s="19"/>
      <c r="E102" s="19" t="s">
        <v>195</v>
      </c>
      <c r="F102" s="19" t="s">
        <v>15</v>
      </c>
      <c r="G102" s="19" t="s">
        <v>196</v>
      </c>
    </row>
    <row r="103" spans="1:7" ht="75" hidden="1" outlineLevel="3" collapsed="1">
      <c r="A103" s="19" t="s">
        <v>12</v>
      </c>
      <c r="B103" s="19" t="s">
        <v>20</v>
      </c>
      <c r="C103" s="20" t="s">
        <v>197</v>
      </c>
      <c r="D103" s="19"/>
      <c r="E103" s="19" t="s">
        <v>198</v>
      </c>
      <c r="F103" s="19" t="s">
        <v>15</v>
      </c>
      <c r="G103" s="19" t="s">
        <v>12</v>
      </c>
    </row>
    <row r="104" spans="1:7" ht="23.25" hidden="1" outlineLevel="3" collapsed="1">
      <c r="A104" s="19" t="s">
        <v>15</v>
      </c>
      <c r="B104" s="19" t="s">
        <v>80</v>
      </c>
      <c r="C104" s="23" t="s">
        <v>81</v>
      </c>
      <c r="D104" s="19" t="b">
        <f>EXACT(G103,"No")</f>
        <v>0</v>
      </c>
      <c r="E104" s="24" t="s">
        <v>178</v>
      </c>
      <c r="F104" s="19" t="s">
        <v>15</v>
      </c>
      <c r="G104" s="19" t="s">
        <v>17</v>
      </c>
    </row>
    <row r="105" spans="1:7" ht="23.25" hidden="1" outlineLevel="3" collapsed="1">
      <c r="A105" s="19" t="s">
        <v>15</v>
      </c>
      <c r="B105" s="19" t="s">
        <v>80</v>
      </c>
      <c r="C105" s="23" t="s">
        <v>81</v>
      </c>
      <c r="D105" s="19" t="b">
        <f>EXACT(G103,"Yes")</f>
        <v>1</v>
      </c>
      <c r="E105" s="24" t="s">
        <v>179</v>
      </c>
      <c r="F105" s="19" t="s">
        <v>15</v>
      </c>
      <c r="G105" s="19" t="s">
        <v>17</v>
      </c>
    </row>
    <row r="106" spans="1:7" hidden="1" outlineLevel="3" collapsed="1">
      <c r="A106" s="19" t="s">
        <v>12</v>
      </c>
      <c r="B106" s="19" t="s">
        <v>13</v>
      </c>
      <c r="C106" s="19" t="s">
        <v>17</v>
      </c>
      <c r="D106" s="19"/>
      <c r="E106" s="19" t="s">
        <v>170</v>
      </c>
      <c r="F106" s="19" t="s">
        <v>15</v>
      </c>
      <c r="G106" s="19" t="s">
        <v>111</v>
      </c>
    </row>
    <row r="107" spans="1:7" hidden="1" outlineLevel="1">
      <c r="A107" s="3" t="s">
        <v>15</v>
      </c>
      <c r="B107" s="18" t="s">
        <v>164</v>
      </c>
      <c r="C107" s="3" t="s">
        <v>17</v>
      </c>
      <c r="D107" s="3" t="b">
        <f>EXACT(G74,"Waste handling and disposal")</f>
        <v>1</v>
      </c>
      <c r="E107" s="3" t="s">
        <v>164</v>
      </c>
      <c r="F107" s="3" t="s">
        <v>15</v>
      </c>
      <c r="G107" s="3" t="s">
        <v>17</v>
      </c>
    </row>
    <row r="108" spans="1:7" ht="30" hidden="1" outlineLevel="2" collapsed="1">
      <c r="A108" s="19" t="s">
        <v>12</v>
      </c>
      <c r="B108" s="19" t="s">
        <v>20</v>
      </c>
      <c r="C108" s="20" t="s">
        <v>199</v>
      </c>
      <c r="D108" s="19"/>
      <c r="E108" s="19" t="s">
        <v>200</v>
      </c>
      <c r="F108" s="19" t="s">
        <v>15</v>
      </c>
      <c r="G108" s="19" t="s">
        <v>201</v>
      </c>
    </row>
    <row r="109" spans="1:7" hidden="1" outlineLevel="2">
      <c r="A109" s="21" t="s">
        <v>15</v>
      </c>
      <c r="B109" s="22" t="s">
        <v>202</v>
      </c>
      <c r="C109" s="21" t="s">
        <v>17</v>
      </c>
      <c r="D109" s="21" t="b">
        <f>EXACT(G108,"Methane recovery in wastewater treatment")</f>
        <v>0</v>
      </c>
      <c r="E109" s="21" t="s">
        <v>203</v>
      </c>
      <c r="F109" s="21" t="s">
        <v>15</v>
      </c>
      <c r="G109" s="21" t="s">
        <v>17</v>
      </c>
    </row>
    <row r="110" spans="1:7" ht="135" hidden="1" outlineLevel="3" collapsed="1">
      <c r="A110" s="19" t="s">
        <v>12</v>
      </c>
      <c r="B110" s="19" t="s">
        <v>20</v>
      </c>
      <c r="C110" s="20" t="s">
        <v>204</v>
      </c>
      <c r="D110" s="19"/>
      <c r="E110" s="19" t="s">
        <v>205</v>
      </c>
      <c r="F110" s="19" t="s">
        <v>15</v>
      </c>
      <c r="G110" s="19" t="s">
        <v>12</v>
      </c>
    </row>
    <row r="111" spans="1:7" ht="23.25" hidden="1" outlineLevel="3" collapsed="1">
      <c r="A111" s="19" t="s">
        <v>15</v>
      </c>
      <c r="B111" s="19" t="s">
        <v>80</v>
      </c>
      <c r="C111" s="23" t="s">
        <v>81</v>
      </c>
      <c r="D111" s="19" t="b">
        <f>EXACT(G110,"No")</f>
        <v>0</v>
      </c>
      <c r="E111" s="24" t="s">
        <v>178</v>
      </c>
      <c r="F111" s="19" t="s">
        <v>15</v>
      </c>
      <c r="G111" s="19" t="s">
        <v>17</v>
      </c>
    </row>
    <row r="112" spans="1:7" ht="23.25" hidden="1" outlineLevel="3" collapsed="1">
      <c r="A112" s="19" t="s">
        <v>15</v>
      </c>
      <c r="B112" s="19" t="s">
        <v>80</v>
      </c>
      <c r="C112" s="23" t="s">
        <v>81</v>
      </c>
      <c r="D112" s="19" t="b">
        <f>EXACT(G110,"Yes")</f>
        <v>1</v>
      </c>
      <c r="E112" s="24" t="s">
        <v>179</v>
      </c>
      <c r="F112" s="19" t="s">
        <v>15</v>
      </c>
      <c r="G112" s="19" t="s">
        <v>17</v>
      </c>
    </row>
    <row r="113" spans="1:7" hidden="1" outlineLevel="3" collapsed="1">
      <c r="A113" s="19" t="s">
        <v>12</v>
      </c>
      <c r="B113" s="19" t="s">
        <v>13</v>
      </c>
      <c r="C113" s="19" t="s">
        <v>17</v>
      </c>
      <c r="D113" s="19"/>
      <c r="E113" s="19" t="s">
        <v>170</v>
      </c>
      <c r="F113" s="19" t="s">
        <v>15</v>
      </c>
      <c r="G113" s="19" t="s">
        <v>111</v>
      </c>
    </row>
    <row r="114" spans="1:7" hidden="1" outlineLevel="2">
      <c r="A114" s="21" t="s">
        <v>15</v>
      </c>
      <c r="B114" s="22" t="s">
        <v>206</v>
      </c>
      <c r="C114" s="21" t="s">
        <v>17</v>
      </c>
      <c r="D114" s="21" t="b">
        <f>EXACT(G108,"Landfill gas recovery and its gainful use")</f>
        <v>1</v>
      </c>
      <c r="E114" s="21" t="s">
        <v>201</v>
      </c>
      <c r="F114" s="21" t="s">
        <v>15</v>
      </c>
      <c r="G114" s="21" t="s">
        <v>17</v>
      </c>
    </row>
    <row r="115" spans="1:7" ht="60" hidden="1" outlineLevel="3" collapsed="1">
      <c r="A115" s="19" t="s">
        <v>12</v>
      </c>
      <c r="B115" s="19" t="s">
        <v>20</v>
      </c>
      <c r="C115" s="20" t="s">
        <v>207</v>
      </c>
      <c r="D115" s="19"/>
      <c r="E115" s="19" t="s">
        <v>208</v>
      </c>
      <c r="F115" s="19" t="s">
        <v>15</v>
      </c>
      <c r="G115" s="19" t="s">
        <v>12</v>
      </c>
    </row>
    <row r="116" spans="1:7" ht="23.25" hidden="1" outlineLevel="3" collapsed="1">
      <c r="A116" s="19" t="s">
        <v>15</v>
      </c>
      <c r="B116" s="19" t="s">
        <v>80</v>
      </c>
      <c r="C116" s="23" t="s">
        <v>81</v>
      </c>
      <c r="D116" s="19" t="b">
        <f>EXACT(G115,"No")</f>
        <v>0</v>
      </c>
      <c r="E116" s="24" t="s">
        <v>178</v>
      </c>
      <c r="F116" s="19" t="s">
        <v>15</v>
      </c>
      <c r="G116" s="19" t="s">
        <v>17</v>
      </c>
    </row>
    <row r="117" spans="1:7" ht="23.25" hidden="1" outlineLevel="3" collapsed="1">
      <c r="A117" s="19" t="s">
        <v>15</v>
      </c>
      <c r="B117" s="19" t="s">
        <v>80</v>
      </c>
      <c r="C117" s="23" t="s">
        <v>81</v>
      </c>
      <c r="D117" s="19" t="b">
        <f>EXACT(G115,"Yes")</f>
        <v>1</v>
      </c>
      <c r="E117" s="24" t="s">
        <v>179</v>
      </c>
      <c r="F117" s="19" t="s">
        <v>15</v>
      </c>
      <c r="G117" s="19" t="s">
        <v>17</v>
      </c>
    </row>
    <row r="118" spans="1:7" hidden="1" outlineLevel="3" collapsed="1">
      <c r="A118" s="19" t="s">
        <v>12</v>
      </c>
      <c r="B118" s="19" t="s">
        <v>13</v>
      </c>
      <c r="C118" s="19" t="s">
        <v>17</v>
      </c>
      <c r="D118" s="19"/>
      <c r="E118" s="19" t="s">
        <v>170</v>
      </c>
      <c r="F118" s="19" t="s">
        <v>15</v>
      </c>
      <c r="G118" s="19" t="s">
        <v>111</v>
      </c>
    </row>
  </sheetData>
  <mergeCells count="3">
    <mergeCell ref="A1:G1"/>
    <mergeCell ref="B2:G2"/>
    <mergeCell ref="B3:G3"/>
  </mergeCells>
  <dataValidations count="1">
    <dataValidation type="list" allowBlank="1" showInputMessage="1" showErrorMessage="1" sqref="G5" xr:uid="{7CF508B4-0D3E-4AFD-8874-ED509FCBF19B}">
      <formula1>"Tool 01,Tool 19,Tool 32"</formula1>
    </dataValidation>
  </dataValidations>
  <hyperlinks>
    <hyperlink ref="B50" location="#'Tool 19'!A1" display="Tool 19" xr:uid="{AC24E633-0D36-4A1C-BCEF-6DCAB490048E}"/>
    <hyperlink ref="C51" location="#'Select the applicable p (enum)'!A3" display="Select the applicable p (enum)" xr:uid="{94F0000B-3D9C-4F53-8A97-EDB176BB3B2E}"/>
    <hyperlink ref="B52" location="#'Type III Other project activit'!A1" display="Type III Other project activit" xr:uid="{2B82BE0A-4F76-4616-BD33-387BC16F93E5}"/>
    <hyperlink ref="C53" location="#'Is the geographic lo 1 (enum)'!A3" display="Is the geographic lo 1 (enum)" xr:uid="{9A8DD0AD-5665-43EE-AC7C-F6C106F9603A}"/>
    <hyperlink ref="C54" location="#'Does the project act 3 (enum)'!A3" display="Does the project act 3 (enum)" xr:uid="{2E1DF6B3-0893-48DA-8E7F-45ED71063838}"/>
    <hyperlink ref="B55" location="#'Type II Energy efficiency proj'!A1" display="Type II Energy efficiency proj" xr:uid="{861791FF-C4E9-44B2-AB42-9F93DD7E9D30}"/>
    <hyperlink ref="C56" location="#'Is the geographic locat (enum)'!A3" display="Is the geographic locat (enum)" xr:uid="{E3A73A06-BA24-451A-96F7-741EFBE6CE4F}"/>
    <hyperlink ref="C57" location="#'Does the project act 2 (enum)'!A3" display="Does the project act 2 (enum)" xr:uid="{8CAB6CF6-BEE3-4B4C-B5AE-634D9D42DEB3}"/>
    <hyperlink ref="B58" location="#'Type I Project activities up t'!A1" display="Type I Project activities up t" xr:uid="{3789BCF0-8856-4A70-AC35-85D5BF23969A}"/>
    <hyperlink ref="C59" location="#'The geographic location (enum)'!A3" display="The geographic location (enum)" xr:uid="{0375EEF0-CC27-4330-A7C7-280ED0A344E3}"/>
    <hyperlink ref="C60" location="#'Is the project activity (enum)'!A3" display="Is the project activity (enum)" xr:uid="{37F24822-9AD9-48AB-8679-72C5B630170B}"/>
    <hyperlink ref="C61" location="#'Does the project activi (enum)'!A3" display="Does the project activi (enum)" xr:uid="{60480620-7E0E-44E9-BCA9-3304FA0C34ED}"/>
    <hyperlink ref="C62" location="#'Does the project act 1 (enum)'!A3" display="Does the project act 1 (enum)" xr:uid="{A5A3DD07-15A2-4E9D-9525-E5A8D3139F46}"/>
    <hyperlink ref="C63" location="#'Does the project involv (enum)'!A3" display="Does the project involv (enum)" xr:uid="{75D2A1B7-46AC-419F-8D91-FFC93E0A6FDE}"/>
    <hyperlink ref="C64" location="#'Does each component mee (enum)'!A3" display="Does each component mee (enum)" xr:uid="{18369F6C-23E9-4587-90A5-230694522E34}"/>
    <hyperlink ref="C65" location="#'Do the sums of each com (enum)'!A3" display="Do the sums of each com (enum)" xr:uid="{56D4F9B8-A873-4246-A47C-4196F58D3AFD}"/>
    <hyperlink ref="C66" location="#'Does the project inv 1 (enum)'!A3" display="Does the project inv 1 (enum)" xr:uid="{A14BC03B-758D-49AE-8CA3-834AEAFD6CB1}"/>
    <hyperlink ref="C67" location="#'Do the results of &quot;TOOL (enum)'!A3" display="Do the results of &quot;TOOL (enum)" xr:uid="{4957484D-EFC5-4333-BEEF-D3A1F4037C68}"/>
    <hyperlink ref="B68" location="#'Determination of penetration o'!A1" display="Determination of penetration o" xr:uid="{D23C2765-8E71-42E9-BA8E-64576F261CF0}"/>
    <hyperlink ref="C71" location="#'Applicability (enum)'!A3" display="Applicability (enum)" xr:uid="{280FCEFB-6285-4927-8226-9F706205102D}"/>
    <hyperlink ref="C72" location="#'Additionality (enum)'!A3" display="Additionality (enum)" xr:uid="{AB66C631-8E24-455D-80B4-980424E08B6F}"/>
    <hyperlink ref="C5" location="'Additonality det  (enum)'!A1" display="'Additonality det  (enum)" xr:uid="{E54E2EE0-C1CD-4F39-B9D8-99B8A7B7FEEF}"/>
    <hyperlink ref="C7" location="#'Is the proposed project (enum)'!A3" display="Is the proposed project (enum)" xr:uid="{4E0F516B-E32A-4904-9BE1-0999C8189246}"/>
    <hyperlink ref="B9" location="#'Step 1 Identification of alter'!A1" display="Step 1 Identification of alter" xr:uid="{8B37AA8C-871B-497C-AD76-9D362D11C247}"/>
    <hyperlink ref="C10" location="#'Have realistic and cred (enum)'!A3" display="Have realistic and cred (enum)" xr:uid="{7140E2ED-6F4F-452D-A70C-A21BFA6FB338}"/>
    <hyperlink ref="B12" location="#'Step 1 Identification of al 1'!A1" display="Step 1 Identification of al 1" xr:uid="{608013D3-AE3C-42D2-BE3E-15C357D80B35}"/>
    <hyperlink ref="C13" location="#'Are the alternative sce (enum)'!A3" display="Are the alternative sce (enum)" xr:uid="{AB523DFE-11BD-43C1-8322-ED6087488F82}"/>
    <hyperlink ref="B15" location="#'Step 2 Investment analysis'!A1" display="Step 2 Investment analysis" xr:uid="{0602DADB-F8E4-4D88-91F4-FE0EA25D0C3C}"/>
    <hyperlink ref="C16" location="#'Investment analysis (enum)'!A3" display="Investment analysis (enum)" xr:uid="{287BC341-149B-49B3-BA15-515057E307D1}"/>
    <hyperlink ref="B17" location="#'Step 3 Barrier analysis. Quest'!A1" display="Step 3 Barrier analysis. Quest" xr:uid="{0C72CDCC-B8EF-4595-8B23-2CBC15C6CC42}"/>
    <hyperlink ref="C18" location="#' Is there at least one  (enum)'!A3" display=" Is there at least one  (enum)" xr:uid="{31CB26A9-8453-4087-ACBC-F766C9D47F1D}"/>
    <hyperlink ref="B20" location="#'Step 3 Barrier analysis. Qu 1'!A1" display="Step 3 Barrier analysis. Qu 1" xr:uid="{15BBEA83-4124-469E-8613-F1E454F5B4F3}"/>
    <hyperlink ref="C21" location="#'Is at least one alterna (enum)'!A3" display="Is at least one alterna (enum)" xr:uid="{A65A2622-0ECB-4D6A-A8B8-FEAC641676FB}"/>
    <hyperlink ref="B23" location="#'Step 4 Common practice analysi'!A1" display="Step 4 Common practice analysi" xr:uid="{690F5422-93C5-4E00-926A-736EE2EEB269}"/>
    <hyperlink ref="C24" location="#'No similar activities c (enum)'!A3" display="No similar activities c (enum)" xr:uid="{44F31FFB-A68C-47B6-9A77-04C80C134665}"/>
    <hyperlink ref="B26" location="#'Step 4 Common practice anal 1'!A1" display="Step 4 Common practice anal 1" xr:uid="{65138D93-AE00-4073-AB3C-96D011A13AEF}"/>
    <hyperlink ref="C27" location="#'If similar activities a (enum)'!A3" display="If similar activities a (enum)" xr:uid="{2394BF82-DC4E-4E4D-8B98-454060E96D37}"/>
    <hyperlink ref="B32" location="#'Step 3 Barrier analysis. Quest'!A1" display="Step 3 Barrier analysis. Quest" xr:uid="{B3CF99E5-36D7-47C8-AB08-4139A14427A9}"/>
    <hyperlink ref="C33" location="#' Is there at least one  (enum)'!A3" display=" Is there at least one  (enum)" xr:uid="{B3A13738-9859-4FC7-9031-2FAA61736720}"/>
    <hyperlink ref="B35" location="#'Step 3 Barrier analysis. Qu 1'!A1" display="Step 3 Barrier analysis. Qu 1" xr:uid="{4A7F9F39-08A8-4593-B181-2E66F130EA56}"/>
    <hyperlink ref="C36" location="#'Is at least one alterna (enum)'!A3" display="Is at least one alterna (enum)" xr:uid="{CCAC5555-B1B6-47D4-B36C-A9210A68DD8C}"/>
    <hyperlink ref="B38" location="#'Step 4 Common practice analysi'!A1" display="Step 4 Common practice analysi" xr:uid="{AFD7814D-8EDF-4B70-8567-0B7B53E26FC6}"/>
    <hyperlink ref="C39" location="#'No similar activities c (enum)'!A3" display="No similar activities c (enum)" xr:uid="{A755197B-2581-4CF8-BBBE-55654AA664D5}"/>
    <hyperlink ref="B41" location="#'Step 4 Common practice anal 1'!A1" display="Step 4 Common practice anal 1" xr:uid="{5AE833C3-361C-4402-AB80-0C70F44C72A1}"/>
    <hyperlink ref="C42" location="#'If similar activities a (enum)'!A3" display="If similar activities a (enum)" xr:uid="{47251E2F-85B3-42BB-A4C6-33A737C50EE1}"/>
    <hyperlink ref="B6" location="'Tool 01'!A1" display="'Tool 01" xr:uid="{EC513586-A2C9-46F9-A596-75290B9E4F6B}"/>
    <hyperlink ref="C74" location="#'Choose which activity p (enum)'!A3" display="Choose which activity p (enum)" xr:uid="{8F6C721A-DF4B-4E77-BF8B-BF90B94941BF}"/>
    <hyperlink ref="B75" location="#'Positive list for technologyme'!A1" display="Positive list for technologyme" xr:uid="{80C1F559-5ACD-4B33-8D52-C6949634454E}"/>
    <hyperlink ref="C76" location="#'Choose which technology (enum)'!A3" display="Choose which technology (enum)" xr:uid="{FC8C6E49-1200-4734-8D57-07AAF2D0C347}"/>
    <hyperlink ref="B78" location="#'Renewable energy'!A1" display="Renewable energy" xr:uid="{A30DDE7F-0BE9-4F10-B1A0-71EF7F139093}"/>
    <hyperlink ref="C79" location="#'Choose which renewable  (enum)'!A3" display="Choose which renewable  (enum)" xr:uid="{787E49B8-A156-45F9-BDC3-5E0EB90E1970}"/>
    <hyperlink ref="B80" location="#'Rural electrification projects'!A1" display="Rural electrification projects" xr:uid="{A121E1FD-E1DD-41F8-8C5B-03272CE1C63C}"/>
    <hyperlink ref="C81" location="#'Does the project mee 4 (enum)'!A3" display="Does the project mee 4 (enum)" xr:uid="{321CEB84-C2FC-4DAD-9EFA-4F180546022C}"/>
    <hyperlink ref="B85" location="#'Tech for small-scale off-grid '!A1" display="Tech for small-scale off-grid " xr:uid="{DDFD7F9B-06CC-4BF5-AF51-509054F8E5AE}"/>
    <hyperlink ref="C86" location="#'Does the project mee 3 (enum)'!A3" display="Does the project mee 3 (enum)" xr:uid="{D14D27FA-C668-4997-82AB-1289F68BF097}"/>
    <hyperlink ref="B90" location="#'Tech for small-scale grid-conn'!A1" display="Tech for small-scale grid-conn" xr:uid="{201F8AE5-95FA-4888-ACBF-2D2B90D623E7}"/>
    <hyperlink ref="C91" location="#'Does the project includ (enum)'!A3" display="Does the project includ (enum)" xr:uid="{0E5B7207-1548-4161-A551-976BA31AB624}"/>
    <hyperlink ref="B95" location="#'Tech for large-scale isolated '!A1" display="Tech for large-scale isolated " xr:uid="{3E8A7807-1101-4A6E-8E56-95A346AB61F2}"/>
    <hyperlink ref="C97" location="#'Does the project mee 2 (enum)'!A3" display="Does the project mee 2 (enum)" xr:uid="{C82EE49A-C88D-4587-9545-A32B1C570B48}"/>
    <hyperlink ref="B101" location="#'Tech for large-scale grid-conn'!A1" display="Tech for large-scale grid-conn" xr:uid="{9B9AADA2-6781-4B44-A198-94ECE054427D}"/>
    <hyperlink ref="C102" location="#'Choose which grid-conne (enum)'!A3" display="Choose which grid-conne (enum)" xr:uid="{9124DF27-00B5-4BAE-B00B-01AB0CE9940F}"/>
    <hyperlink ref="C103" location="#'Does the project mee 1 (enum)'!A3" display="Does the project mee 1 (enum)" xr:uid="{AFC6608D-7BE3-4212-8E21-E18C6CCE6A99}"/>
    <hyperlink ref="B107" location="#'Waste handling and disposal'!A1" display="Waste handling and disposal" xr:uid="{0586EA88-2FC1-46A2-A477-67125A03AA64}"/>
    <hyperlink ref="C108" location="#'Choose which waste hand (enum)'!A3" display="Choose which waste hand (enum)" xr:uid="{0D7363A2-2E05-4FBB-B0D3-D9770C95DFBC}"/>
    <hyperlink ref="B109" location="#'Methane recovery in wastewater'!A1" display="Methane recovery in wastewater" xr:uid="{C6E6DD8A-16FF-428A-9233-F20DBA901267}"/>
    <hyperlink ref="C110" location="#'Does the project meet t (enum)'!A3" display="Does the project meet t (enum)" xr:uid="{DFF94072-ACD2-4390-870A-EF0C8309A4EB}"/>
    <hyperlink ref="B114" location="#'Landfill gas recovery and its '!A1" display="Landfill gas recovery and its " xr:uid="{AE2BE21C-5F85-4752-A153-B218E5DC12E6}"/>
    <hyperlink ref="C115" location="#'Does project meet the f (enum)'!A3" display="Does project meet the f (enum)" xr:uid="{735474D7-9A41-40BD-85EB-A54A4C6E9305}"/>
    <hyperlink ref="B73" location="'Tool 32'!A1" display="'Tool 32" xr:uid="{895228E8-AA9C-4A08-BE52-76FC79796D5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4">
        <x14:dataValidation type="list" allowBlank="1" xr:uid="{23459656-EDA7-47D0-AF5F-8692B900907E}">
          <x14:formula1>
            <xm:f>'Choose which renewable  (enum)'!A71:A75</xm:f>
          </x14:formula1>
          <xm:sqref>G79</xm:sqref>
        </x14:dataValidation>
        <x14:dataValidation type="list" allowBlank="1" xr:uid="{8890CFBB-30DB-49CC-9A3E-0C695A5E6F1C}">
          <x14:formula1>
            <xm:f>'Does the project mee 4 (enum)'!A71:A72</xm:f>
          </x14:formula1>
          <xm:sqref>G81</xm:sqref>
        </x14:dataValidation>
        <x14:dataValidation type="list" allowBlank="1" xr:uid="{B3934AD6-443C-46CC-9696-7DA15D32ED9C}">
          <x14:formula1>
            <xm:f>'Does the project mee 3 (enum)'!A71:A72</xm:f>
          </x14:formula1>
          <xm:sqref>G86</xm:sqref>
        </x14:dataValidation>
        <x14:dataValidation type="list" allowBlank="1" xr:uid="{F0FB5CF9-61D2-40E0-A265-9D97846CDCA0}">
          <x14:formula1>
            <xm:f>'Does the project includ (enum)'!A71:A72</xm:f>
          </x14:formula1>
          <xm:sqref>G91</xm:sqref>
        </x14:dataValidation>
        <x14:dataValidation type="list" allowBlank="1" xr:uid="{CBC96C48-2CF0-421F-9C4C-C7C4A93D962E}">
          <x14:formula1>
            <xm:f>'Does the project mee 2 (enum)'!A71:A72</xm:f>
          </x14:formula1>
          <xm:sqref>G97</xm:sqref>
        </x14:dataValidation>
        <x14:dataValidation type="list" allowBlank="1" xr:uid="{3AB934D7-91BE-422A-87FC-A1EFB2C654BF}">
          <x14:formula1>
            <xm:f>'Choose which grid-conne (enum)'!A71:A75</xm:f>
          </x14:formula1>
          <xm:sqref>G102</xm:sqref>
        </x14:dataValidation>
        <x14:dataValidation type="list" allowBlank="1" xr:uid="{89624C55-A038-41B9-9AC0-D5CD4B0C4514}">
          <x14:formula1>
            <xm:f>'Does the project mee 1 (enum)'!A71:A72</xm:f>
          </x14:formula1>
          <xm:sqref>G103</xm:sqref>
        </x14:dataValidation>
        <x14:dataValidation type="list" allowBlank="1" xr:uid="{3CD4E0FC-52D1-4835-97A2-473B0B6032AA}">
          <x14:formula1>
            <xm:f>'Choose which waste hand (enum)'!A71:A72</xm:f>
          </x14:formula1>
          <xm:sqref>G108</xm:sqref>
        </x14:dataValidation>
        <x14:dataValidation type="list" allowBlank="1" xr:uid="{6F575FE5-B972-44BA-9179-961592307EE6}">
          <x14:formula1>
            <xm:f>'Does the project meet t (enum)'!A71:A72</xm:f>
          </x14:formula1>
          <xm:sqref>G110</xm:sqref>
        </x14:dataValidation>
        <x14:dataValidation type="list" allowBlank="1" xr:uid="{998AC253-C2D1-4555-8D6B-4F671AE10C69}">
          <x14:formula1>
            <xm:f>'Does project meet the f (enum)'!A71:A72</xm:f>
          </x14:formula1>
          <xm:sqref>G115</xm:sqref>
        </x14:dataValidation>
        <x14:dataValidation type="list" allowBlank="1" xr:uid="{DB7AD3F4-2B49-4A5C-8260-BE44FD86B664}">
          <x14:formula1>
            <xm:f>'Choose which activity p (enum)'!A71:A73</xm:f>
          </x14:formula1>
          <xm:sqref>G74</xm:sqref>
        </x14:dataValidation>
        <x14:dataValidation type="list" allowBlank="1" xr:uid="{287DC8E2-1583-4BB8-A1EE-17AD9CA85DF3}">
          <x14:formula1>
            <xm:f>'Choose which technology (enum)'!A71:A73</xm:f>
          </x14:formula1>
          <xm:sqref>G76</xm:sqref>
        </x14:dataValidation>
        <x14:dataValidation type="list" allowBlank="1" xr:uid="{993215CB-4D2C-42DB-BA67-8EF39E8BC73F}">
          <x14:formula1>
            <xm:f>'Are the alternative sce (enum)'!A5:A6</xm:f>
          </x14:formula1>
          <xm:sqref>G13</xm:sqref>
        </x14:dataValidation>
        <x14:dataValidation type="list" allowBlank="1" xr:uid="{C0619A7F-CB0F-4C96-9DAB-E3D30E109BF3}">
          <x14:formula1>
            <xm:f>'Investment analysis (enum)'!A5:A6</xm:f>
          </x14:formula1>
          <xm:sqref>G16</xm:sqref>
        </x14:dataValidation>
        <x14:dataValidation type="list" allowBlank="1" xr:uid="{38A3E528-FE95-436F-ADEA-036DD3A498C1}">
          <x14:formula1>
            <xm:f>' Is there at least one  (enum)'!A5:A6</xm:f>
          </x14:formula1>
          <xm:sqref>G18</xm:sqref>
        </x14:dataValidation>
        <x14:dataValidation type="list" allowBlank="1" xr:uid="{243F7529-BF0D-4DE1-B2DC-2B89A0EB339E}">
          <x14:formula1>
            <xm:f>'Is at least one alterna (enum)'!A5:A6</xm:f>
          </x14:formula1>
          <xm:sqref>G21</xm:sqref>
        </x14:dataValidation>
        <x14:dataValidation type="list" allowBlank="1" xr:uid="{5B84F2DF-41FE-494E-854C-D489363375CE}">
          <x14:formula1>
            <xm:f>'No similar activities c (enum)'!A5:A6</xm:f>
          </x14:formula1>
          <xm:sqref>G24</xm:sqref>
        </x14:dataValidation>
        <x14:dataValidation type="list" allowBlank="1" xr:uid="{F55691BD-D552-4911-90C8-C39B376CEFE8}">
          <x14:formula1>
            <xm:f>'If similar activities a (enum)'!A5:A6</xm:f>
          </x14:formula1>
          <xm:sqref>G27</xm:sqref>
        </x14:dataValidation>
        <x14:dataValidation type="list" allowBlank="1" xr:uid="{01B6AC90-3AC1-4655-B70C-7E2EB8E58D05}">
          <x14:formula1>
            <xm:f>' Is there at least one  (enum)'!A5:A6</xm:f>
          </x14:formula1>
          <xm:sqref>G33</xm:sqref>
        </x14:dataValidation>
        <x14:dataValidation type="list" allowBlank="1" xr:uid="{13B53AFA-62EC-483A-9CB1-4FAF86C7E666}">
          <x14:formula1>
            <xm:f>'Is at least one alterna (enum)'!A5:A6</xm:f>
          </x14:formula1>
          <xm:sqref>G36</xm:sqref>
        </x14:dataValidation>
        <x14:dataValidation type="list" allowBlank="1" xr:uid="{8C755BFC-8DCC-4831-8027-FCFABA2DD138}">
          <x14:formula1>
            <xm:f>'No similar activities c (enum)'!A5:A6</xm:f>
          </x14:formula1>
          <xm:sqref>G39</xm:sqref>
        </x14:dataValidation>
        <x14:dataValidation type="list" allowBlank="1" xr:uid="{5B4E94C8-384F-4AE1-8BCF-5DDFF61FC890}">
          <x14:formula1>
            <xm:f>'If similar activities a (enum)'!A5:A6</xm:f>
          </x14:formula1>
          <xm:sqref>G42</xm:sqref>
        </x14:dataValidation>
        <x14:dataValidation type="list" allowBlank="1" xr:uid="{869F00D8-8CD2-4FFC-8AD1-B7B62C348AC2}">
          <x14:formula1>
            <xm:f>'Is the proposed project (enum)'!A5:A6</xm:f>
          </x14:formula1>
          <xm:sqref>G7</xm:sqref>
        </x14:dataValidation>
        <x14:dataValidation type="list" allowBlank="1" xr:uid="{6A18CA6D-28A9-4523-9802-849C1B332930}">
          <x14:formula1>
            <xm:f>'Have realistic and cred (enum)'!A5:A6</xm:f>
          </x14:formula1>
          <xm:sqref>G10</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B12"/>
  <sheetViews>
    <sheetView workbookViewId="0">
      <selection activeCell="A22" sqref="A22"/>
    </sheetView>
  </sheetViews>
  <sheetFormatPr defaultRowHeight="15"/>
  <cols>
    <col min="1" max="1" width="30" customWidth="1"/>
    <col min="2" max="2" width="50" customWidth="1"/>
  </cols>
  <sheetData>
    <row r="1" spans="1:2" ht="18.75">
      <c r="A1" s="4" t="s">
        <v>872</v>
      </c>
      <c r="B1" s="5" t="s">
        <v>0</v>
      </c>
    </row>
    <row r="2" spans="1:2" ht="30.75">
      <c r="A2" s="4" t="s">
        <v>873</v>
      </c>
      <c r="B2" s="5" t="s">
        <v>874</v>
      </c>
    </row>
    <row r="3" spans="1:2">
      <c r="A3" s="41" t="s">
        <v>875</v>
      </c>
      <c r="B3" s="41"/>
    </row>
    <row r="4" spans="1:2">
      <c r="A4" s="41" t="s">
        <v>876</v>
      </c>
      <c r="B4" s="41"/>
    </row>
    <row r="5" spans="1:2">
      <c r="A5" s="41" t="s">
        <v>877</v>
      </c>
      <c r="B5" s="41"/>
    </row>
    <row r="6" spans="1:2">
      <c r="A6" s="41" t="s">
        <v>878</v>
      </c>
      <c r="B6" s="41"/>
    </row>
    <row r="7" spans="1:2">
      <c r="A7" s="41" t="s">
        <v>879</v>
      </c>
      <c r="B7" s="41"/>
    </row>
    <row r="8" spans="1:2">
      <c r="A8" s="41" t="s">
        <v>880</v>
      </c>
      <c r="B8" s="41"/>
    </row>
    <row r="9" spans="1:2">
      <c r="A9" s="41" t="s">
        <v>881</v>
      </c>
      <c r="B9" s="41"/>
    </row>
    <row r="10" spans="1:2">
      <c r="A10" s="41" t="s">
        <v>23</v>
      </c>
      <c r="B10" s="41"/>
    </row>
    <row r="11" spans="1:2">
      <c r="A11" s="41" t="s">
        <v>882</v>
      </c>
      <c r="B11" s="41"/>
    </row>
    <row r="12" spans="1:2">
      <c r="A12" s="41" t="s">
        <v>883</v>
      </c>
      <c r="B12" s="41"/>
    </row>
  </sheetData>
  <mergeCells count="10">
    <mergeCell ref="A3:B3"/>
    <mergeCell ref="A4:B4"/>
    <mergeCell ref="A5:B5"/>
    <mergeCell ref="A6:B6"/>
    <mergeCell ref="A7:B7"/>
    <mergeCell ref="A8:B8"/>
    <mergeCell ref="A9:B9"/>
    <mergeCell ref="A10:B10"/>
    <mergeCell ref="A11:B11"/>
    <mergeCell ref="A12:B12"/>
  </mergeCells>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B092C-21B5-4803-A5AD-C0B27375E2C7}">
  <sheetPr>
    <outlinePr summaryBelow="0" summaryRight="0"/>
  </sheetPr>
  <dimension ref="A1:B3"/>
  <sheetViews>
    <sheetView workbookViewId="0">
      <selection activeCell="B7" sqref="B7"/>
    </sheetView>
  </sheetViews>
  <sheetFormatPr defaultRowHeight="15"/>
  <cols>
    <col min="1" max="1" width="30" customWidth="1"/>
    <col min="2" max="2" width="50" customWidth="1"/>
  </cols>
  <sheetData>
    <row r="1" spans="1:2" ht="18.75">
      <c r="A1" s="4" t="s">
        <v>872</v>
      </c>
      <c r="B1" s="15" t="s">
        <v>884</v>
      </c>
    </row>
    <row r="2" spans="1:2" ht="30.75">
      <c r="A2" s="4" t="s">
        <v>873</v>
      </c>
      <c r="B2" s="15" t="s">
        <v>885</v>
      </c>
    </row>
    <row r="3" spans="1:2">
      <c r="A3" s="42" t="s">
        <v>224</v>
      </c>
      <c r="B3" s="41"/>
    </row>
  </sheetData>
  <mergeCells count="1">
    <mergeCell ref="A3:B3"/>
  </mergeCells>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73D47-79A0-4912-AA54-650746F401DC}">
  <sheetPr>
    <outlinePr summaryBelow="0" summaryRight="0"/>
  </sheetPr>
  <dimension ref="A1:B3"/>
  <sheetViews>
    <sheetView workbookViewId="0">
      <selection activeCell="B10" sqref="B10"/>
    </sheetView>
  </sheetViews>
  <sheetFormatPr defaultRowHeight="15"/>
  <cols>
    <col min="1" max="1" width="30" customWidth="1"/>
    <col min="2" max="2" width="50" customWidth="1"/>
  </cols>
  <sheetData>
    <row r="1" spans="1:2" ht="18.75">
      <c r="A1" s="4" t="s">
        <v>872</v>
      </c>
      <c r="B1" s="15" t="s">
        <v>884</v>
      </c>
    </row>
    <row r="2" spans="1:2" ht="30.75">
      <c r="A2" s="4" t="s">
        <v>873</v>
      </c>
      <c r="B2" s="15" t="s">
        <v>234</v>
      </c>
    </row>
    <row r="3" spans="1:2">
      <c r="A3" s="42" t="s">
        <v>235</v>
      </c>
      <c r="B3" s="41"/>
    </row>
  </sheetData>
  <mergeCells count="1">
    <mergeCell ref="A3:B3"/>
  </mergeCells>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99D30-B296-420A-A10F-46F21149956E}">
  <sheetPr>
    <outlinePr summaryBelow="0" summaryRight="0"/>
  </sheetPr>
  <dimension ref="A1:B4"/>
  <sheetViews>
    <sheetView workbookViewId="0">
      <selection activeCell="A37" sqref="A37"/>
    </sheetView>
  </sheetViews>
  <sheetFormatPr defaultRowHeight="15"/>
  <cols>
    <col min="1" max="1" width="30" customWidth="1"/>
    <col min="2" max="2" width="50" customWidth="1"/>
  </cols>
  <sheetData>
    <row r="1" spans="1:2" ht="18.75">
      <c r="A1" s="4" t="s">
        <v>872</v>
      </c>
      <c r="B1" s="15" t="s">
        <v>260</v>
      </c>
    </row>
    <row r="2" spans="1:2" ht="18.75">
      <c r="A2" s="4" t="s">
        <v>873</v>
      </c>
      <c r="B2" s="15" t="s">
        <v>268</v>
      </c>
    </row>
    <row r="3" spans="1:2">
      <c r="A3" s="42" t="s">
        <v>12</v>
      </c>
      <c r="B3" s="41"/>
    </row>
    <row r="4" spans="1:2">
      <c r="A4" s="42" t="s">
        <v>15</v>
      </c>
      <c r="B4" s="41"/>
    </row>
  </sheetData>
  <mergeCells count="2">
    <mergeCell ref="A3:B3"/>
    <mergeCell ref="A4:B4"/>
  </mergeCells>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BD15F-D33B-420B-98EE-F1A0D6926B79}">
  <sheetPr>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4" t="s">
        <v>872</v>
      </c>
      <c r="B1" s="15" t="s">
        <v>260</v>
      </c>
    </row>
    <row r="2" spans="1:2" ht="18.75">
      <c r="A2" s="4" t="s">
        <v>873</v>
      </c>
      <c r="B2" s="15" t="s">
        <v>272</v>
      </c>
    </row>
    <row r="3" spans="1:2">
      <c r="A3" s="42" t="s">
        <v>12</v>
      </c>
      <c r="B3" s="41"/>
    </row>
    <row r="4" spans="1:2">
      <c r="A4" s="42" t="s">
        <v>15</v>
      </c>
      <c r="B4" s="41"/>
    </row>
  </sheetData>
  <mergeCells count="2">
    <mergeCell ref="A3:B3"/>
    <mergeCell ref="A4:B4"/>
  </mergeCells>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682AF-56B8-428C-A4B3-A65E02ADA732}">
  <sheetPr>
    <outlinePr summaryBelow="0" summaryRight="0"/>
  </sheetPr>
  <dimension ref="A1:B4"/>
  <sheetViews>
    <sheetView workbookViewId="0">
      <selection activeCell="B8" sqref="B8"/>
    </sheetView>
  </sheetViews>
  <sheetFormatPr defaultRowHeight="15"/>
  <cols>
    <col min="1" max="1" width="30" customWidth="1"/>
    <col min="2" max="2" width="50" customWidth="1"/>
  </cols>
  <sheetData>
    <row r="1" spans="1:2" ht="18.75">
      <c r="A1" s="4" t="s">
        <v>872</v>
      </c>
      <c r="B1" s="15" t="s">
        <v>260</v>
      </c>
    </row>
    <row r="2" spans="1:2" ht="18.75">
      <c r="A2" s="4" t="s">
        <v>873</v>
      </c>
      <c r="B2" s="15" t="s">
        <v>275</v>
      </c>
    </row>
    <row r="3" spans="1:2">
      <c r="A3" s="42" t="s">
        <v>12</v>
      </c>
      <c r="B3" s="41"/>
    </row>
    <row r="4" spans="1:2">
      <c r="A4" s="42" t="s">
        <v>15</v>
      </c>
      <c r="B4" s="41"/>
    </row>
  </sheetData>
  <mergeCells count="2">
    <mergeCell ref="A3:B3"/>
    <mergeCell ref="A4:B4"/>
  </mergeCells>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D925-A05C-4637-BE7D-267C06D83694}">
  <sheetPr>
    <outlinePr summaryBelow="0" summaryRight="0"/>
  </sheetPr>
  <dimension ref="A1:B4"/>
  <sheetViews>
    <sheetView workbookViewId="0">
      <selection activeCell="B11" sqref="B11"/>
    </sheetView>
  </sheetViews>
  <sheetFormatPr defaultRowHeight="15"/>
  <cols>
    <col min="1" max="1" width="30" customWidth="1"/>
    <col min="2" max="2" width="50" customWidth="1"/>
  </cols>
  <sheetData>
    <row r="1" spans="1:2" ht="18.75">
      <c r="A1" s="4" t="s">
        <v>872</v>
      </c>
      <c r="B1" s="15" t="s">
        <v>260</v>
      </c>
    </row>
    <row r="2" spans="1:2" ht="18.75">
      <c r="A2" s="4" t="s">
        <v>873</v>
      </c>
      <c r="B2" s="15" t="s">
        <v>277</v>
      </c>
    </row>
    <row r="3" spans="1:2">
      <c r="A3" s="42" t="s">
        <v>12</v>
      </c>
      <c r="B3" s="41"/>
    </row>
    <row r="4" spans="1:2">
      <c r="A4" s="42" t="s">
        <v>15</v>
      </c>
      <c r="B4" s="41"/>
    </row>
  </sheetData>
  <mergeCells count="2">
    <mergeCell ref="A3:B3"/>
    <mergeCell ref="A4:B4"/>
  </mergeCells>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0355-160B-43FE-8A49-5DE5BC5270AF}">
  <sheetPr>
    <outlinePr summaryBelow="0" summaryRight="0"/>
  </sheetPr>
  <dimension ref="A1:B4"/>
  <sheetViews>
    <sheetView workbookViewId="0"/>
  </sheetViews>
  <sheetFormatPr defaultRowHeight="15"/>
  <cols>
    <col min="1" max="1" width="30" customWidth="1"/>
    <col min="2" max="2" width="50" customWidth="1"/>
  </cols>
  <sheetData>
    <row r="1" spans="1:2" ht="18.75">
      <c r="A1" s="4" t="s">
        <v>872</v>
      </c>
      <c r="B1" s="15" t="s">
        <v>260</v>
      </c>
    </row>
    <row r="2" spans="1:2" ht="30.75">
      <c r="A2" s="4" t="s">
        <v>873</v>
      </c>
      <c r="B2" s="15" t="s">
        <v>263</v>
      </c>
    </row>
    <row r="3" spans="1:2">
      <c r="A3" s="42" t="s">
        <v>264</v>
      </c>
      <c r="B3" s="41"/>
    </row>
    <row r="4" spans="1:2">
      <c r="A4" s="42" t="s">
        <v>886</v>
      </c>
      <c r="B4" s="41"/>
    </row>
  </sheetData>
  <mergeCells count="2">
    <mergeCell ref="A3:B3"/>
    <mergeCell ref="A4:B4"/>
  </mergeCells>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E44E-C049-4290-9C4E-1D08527AE282}">
  <sheetPr>
    <outlinePr summaryBelow="0" summaryRight="0"/>
  </sheetPr>
  <dimension ref="A1:B4"/>
  <sheetViews>
    <sheetView workbookViewId="0">
      <selection activeCell="B9" sqref="B9"/>
    </sheetView>
  </sheetViews>
  <sheetFormatPr defaultRowHeight="15"/>
  <cols>
    <col min="1" max="1" width="30" customWidth="1"/>
    <col min="2" max="2" width="50" customWidth="1"/>
  </cols>
  <sheetData>
    <row r="1" spans="1:2" ht="18.75">
      <c r="A1" s="4" t="s">
        <v>872</v>
      </c>
      <c r="B1" s="15" t="s">
        <v>519</v>
      </c>
    </row>
    <row r="2" spans="1:2" ht="18.75">
      <c r="A2" s="4" t="s">
        <v>873</v>
      </c>
      <c r="B2" s="15" t="s">
        <v>523</v>
      </c>
    </row>
    <row r="3" spans="1:2">
      <c r="A3" s="42" t="s">
        <v>12</v>
      </c>
      <c r="B3" s="41"/>
    </row>
    <row r="4" spans="1:2">
      <c r="A4" s="42" t="s">
        <v>15</v>
      </c>
      <c r="B4" s="41"/>
    </row>
  </sheetData>
  <mergeCells count="2">
    <mergeCell ref="A3:B3"/>
    <mergeCell ref="A4:B4"/>
  </mergeCells>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330A-E8C5-4A26-A06E-05F1B4265EAF}">
  <sheetPr>
    <outlinePr summaryBelow="0" summaryRight="0"/>
  </sheetPr>
  <dimension ref="A1:B4"/>
  <sheetViews>
    <sheetView workbookViewId="0">
      <selection activeCell="A5" sqref="A5"/>
    </sheetView>
  </sheetViews>
  <sheetFormatPr defaultRowHeight="15"/>
  <cols>
    <col min="1" max="1" width="30" customWidth="1"/>
    <col min="2" max="2" width="50" customWidth="1"/>
  </cols>
  <sheetData>
    <row r="1" spans="1:2" ht="18.75">
      <c r="A1" s="4" t="s">
        <v>872</v>
      </c>
      <c r="B1" s="15" t="s">
        <v>583</v>
      </c>
    </row>
    <row r="2" spans="1:2" ht="120.75">
      <c r="A2" s="4" t="s">
        <v>873</v>
      </c>
      <c r="B2" s="15" t="s">
        <v>586</v>
      </c>
    </row>
    <row r="3" spans="1:2">
      <c r="A3" s="42" t="s">
        <v>587</v>
      </c>
      <c r="B3" s="41"/>
    </row>
    <row r="4" spans="1:2">
      <c r="A4" s="42" t="s">
        <v>887</v>
      </c>
      <c r="B4" s="41"/>
    </row>
  </sheetData>
  <mergeCells count="2">
    <mergeCell ref="A3:B3"/>
    <mergeCell ref="A4:B4"/>
  </mergeCell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C76A-97E0-4C27-8A29-4D105A69DA05}">
  <sheetPr>
    <outlinePr summaryBelow="0" summaryRight="0"/>
  </sheetPr>
  <dimension ref="A1:G261"/>
  <sheetViews>
    <sheetView topLeftCell="A189" workbookViewId="0">
      <selection activeCell="G207" sqref="G207"/>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40" t="s">
        <v>209</v>
      </c>
      <c r="B1" s="37"/>
      <c r="C1" s="37"/>
      <c r="D1" s="37"/>
      <c r="E1" s="37"/>
      <c r="F1" s="37"/>
      <c r="G1" s="37"/>
    </row>
    <row r="2" spans="1:7" ht="18.75">
      <c r="A2" s="1" t="s">
        <v>1</v>
      </c>
      <c r="B2" s="38" t="s">
        <v>210</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ht="30" collapsed="1">
      <c r="A5" s="3" t="s">
        <v>12</v>
      </c>
      <c r="B5" s="3" t="s">
        <v>13</v>
      </c>
      <c r="C5" s="3" t="s">
        <v>17</v>
      </c>
      <c r="D5" s="3"/>
      <c r="E5" s="9" t="s">
        <v>211</v>
      </c>
      <c r="F5" s="3" t="s">
        <v>15</v>
      </c>
      <c r="G5" s="9" t="s">
        <v>212</v>
      </c>
    </row>
    <row r="6" spans="1:7">
      <c r="A6" s="3" t="s">
        <v>12</v>
      </c>
      <c r="B6" s="3" t="s">
        <v>13</v>
      </c>
      <c r="C6" s="3" t="s">
        <v>17</v>
      </c>
      <c r="D6" s="3"/>
      <c r="E6" s="9" t="s">
        <v>213</v>
      </c>
      <c r="F6" s="3" t="s">
        <v>15</v>
      </c>
      <c r="G6" s="3">
        <v>7</v>
      </c>
    </row>
    <row r="7" spans="1:7">
      <c r="A7" s="3" t="s">
        <v>12</v>
      </c>
      <c r="B7" s="9" t="s">
        <v>65</v>
      </c>
      <c r="C7" s="3" t="s">
        <v>17</v>
      </c>
      <c r="D7" s="3"/>
      <c r="E7" s="9" t="s">
        <v>214</v>
      </c>
      <c r="F7" s="3" t="s">
        <v>15</v>
      </c>
      <c r="G7" s="30">
        <v>44913</v>
      </c>
    </row>
    <row r="8" spans="1:7">
      <c r="A8" s="3" t="s">
        <v>12</v>
      </c>
      <c r="B8" s="3" t="s">
        <v>13</v>
      </c>
      <c r="C8" s="3" t="s">
        <v>17</v>
      </c>
      <c r="D8" s="3"/>
      <c r="E8" s="9" t="s">
        <v>215</v>
      </c>
      <c r="F8" s="3" t="s">
        <v>12</v>
      </c>
      <c r="G8" s="9" t="s">
        <v>216</v>
      </c>
    </row>
    <row r="9" spans="1:7">
      <c r="A9" s="3" t="s">
        <v>12</v>
      </c>
      <c r="B9" s="3" t="s">
        <v>13</v>
      </c>
      <c r="C9" s="3" t="s">
        <v>17</v>
      </c>
      <c r="D9" s="3"/>
      <c r="E9" s="9" t="s">
        <v>217</v>
      </c>
      <c r="F9" s="3" t="s">
        <v>15</v>
      </c>
      <c r="G9" s="9" t="s">
        <v>218</v>
      </c>
    </row>
    <row r="10" spans="1:7">
      <c r="A10" s="3" t="s">
        <v>12</v>
      </c>
      <c r="B10" s="9" t="s">
        <v>219</v>
      </c>
      <c r="C10" s="3" t="s">
        <v>17</v>
      </c>
      <c r="D10" s="3"/>
      <c r="E10" s="9" t="s">
        <v>220</v>
      </c>
      <c r="F10" s="3" t="s">
        <v>12</v>
      </c>
      <c r="G10" s="9" t="s">
        <v>221</v>
      </c>
    </row>
    <row r="11" spans="1:7" ht="30">
      <c r="A11" s="3" t="s">
        <v>12</v>
      </c>
      <c r="B11" s="3" t="s">
        <v>20</v>
      </c>
      <c r="C11" s="8" t="s">
        <v>222</v>
      </c>
      <c r="D11" s="3"/>
      <c r="E11" s="9" t="s">
        <v>223</v>
      </c>
      <c r="F11" s="3" t="s">
        <v>15</v>
      </c>
      <c r="G11" s="3" t="s">
        <v>224</v>
      </c>
    </row>
    <row r="12" spans="1:7" ht="195">
      <c r="A12" s="3" t="s">
        <v>15</v>
      </c>
      <c r="B12" s="3" t="s">
        <v>225</v>
      </c>
      <c r="C12" s="3" t="s">
        <v>17</v>
      </c>
      <c r="D12" s="3"/>
      <c r="E12" s="9" t="s">
        <v>226</v>
      </c>
      <c r="F12" s="3" t="s">
        <v>15</v>
      </c>
      <c r="G12" s="3"/>
    </row>
    <row r="13" spans="1:7" ht="45">
      <c r="A13" s="3" t="s">
        <v>12</v>
      </c>
      <c r="B13" s="9" t="s">
        <v>13</v>
      </c>
      <c r="C13" s="3" t="s">
        <v>17</v>
      </c>
      <c r="D13" s="3"/>
      <c r="E13" s="9" t="s">
        <v>227</v>
      </c>
      <c r="F13" s="3" t="s">
        <v>15</v>
      </c>
      <c r="G13" s="9" t="s">
        <v>228</v>
      </c>
    </row>
    <row r="14" spans="1:7" ht="30">
      <c r="A14" s="3" t="s">
        <v>12</v>
      </c>
      <c r="B14" s="9" t="s">
        <v>13</v>
      </c>
      <c r="C14" s="3" t="s">
        <v>17</v>
      </c>
      <c r="D14" s="3"/>
      <c r="E14" s="9" t="s">
        <v>229</v>
      </c>
      <c r="F14" s="3" t="s">
        <v>15</v>
      </c>
      <c r="G14" s="9" t="s">
        <v>230</v>
      </c>
    </row>
    <row r="15" spans="1:7" ht="45">
      <c r="A15" s="3" t="s">
        <v>12</v>
      </c>
      <c r="B15" s="9" t="s">
        <v>13</v>
      </c>
      <c r="C15" s="3" t="s">
        <v>17</v>
      </c>
      <c r="D15" s="3"/>
      <c r="E15" s="9" t="s">
        <v>231</v>
      </c>
      <c r="F15" s="3" t="s">
        <v>15</v>
      </c>
      <c r="G15" s="9" t="s">
        <v>232</v>
      </c>
    </row>
    <row r="16" spans="1:7" ht="30">
      <c r="A16" s="3" t="s">
        <v>12</v>
      </c>
      <c r="B16" s="9" t="s">
        <v>20</v>
      </c>
      <c r="C16" s="7" t="s">
        <v>233</v>
      </c>
      <c r="D16" s="3"/>
      <c r="E16" s="9" t="s">
        <v>234</v>
      </c>
      <c r="F16" s="3" t="s">
        <v>15</v>
      </c>
      <c r="G16" s="3" t="s">
        <v>235</v>
      </c>
    </row>
    <row r="17" spans="1:7" ht="409.5" collapsed="1">
      <c r="A17" s="3" t="s">
        <v>12</v>
      </c>
      <c r="B17" s="3" t="s">
        <v>13</v>
      </c>
      <c r="C17" s="3" t="s">
        <v>17</v>
      </c>
      <c r="D17" s="3"/>
      <c r="E17" s="9" t="s">
        <v>236</v>
      </c>
      <c r="F17" s="3" t="s">
        <v>15</v>
      </c>
      <c r="G17" s="9" t="s">
        <v>237</v>
      </c>
    </row>
    <row r="18" spans="1:7">
      <c r="A18" s="3" t="s">
        <v>12</v>
      </c>
      <c r="B18" s="9" t="s">
        <v>219</v>
      </c>
      <c r="C18" s="3" t="s">
        <v>17</v>
      </c>
      <c r="D18" s="3"/>
      <c r="E18" s="9" t="s">
        <v>238</v>
      </c>
      <c r="F18" s="3" t="s">
        <v>15</v>
      </c>
      <c r="G18" s="9" t="s">
        <v>221</v>
      </c>
    </row>
    <row r="19" spans="1:7">
      <c r="A19" s="3" t="s">
        <v>12</v>
      </c>
      <c r="B19" s="9" t="s">
        <v>13</v>
      </c>
      <c r="C19" s="3" t="s">
        <v>17</v>
      </c>
      <c r="D19" s="3"/>
      <c r="E19" s="9" t="s">
        <v>239</v>
      </c>
      <c r="F19" s="3" t="s">
        <v>15</v>
      </c>
      <c r="G19" s="9" t="s">
        <v>240</v>
      </c>
    </row>
    <row r="20" spans="1:7" ht="345">
      <c r="A20" s="3" t="s">
        <v>12</v>
      </c>
      <c r="B20" s="9" t="s">
        <v>13</v>
      </c>
      <c r="C20" s="3" t="s">
        <v>17</v>
      </c>
      <c r="D20" s="3"/>
      <c r="E20" s="9" t="s">
        <v>241</v>
      </c>
      <c r="F20" s="3" t="s">
        <v>15</v>
      </c>
      <c r="G20" s="9" t="s">
        <v>242</v>
      </c>
    </row>
    <row r="21" spans="1:7">
      <c r="A21" s="3" t="s">
        <v>12</v>
      </c>
      <c r="B21" s="7" t="s">
        <v>243</v>
      </c>
      <c r="C21" s="9" t="s">
        <v>17</v>
      </c>
      <c r="D21" s="9"/>
      <c r="E21" s="9" t="s">
        <v>243</v>
      </c>
      <c r="F21" s="9" t="s">
        <v>12</v>
      </c>
      <c r="G21" s="9"/>
    </row>
    <row r="22" spans="1:7" outlineLevel="1">
      <c r="A22" s="10" t="s">
        <v>12</v>
      </c>
      <c r="B22" s="10" t="s">
        <v>13</v>
      </c>
      <c r="C22" s="11"/>
      <c r="D22" s="6"/>
      <c r="E22" s="10" t="s">
        <v>244</v>
      </c>
      <c r="F22" s="10"/>
      <c r="G22" s="10" t="s">
        <v>216</v>
      </c>
    </row>
    <row r="23" spans="1:7" outlineLevel="1">
      <c r="A23" s="10" t="s">
        <v>12</v>
      </c>
      <c r="B23" s="10" t="s">
        <v>13</v>
      </c>
      <c r="C23" s="11" t="s">
        <v>17</v>
      </c>
      <c r="D23" s="6"/>
      <c r="E23" s="10" t="s">
        <v>245</v>
      </c>
      <c r="F23" s="10" t="s">
        <v>12</v>
      </c>
      <c r="G23" s="10" t="s">
        <v>218</v>
      </c>
    </row>
    <row r="24" spans="1:7" outlineLevel="1">
      <c r="A24" s="10" t="s">
        <v>12</v>
      </c>
      <c r="B24" s="10" t="s">
        <v>13</v>
      </c>
      <c r="C24" s="17"/>
      <c r="D24" s="6"/>
      <c r="E24" s="10" t="s">
        <v>246</v>
      </c>
      <c r="F24" s="10" t="s">
        <v>12</v>
      </c>
      <c r="G24" s="10" t="s">
        <v>247</v>
      </c>
    </row>
    <row r="25" spans="1:7" outlineLevel="1">
      <c r="A25" s="10" t="s">
        <v>15</v>
      </c>
      <c r="B25" s="10" t="s">
        <v>13</v>
      </c>
      <c r="C25" s="11" t="s">
        <v>17</v>
      </c>
      <c r="D25" s="6"/>
      <c r="E25" s="10" t="s">
        <v>248</v>
      </c>
      <c r="F25" s="10" t="s">
        <v>12</v>
      </c>
      <c r="G25" s="10"/>
    </row>
    <row r="26" spans="1:7">
      <c r="A26" s="3" t="s">
        <v>12</v>
      </c>
      <c r="B26" s="7" t="s">
        <v>249</v>
      </c>
      <c r="C26" s="3" t="s">
        <v>17</v>
      </c>
      <c r="D26" s="3"/>
      <c r="E26" s="9" t="s">
        <v>250</v>
      </c>
      <c r="F26" s="3" t="s">
        <v>12</v>
      </c>
      <c r="G26" s="3"/>
    </row>
    <row r="27" spans="1:7" ht="30" outlineLevel="1">
      <c r="A27" s="10" t="s">
        <v>15</v>
      </c>
      <c r="B27" s="10" t="s">
        <v>80</v>
      </c>
      <c r="C27" s="10"/>
      <c r="D27" s="10"/>
      <c r="E27" s="10" t="s">
        <v>251</v>
      </c>
      <c r="F27" s="10" t="s">
        <v>15</v>
      </c>
      <c r="G27" s="10"/>
    </row>
    <row r="28" spans="1:7" outlineLevel="1">
      <c r="A28" s="10" t="s">
        <v>12</v>
      </c>
      <c r="B28" s="16" t="s">
        <v>63</v>
      </c>
      <c r="C28" s="10" t="s">
        <v>17</v>
      </c>
      <c r="D28" s="10"/>
      <c r="E28" s="10" t="s">
        <v>252</v>
      </c>
      <c r="F28" s="10" t="s">
        <v>15</v>
      </c>
      <c r="G28" s="10"/>
    </row>
    <row r="29" spans="1:7" ht="14.25" customHeight="1" outlineLevel="2" collapsed="1">
      <c r="A29" s="10" t="s">
        <v>12</v>
      </c>
      <c r="B29" s="10" t="s">
        <v>65</v>
      </c>
      <c r="C29" s="10" t="s">
        <v>17</v>
      </c>
      <c r="D29" s="10"/>
      <c r="E29" s="10" t="s">
        <v>66</v>
      </c>
      <c r="F29" s="10" t="s">
        <v>15</v>
      </c>
      <c r="G29" s="14">
        <v>44540</v>
      </c>
    </row>
    <row r="30" spans="1:7" outlineLevel="2" collapsed="1">
      <c r="A30" s="10" t="s">
        <v>12</v>
      </c>
      <c r="B30" s="10" t="s">
        <v>65</v>
      </c>
      <c r="C30" s="10" t="s">
        <v>17</v>
      </c>
      <c r="D30" s="10"/>
      <c r="E30" s="10" t="s">
        <v>67</v>
      </c>
      <c r="F30" s="10" t="s">
        <v>15</v>
      </c>
      <c r="G30" s="14">
        <v>48191</v>
      </c>
    </row>
    <row r="31" spans="1:7" ht="14.25" customHeight="1" outlineLevel="1">
      <c r="A31" s="10" t="s">
        <v>12</v>
      </c>
      <c r="B31" s="10" t="s">
        <v>13</v>
      </c>
      <c r="C31" s="10" t="s">
        <v>17</v>
      </c>
      <c r="D31" s="10"/>
      <c r="E31" s="10" t="s">
        <v>253</v>
      </c>
      <c r="F31" s="10" t="s">
        <v>15</v>
      </c>
      <c r="G31" s="10" t="s">
        <v>16</v>
      </c>
    </row>
    <row r="32" spans="1:7" outlineLevel="1">
      <c r="A32" s="10" t="s">
        <v>12</v>
      </c>
      <c r="B32" s="10" t="s">
        <v>13</v>
      </c>
      <c r="C32" s="10" t="s">
        <v>17</v>
      </c>
      <c r="D32" s="10"/>
      <c r="E32" s="10" t="s">
        <v>254</v>
      </c>
      <c r="F32" s="10" t="s">
        <v>15</v>
      </c>
      <c r="G32" s="10" t="s">
        <v>255</v>
      </c>
    </row>
    <row r="33" spans="1:7" ht="45">
      <c r="A33" s="3" t="s">
        <v>12</v>
      </c>
      <c r="B33" s="9" t="s">
        <v>13</v>
      </c>
      <c r="C33" s="3" t="s">
        <v>17</v>
      </c>
      <c r="D33" s="3"/>
      <c r="E33" s="9" t="s">
        <v>256</v>
      </c>
      <c r="F33" s="3" t="s">
        <v>15</v>
      </c>
      <c r="G33" s="9" t="s">
        <v>257</v>
      </c>
    </row>
    <row r="34" spans="1:7" ht="225">
      <c r="A34" s="3" t="s">
        <v>12</v>
      </c>
      <c r="B34" s="9" t="s">
        <v>13</v>
      </c>
      <c r="C34" s="3" t="s">
        <v>17</v>
      </c>
      <c r="D34" s="3"/>
      <c r="E34" s="9" t="s">
        <v>258</v>
      </c>
      <c r="F34" s="3" t="s">
        <v>12</v>
      </c>
      <c r="G34" s="9" t="s">
        <v>259</v>
      </c>
    </row>
    <row r="35" spans="1:7">
      <c r="A35" s="3" t="s">
        <v>12</v>
      </c>
      <c r="B35" s="7" t="s">
        <v>260</v>
      </c>
      <c r="C35" s="3" t="s">
        <v>17</v>
      </c>
      <c r="D35" s="3"/>
      <c r="E35" s="9" t="s">
        <v>261</v>
      </c>
      <c r="F35" s="3" t="s">
        <v>12</v>
      </c>
      <c r="G35" s="3"/>
    </row>
    <row r="36" spans="1:7" ht="30" outlineLevel="1">
      <c r="A36" s="10" t="s">
        <v>12</v>
      </c>
      <c r="B36" s="10" t="s">
        <v>20</v>
      </c>
      <c r="C36" s="17" t="s">
        <v>262</v>
      </c>
      <c r="D36" s="10"/>
      <c r="E36" s="10" t="s">
        <v>263</v>
      </c>
      <c r="F36" s="10" t="s">
        <v>15</v>
      </c>
      <c r="G36" s="10" t="s">
        <v>264</v>
      </c>
    </row>
    <row r="37" spans="1:7" ht="45" outlineLevel="1">
      <c r="A37" s="10" t="s">
        <v>12</v>
      </c>
      <c r="B37" s="10" t="s">
        <v>13</v>
      </c>
      <c r="C37" s="10"/>
      <c r="D37" s="10"/>
      <c r="E37" s="10" t="s">
        <v>265</v>
      </c>
      <c r="F37" s="10" t="s">
        <v>15</v>
      </c>
      <c r="G37" s="10" t="s">
        <v>266</v>
      </c>
    </row>
    <row r="38" spans="1:7" outlineLevel="1">
      <c r="A38" s="10" t="s">
        <v>12</v>
      </c>
      <c r="B38" s="10" t="s">
        <v>20</v>
      </c>
      <c r="C38" s="16" t="s">
        <v>267</v>
      </c>
      <c r="D38" s="10"/>
      <c r="E38" s="10" t="s">
        <v>268</v>
      </c>
      <c r="F38" s="10" t="s">
        <v>15</v>
      </c>
      <c r="G38" s="10" t="s">
        <v>12</v>
      </c>
    </row>
    <row r="39" spans="1:7" outlineLevel="1">
      <c r="A39" s="10" t="s">
        <v>12</v>
      </c>
      <c r="B39" s="10" t="s">
        <v>13</v>
      </c>
      <c r="C39" s="10" t="s">
        <v>17</v>
      </c>
      <c r="D39" s="10"/>
      <c r="E39" s="10" t="s">
        <v>269</v>
      </c>
      <c r="F39" s="10" t="s">
        <v>15</v>
      </c>
      <c r="G39" s="10" t="s">
        <v>270</v>
      </c>
    </row>
    <row r="40" spans="1:7" outlineLevel="1">
      <c r="A40" s="10" t="s">
        <v>12</v>
      </c>
      <c r="B40" s="10" t="s">
        <v>20</v>
      </c>
      <c r="C40" s="16" t="s">
        <v>271</v>
      </c>
      <c r="D40" s="10"/>
      <c r="E40" s="10" t="s">
        <v>272</v>
      </c>
      <c r="F40" s="10" t="s">
        <v>15</v>
      </c>
      <c r="G40" s="10" t="s">
        <v>15</v>
      </c>
    </row>
    <row r="41" spans="1:7" outlineLevel="1">
      <c r="A41" s="10" t="s">
        <v>12</v>
      </c>
      <c r="B41" s="10" t="s">
        <v>13</v>
      </c>
      <c r="C41" s="10" t="s">
        <v>17</v>
      </c>
      <c r="D41" s="10"/>
      <c r="E41" s="10" t="s">
        <v>269</v>
      </c>
      <c r="F41" s="10" t="s">
        <v>15</v>
      </c>
      <c r="G41" s="10" t="s">
        <v>273</v>
      </c>
    </row>
    <row r="42" spans="1:7" outlineLevel="1">
      <c r="A42" s="10" t="s">
        <v>12</v>
      </c>
      <c r="B42" s="10" t="s">
        <v>20</v>
      </c>
      <c r="C42" s="16" t="s">
        <v>274</v>
      </c>
      <c r="D42" s="10"/>
      <c r="E42" s="10" t="s">
        <v>275</v>
      </c>
      <c r="F42" s="10" t="s">
        <v>15</v>
      </c>
      <c r="G42" s="10" t="s">
        <v>15</v>
      </c>
    </row>
    <row r="43" spans="1:7" outlineLevel="1">
      <c r="A43" s="10" t="s">
        <v>12</v>
      </c>
      <c r="B43" s="10" t="s">
        <v>13</v>
      </c>
      <c r="C43" s="10" t="s">
        <v>17</v>
      </c>
      <c r="D43" s="10"/>
      <c r="E43" s="10" t="s">
        <v>269</v>
      </c>
      <c r="F43" s="10" t="s">
        <v>15</v>
      </c>
      <c r="G43" s="10" t="s">
        <v>273</v>
      </c>
    </row>
    <row r="44" spans="1:7" outlineLevel="1">
      <c r="A44" s="10" t="s">
        <v>12</v>
      </c>
      <c r="B44" s="10" t="s">
        <v>20</v>
      </c>
      <c r="C44" s="16" t="s">
        <v>276</v>
      </c>
      <c r="D44" s="10"/>
      <c r="E44" s="10" t="s">
        <v>277</v>
      </c>
      <c r="F44" s="10" t="s">
        <v>15</v>
      </c>
      <c r="G44" s="10" t="s">
        <v>15</v>
      </c>
    </row>
    <row r="45" spans="1:7" outlineLevel="1">
      <c r="A45" s="10" t="s">
        <v>15</v>
      </c>
      <c r="B45" s="10" t="s">
        <v>13</v>
      </c>
      <c r="C45" s="10" t="s">
        <v>17</v>
      </c>
      <c r="D45" s="10"/>
      <c r="E45" s="10" t="s">
        <v>278</v>
      </c>
      <c r="F45" s="10" t="s">
        <v>15</v>
      </c>
      <c r="G45" s="10"/>
    </row>
    <row r="46" spans="1:7" ht="409.5">
      <c r="A46" s="3" t="s">
        <v>12</v>
      </c>
      <c r="B46" s="9" t="s">
        <v>13</v>
      </c>
      <c r="C46" s="3" t="s">
        <v>17</v>
      </c>
      <c r="D46" s="3"/>
      <c r="E46" s="9" t="s">
        <v>279</v>
      </c>
      <c r="F46" s="3" t="s">
        <v>15</v>
      </c>
      <c r="G46" s="9" t="s">
        <v>280</v>
      </c>
    </row>
    <row r="47" spans="1:7" collapsed="1">
      <c r="A47" s="3" t="s">
        <v>12</v>
      </c>
      <c r="B47" s="8" t="s">
        <v>73</v>
      </c>
      <c r="C47" s="3" t="s">
        <v>17</v>
      </c>
      <c r="D47" s="3"/>
      <c r="E47" s="3" t="s">
        <v>281</v>
      </c>
      <c r="F47" s="3" t="s">
        <v>15</v>
      </c>
      <c r="G47" s="3"/>
    </row>
    <row r="48" spans="1:7" ht="30" hidden="1" outlineLevel="1">
      <c r="A48" s="3" t="s">
        <v>12</v>
      </c>
      <c r="B48" s="3" t="s">
        <v>20</v>
      </c>
      <c r="C48" s="8" t="s">
        <v>75</v>
      </c>
      <c r="D48" s="3"/>
      <c r="E48" s="3" t="s">
        <v>76</v>
      </c>
      <c r="F48" s="3" t="s">
        <v>15</v>
      </c>
      <c r="G48" s="3" t="s">
        <v>77</v>
      </c>
    </row>
    <row r="49" spans="1:7" hidden="1" outlineLevel="1" collapsed="1">
      <c r="A49" s="3" t="s">
        <v>15</v>
      </c>
      <c r="B49" s="8" t="s">
        <v>77</v>
      </c>
      <c r="C49" s="3" t="s">
        <v>17</v>
      </c>
      <c r="D49" s="3" t="b">
        <f>EXACT(G48,"Tool 01")</f>
        <v>1</v>
      </c>
      <c r="E49" s="3" t="s">
        <v>77</v>
      </c>
      <c r="F49" s="3" t="s">
        <v>15</v>
      </c>
      <c r="G49" s="3" t="s">
        <v>17</v>
      </c>
    </row>
    <row r="50" spans="1:7" ht="30" hidden="1" outlineLevel="2">
      <c r="A50" s="3" t="s">
        <v>12</v>
      </c>
      <c r="B50" s="3" t="s">
        <v>20</v>
      </c>
      <c r="C50" s="18" t="s">
        <v>78</v>
      </c>
      <c r="D50" s="3"/>
      <c r="E50" s="3" t="s">
        <v>79</v>
      </c>
      <c r="F50" s="3" t="s">
        <v>15</v>
      </c>
      <c r="G50" s="3" t="s">
        <v>12</v>
      </c>
    </row>
    <row r="51" spans="1:7" ht="23.25" hidden="1" outlineLevel="2">
      <c r="A51" s="3" t="s">
        <v>15</v>
      </c>
      <c r="B51" s="3" t="s">
        <v>80</v>
      </c>
      <c r="C51" s="25" t="s">
        <v>81</v>
      </c>
      <c r="D51" s="3" t="b">
        <f>EXACT(G50,"Yes")</f>
        <v>1</v>
      </c>
      <c r="E51" s="26" t="s">
        <v>82</v>
      </c>
      <c r="F51" s="3" t="s">
        <v>15</v>
      </c>
      <c r="G51" s="3" t="s">
        <v>17</v>
      </c>
    </row>
    <row r="52" spans="1:7" ht="30" hidden="1" outlineLevel="2">
      <c r="A52" s="3" t="s">
        <v>15</v>
      </c>
      <c r="B52" s="18" t="s">
        <v>83</v>
      </c>
      <c r="C52" s="3" t="s">
        <v>17</v>
      </c>
      <c r="D52" s="3" t="b">
        <f>EXACT(G50,"No")</f>
        <v>0</v>
      </c>
      <c r="E52" s="3" t="s">
        <v>84</v>
      </c>
      <c r="F52" s="3" t="s">
        <v>15</v>
      </c>
      <c r="G52" s="3" t="s">
        <v>17</v>
      </c>
    </row>
    <row r="53" spans="1:7" ht="30" hidden="1" outlineLevel="3" collapsed="1">
      <c r="A53" s="19" t="s">
        <v>12</v>
      </c>
      <c r="B53" s="19" t="s">
        <v>20</v>
      </c>
      <c r="C53" s="20" t="s">
        <v>85</v>
      </c>
      <c r="D53" s="19"/>
      <c r="E53" s="19" t="s">
        <v>84</v>
      </c>
      <c r="F53" s="19" t="s">
        <v>15</v>
      </c>
      <c r="G53" s="19" t="s">
        <v>12</v>
      </c>
    </row>
    <row r="54" spans="1:7" ht="23.25" hidden="1" outlineLevel="3" collapsed="1">
      <c r="A54" s="19" t="s">
        <v>15</v>
      </c>
      <c r="B54" s="19" t="s">
        <v>80</v>
      </c>
      <c r="C54" s="23" t="s">
        <v>81</v>
      </c>
      <c r="D54" s="19" t="b">
        <f>EXACT(G53,"No")</f>
        <v>0</v>
      </c>
      <c r="E54" s="24" t="s">
        <v>86</v>
      </c>
      <c r="F54" s="19" t="s">
        <v>15</v>
      </c>
      <c r="G54" s="19" t="s">
        <v>17</v>
      </c>
    </row>
    <row r="55" spans="1:7" ht="60" hidden="1" outlineLevel="3">
      <c r="A55" s="21" t="s">
        <v>15</v>
      </c>
      <c r="B55" s="22" t="s">
        <v>87</v>
      </c>
      <c r="C55" s="21" t="s">
        <v>17</v>
      </c>
      <c r="D55" s="21" t="b">
        <f>EXACT(G53,"Yes")</f>
        <v>1</v>
      </c>
      <c r="E55" s="21" t="s">
        <v>88</v>
      </c>
      <c r="F55" s="21" t="s">
        <v>15</v>
      </c>
      <c r="G55" s="21" t="s">
        <v>17</v>
      </c>
    </row>
    <row r="56" spans="1:7" ht="60" hidden="1" outlineLevel="4" collapsed="1">
      <c r="A56" s="19" t="s">
        <v>12</v>
      </c>
      <c r="B56" s="19" t="s">
        <v>20</v>
      </c>
      <c r="C56" s="20" t="s">
        <v>89</v>
      </c>
      <c r="D56" s="19"/>
      <c r="E56" s="19" t="s">
        <v>88</v>
      </c>
      <c r="F56" s="19" t="s">
        <v>15</v>
      </c>
      <c r="G56" s="19" t="s">
        <v>12</v>
      </c>
    </row>
    <row r="57" spans="1:7" ht="23.25" hidden="1" outlineLevel="4" collapsed="1">
      <c r="A57" s="19" t="s">
        <v>15</v>
      </c>
      <c r="B57" s="19" t="s">
        <v>80</v>
      </c>
      <c r="C57" s="23" t="s">
        <v>81</v>
      </c>
      <c r="D57" s="19" t="b">
        <f>EXACT(G56,"No")</f>
        <v>0</v>
      </c>
      <c r="E57" s="24" t="s">
        <v>86</v>
      </c>
      <c r="F57" s="19" t="s">
        <v>15</v>
      </c>
      <c r="G57" s="19" t="s">
        <v>17</v>
      </c>
    </row>
    <row r="58" spans="1:7" hidden="1" outlineLevel="4">
      <c r="A58" s="21" t="s">
        <v>15</v>
      </c>
      <c r="B58" s="22" t="s">
        <v>90</v>
      </c>
      <c r="C58" s="21" t="s">
        <v>17</v>
      </c>
      <c r="D58" s="21" t="b">
        <f>EXACT(G56,"Yes")</f>
        <v>1</v>
      </c>
      <c r="E58" s="21" t="s">
        <v>91</v>
      </c>
      <c r="F58" s="21" t="s">
        <v>15</v>
      </c>
      <c r="G58" s="21" t="s">
        <v>17</v>
      </c>
    </row>
    <row r="59" spans="1:7" ht="30" hidden="1" outlineLevel="5" collapsed="1">
      <c r="A59" s="19" t="s">
        <v>12</v>
      </c>
      <c r="B59" s="19" t="s">
        <v>20</v>
      </c>
      <c r="C59" s="20" t="s">
        <v>92</v>
      </c>
      <c r="D59" s="19"/>
      <c r="E59" s="19" t="s">
        <v>93</v>
      </c>
      <c r="F59" s="19" t="s">
        <v>15</v>
      </c>
      <c r="G59" s="19" t="s">
        <v>12</v>
      </c>
    </row>
    <row r="60" spans="1:7" hidden="1" outlineLevel="5">
      <c r="A60" s="21" t="s">
        <v>15</v>
      </c>
      <c r="B60" s="22" t="s">
        <v>94</v>
      </c>
      <c r="C60" s="21" t="s">
        <v>17</v>
      </c>
      <c r="D60" s="21" t="b">
        <f>EXACT(G59,"No")</f>
        <v>0</v>
      </c>
      <c r="E60" s="21" t="s">
        <v>95</v>
      </c>
      <c r="F60" s="21" t="s">
        <v>15</v>
      </c>
      <c r="G60" s="21" t="s">
        <v>17</v>
      </c>
    </row>
    <row r="61" spans="1:7" ht="30" hidden="1" outlineLevel="6" collapsed="1">
      <c r="A61" s="19" t="s">
        <v>12</v>
      </c>
      <c r="B61" s="19" t="s">
        <v>20</v>
      </c>
      <c r="C61" s="20" t="s">
        <v>96</v>
      </c>
      <c r="D61" s="19"/>
      <c r="E61" s="19" t="s">
        <v>97</v>
      </c>
      <c r="F61" s="19" t="s">
        <v>15</v>
      </c>
      <c r="G61" s="19" t="s">
        <v>12</v>
      </c>
    </row>
    <row r="62" spans="1:7" ht="23.25" hidden="1" outlineLevel="6" collapsed="1">
      <c r="A62" s="19" t="s">
        <v>15</v>
      </c>
      <c r="B62" s="19" t="s">
        <v>80</v>
      </c>
      <c r="C62" s="23" t="s">
        <v>81</v>
      </c>
      <c r="D62" s="19" t="b">
        <f>EXACT(G61,"No")</f>
        <v>0</v>
      </c>
      <c r="E62" s="24" t="s">
        <v>86</v>
      </c>
      <c r="F62" s="19" t="s">
        <v>15</v>
      </c>
      <c r="G62" s="19" t="s">
        <v>17</v>
      </c>
    </row>
    <row r="63" spans="1:7" hidden="1" outlineLevel="6">
      <c r="A63" s="21" t="s">
        <v>15</v>
      </c>
      <c r="B63" s="22" t="s">
        <v>98</v>
      </c>
      <c r="C63" s="21" t="s">
        <v>17</v>
      </c>
      <c r="D63" s="21" t="b">
        <f>EXACT(G61,"Yes")</f>
        <v>1</v>
      </c>
      <c r="E63" s="21" t="s">
        <v>99</v>
      </c>
      <c r="F63" s="21" t="s">
        <v>15</v>
      </c>
      <c r="G63" s="21" t="s">
        <v>17</v>
      </c>
    </row>
    <row r="64" spans="1:7" ht="30" hidden="1" outlineLevel="7" collapsed="1">
      <c r="A64" s="19" t="s">
        <v>12</v>
      </c>
      <c r="B64" s="19" t="s">
        <v>20</v>
      </c>
      <c r="C64" s="20" t="s">
        <v>100</v>
      </c>
      <c r="D64" s="19"/>
      <c r="E64" s="19" t="s">
        <v>101</v>
      </c>
      <c r="F64" s="19" t="s">
        <v>15</v>
      </c>
      <c r="G64" s="19" t="s">
        <v>12</v>
      </c>
    </row>
    <row r="65" spans="1:7" ht="23.25" hidden="1" outlineLevel="7" collapsed="1">
      <c r="A65" s="19" t="s">
        <v>15</v>
      </c>
      <c r="B65" s="19" t="s">
        <v>80</v>
      </c>
      <c r="C65" s="23" t="s">
        <v>81</v>
      </c>
      <c r="D65" s="19" t="b">
        <f>EXACT(G64,"No")</f>
        <v>0</v>
      </c>
      <c r="E65" s="24" t="s">
        <v>86</v>
      </c>
      <c r="F65" s="19" t="s">
        <v>15</v>
      </c>
      <c r="G65" s="19" t="s">
        <v>17</v>
      </c>
    </row>
    <row r="66" spans="1:7" hidden="1" outlineLevel="7">
      <c r="A66" s="21" t="s">
        <v>15</v>
      </c>
      <c r="B66" s="22" t="s">
        <v>102</v>
      </c>
      <c r="C66" s="21" t="s">
        <v>17</v>
      </c>
      <c r="D66" s="21" t="b">
        <f>EXACT(G64,"Yes")</f>
        <v>1</v>
      </c>
      <c r="E66" s="21" t="s">
        <v>103</v>
      </c>
      <c r="F66" s="21" t="s">
        <v>15</v>
      </c>
      <c r="G66" s="21" t="s">
        <v>17</v>
      </c>
    </row>
    <row r="67" spans="1:7" ht="30" hidden="1" outlineLevel="7" collapsed="1">
      <c r="A67" s="19" t="s">
        <v>12</v>
      </c>
      <c r="B67" s="19" t="s">
        <v>20</v>
      </c>
      <c r="C67" s="20" t="s">
        <v>104</v>
      </c>
      <c r="D67" s="19"/>
      <c r="E67" s="19" t="s">
        <v>105</v>
      </c>
      <c r="F67" s="19" t="s">
        <v>15</v>
      </c>
      <c r="G67" s="19" t="s">
        <v>12</v>
      </c>
    </row>
    <row r="68" spans="1:7" ht="23.25" hidden="1" outlineLevel="7" collapsed="1">
      <c r="A68" s="19" t="s">
        <v>15</v>
      </c>
      <c r="B68" s="19" t="s">
        <v>80</v>
      </c>
      <c r="C68" s="23" t="s">
        <v>81</v>
      </c>
      <c r="D68" s="19" t="b">
        <f>EXACT(G67,"No")</f>
        <v>0</v>
      </c>
      <c r="E68" s="24" t="s">
        <v>86</v>
      </c>
      <c r="F68" s="19" t="s">
        <v>15</v>
      </c>
      <c r="G68" s="19" t="s">
        <v>17</v>
      </c>
    </row>
    <row r="69" spans="1:7" hidden="1" outlineLevel="7">
      <c r="A69" s="21" t="s">
        <v>15</v>
      </c>
      <c r="B69" s="22" t="s">
        <v>106</v>
      </c>
      <c r="C69" s="21" t="s">
        <v>17</v>
      </c>
      <c r="D69" s="21" t="b">
        <f>EXACT(G67,"Yes")</f>
        <v>1</v>
      </c>
      <c r="E69" s="21" t="s">
        <v>107</v>
      </c>
      <c r="F69" s="21" t="s">
        <v>15</v>
      </c>
      <c r="G69" s="21" t="s">
        <v>17</v>
      </c>
    </row>
    <row r="70" spans="1:7" ht="45" hidden="1" outlineLevel="7" collapsed="1">
      <c r="A70" s="19" t="s">
        <v>12</v>
      </c>
      <c r="B70" s="19" t="s">
        <v>20</v>
      </c>
      <c r="C70" s="20" t="s">
        <v>108</v>
      </c>
      <c r="D70" s="19"/>
      <c r="E70" s="19" t="s">
        <v>109</v>
      </c>
      <c r="F70" s="19" t="s">
        <v>15</v>
      </c>
      <c r="G70" s="19" t="s">
        <v>12</v>
      </c>
    </row>
    <row r="71" spans="1:7" ht="23.25" hidden="1" outlineLevel="7" collapsed="1">
      <c r="A71" s="19" t="s">
        <v>15</v>
      </c>
      <c r="B71" s="19" t="s">
        <v>80</v>
      </c>
      <c r="C71" s="23" t="s">
        <v>81</v>
      </c>
      <c r="D71" s="19" t="b">
        <f>EXACT(G70,"Yes")</f>
        <v>1</v>
      </c>
      <c r="E71" s="24" t="s">
        <v>82</v>
      </c>
      <c r="F71" s="19" t="s">
        <v>15</v>
      </c>
      <c r="G71" s="19" t="s">
        <v>17</v>
      </c>
    </row>
    <row r="72" spans="1:7" ht="23.25" hidden="1" outlineLevel="7" collapsed="1">
      <c r="A72" s="19" t="s">
        <v>15</v>
      </c>
      <c r="B72" s="19" t="s">
        <v>80</v>
      </c>
      <c r="C72" s="23" t="s">
        <v>81</v>
      </c>
      <c r="D72" s="19" t="b">
        <f>EXACT(G70,"No")</f>
        <v>0</v>
      </c>
      <c r="E72" s="24" t="s">
        <v>86</v>
      </c>
      <c r="F72" s="19" t="s">
        <v>15</v>
      </c>
      <c r="G72" s="19" t="s">
        <v>17</v>
      </c>
    </row>
    <row r="73" spans="1:7" hidden="1" outlineLevel="7" collapsed="1">
      <c r="A73" s="19" t="s">
        <v>12</v>
      </c>
      <c r="B73" s="19" t="s">
        <v>13</v>
      </c>
      <c r="C73" s="19" t="s">
        <v>17</v>
      </c>
      <c r="D73" s="19"/>
      <c r="E73" s="19" t="s">
        <v>110</v>
      </c>
      <c r="F73" s="19" t="s">
        <v>15</v>
      </c>
      <c r="G73" s="19" t="s">
        <v>111</v>
      </c>
    </row>
    <row r="74" spans="1:7" hidden="1" outlineLevel="7" collapsed="1">
      <c r="A74" s="19" t="s">
        <v>12</v>
      </c>
      <c r="B74" s="19" t="s">
        <v>13</v>
      </c>
      <c r="C74" s="19" t="s">
        <v>17</v>
      </c>
      <c r="D74" s="19"/>
      <c r="E74" s="19" t="s">
        <v>112</v>
      </c>
      <c r="F74" s="19" t="s">
        <v>15</v>
      </c>
      <c r="G74" s="19" t="s">
        <v>111</v>
      </c>
    </row>
    <row r="75" spans="1:7" hidden="1" outlineLevel="5">
      <c r="A75" s="21" t="s">
        <v>15</v>
      </c>
      <c r="B75" s="22" t="s">
        <v>94</v>
      </c>
      <c r="C75" s="21" t="s">
        <v>17</v>
      </c>
      <c r="D75" s="21" t="b">
        <f>EXACT(G59,"Yes")</f>
        <v>1</v>
      </c>
      <c r="E75" s="21" t="s">
        <v>95</v>
      </c>
      <c r="F75" s="21" t="s">
        <v>15</v>
      </c>
      <c r="G75" s="21" t="s">
        <v>17</v>
      </c>
    </row>
    <row r="76" spans="1:7" ht="30" hidden="1" outlineLevel="6" collapsed="1">
      <c r="A76" s="19" t="s">
        <v>12</v>
      </c>
      <c r="B76" s="19" t="s">
        <v>20</v>
      </c>
      <c r="C76" s="20" t="s">
        <v>96</v>
      </c>
      <c r="D76" s="19"/>
      <c r="E76" s="19" t="s">
        <v>97</v>
      </c>
      <c r="F76" s="19" t="s">
        <v>15</v>
      </c>
      <c r="G76" s="19" t="s">
        <v>12</v>
      </c>
    </row>
    <row r="77" spans="1:7" ht="23.25" hidden="1" outlineLevel="6" collapsed="1">
      <c r="A77" s="19" t="s">
        <v>15</v>
      </c>
      <c r="B77" s="19" t="s">
        <v>80</v>
      </c>
      <c r="C77" s="23" t="s">
        <v>81</v>
      </c>
      <c r="D77" s="19" t="b">
        <f>EXACT(G76,"No")</f>
        <v>0</v>
      </c>
      <c r="E77" s="24" t="s">
        <v>86</v>
      </c>
      <c r="F77" s="19" t="s">
        <v>15</v>
      </c>
      <c r="G77" s="19" t="s">
        <v>17</v>
      </c>
    </row>
    <row r="78" spans="1:7" hidden="1" outlineLevel="6">
      <c r="A78" s="21" t="s">
        <v>15</v>
      </c>
      <c r="B78" s="22" t="s">
        <v>98</v>
      </c>
      <c r="C78" s="21" t="s">
        <v>17</v>
      </c>
      <c r="D78" s="21" t="b">
        <f>EXACT(G76,"Yes")</f>
        <v>1</v>
      </c>
      <c r="E78" s="21" t="s">
        <v>99</v>
      </c>
      <c r="F78" s="21" t="s">
        <v>15</v>
      </c>
      <c r="G78" s="21" t="s">
        <v>17</v>
      </c>
    </row>
    <row r="79" spans="1:7" ht="30" hidden="1" outlineLevel="7" collapsed="1">
      <c r="A79" s="19" t="s">
        <v>12</v>
      </c>
      <c r="B79" s="19" t="s">
        <v>20</v>
      </c>
      <c r="C79" s="20" t="s">
        <v>100</v>
      </c>
      <c r="D79" s="19"/>
      <c r="E79" s="19" t="s">
        <v>101</v>
      </c>
      <c r="F79" s="19" t="s">
        <v>15</v>
      </c>
      <c r="G79" s="19" t="s">
        <v>12</v>
      </c>
    </row>
    <row r="80" spans="1:7" ht="23.25" hidden="1" outlineLevel="7" collapsed="1">
      <c r="A80" s="19" t="s">
        <v>15</v>
      </c>
      <c r="B80" s="19" t="s">
        <v>80</v>
      </c>
      <c r="C80" s="23" t="s">
        <v>81</v>
      </c>
      <c r="D80" s="19" t="b">
        <f>EXACT(G79,"No")</f>
        <v>0</v>
      </c>
      <c r="E80" s="24" t="s">
        <v>86</v>
      </c>
      <c r="F80" s="19" t="s">
        <v>15</v>
      </c>
      <c r="G80" s="19" t="s">
        <v>17</v>
      </c>
    </row>
    <row r="81" spans="1:7" hidden="1" outlineLevel="7">
      <c r="A81" s="21" t="s">
        <v>15</v>
      </c>
      <c r="B81" s="22" t="s">
        <v>102</v>
      </c>
      <c r="C81" s="21" t="s">
        <v>17</v>
      </c>
      <c r="D81" s="21" t="b">
        <f>EXACT(G79,"Yes")</f>
        <v>1</v>
      </c>
      <c r="E81" s="21" t="s">
        <v>103</v>
      </c>
      <c r="F81" s="21" t="s">
        <v>15</v>
      </c>
      <c r="G81" s="21" t="s">
        <v>17</v>
      </c>
    </row>
    <row r="82" spans="1:7" ht="30" hidden="1" outlineLevel="7" collapsed="1">
      <c r="A82" s="19" t="s">
        <v>12</v>
      </c>
      <c r="B82" s="19" t="s">
        <v>20</v>
      </c>
      <c r="C82" s="20" t="s">
        <v>104</v>
      </c>
      <c r="D82" s="19"/>
      <c r="E82" s="19" t="s">
        <v>105</v>
      </c>
      <c r="F82" s="19" t="s">
        <v>15</v>
      </c>
      <c r="G82" s="19" t="s">
        <v>12</v>
      </c>
    </row>
    <row r="83" spans="1:7" ht="23.25" hidden="1" outlineLevel="7" collapsed="1">
      <c r="A83" s="19" t="s">
        <v>15</v>
      </c>
      <c r="B83" s="19" t="s">
        <v>80</v>
      </c>
      <c r="C83" s="23" t="s">
        <v>81</v>
      </c>
      <c r="D83" s="19" t="b">
        <f>EXACT(G82,"No")</f>
        <v>0</v>
      </c>
      <c r="E83" s="24" t="s">
        <v>86</v>
      </c>
      <c r="F83" s="19" t="s">
        <v>15</v>
      </c>
      <c r="G83" s="19" t="s">
        <v>17</v>
      </c>
    </row>
    <row r="84" spans="1:7" hidden="1" outlineLevel="7">
      <c r="A84" s="21" t="s">
        <v>15</v>
      </c>
      <c r="B84" s="22" t="s">
        <v>106</v>
      </c>
      <c r="C84" s="21" t="s">
        <v>17</v>
      </c>
      <c r="D84" s="21" t="b">
        <f>EXACT(G82,"Yes")</f>
        <v>1</v>
      </c>
      <c r="E84" s="21" t="s">
        <v>107</v>
      </c>
      <c r="F84" s="21" t="s">
        <v>15</v>
      </c>
      <c r="G84" s="21" t="s">
        <v>17</v>
      </c>
    </row>
    <row r="85" spans="1:7" ht="45" hidden="1" outlineLevel="7" collapsed="1">
      <c r="A85" s="19" t="s">
        <v>12</v>
      </c>
      <c r="B85" s="19" t="s">
        <v>20</v>
      </c>
      <c r="C85" s="20" t="s">
        <v>108</v>
      </c>
      <c r="D85" s="19"/>
      <c r="E85" s="19" t="s">
        <v>109</v>
      </c>
      <c r="F85" s="19" t="s">
        <v>15</v>
      </c>
      <c r="G85" s="19" t="s">
        <v>12</v>
      </c>
    </row>
    <row r="86" spans="1:7" ht="23.25" hidden="1" outlineLevel="7" collapsed="1">
      <c r="A86" s="19" t="s">
        <v>15</v>
      </c>
      <c r="B86" s="19" t="s">
        <v>80</v>
      </c>
      <c r="C86" s="23" t="s">
        <v>81</v>
      </c>
      <c r="D86" s="19" t="b">
        <f>EXACT(G85,"Yes")</f>
        <v>1</v>
      </c>
      <c r="E86" s="24" t="s">
        <v>82</v>
      </c>
      <c r="F86" s="19" t="s">
        <v>15</v>
      </c>
      <c r="G86" s="19" t="s">
        <v>17</v>
      </c>
    </row>
    <row r="87" spans="1:7" ht="23.25" hidden="1" outlineLevel="7" collapsed="1">
      <c r="A87" s="19" t="s">
        <v>15</v>
      </c>
      <c r="B87" s="19" t="s">
        <v>80</v>
      </c>
      <c r="C87" s="23" t="s">
        <v>81</v>
      </c>
      <c r="D87" s="19" t="b">
        <f>EXACT(G85,"No")</f>
        <v>0</v>
      </c>
      <c r="E87" s="24" t="s">
        <v>86</v>
      </c>
      <c r="F87" s="19" t="s">
        <v>15</v>
      </c>
      <c r="G87" s="19" t="s">
        <v>17</v>
      </c>
    </row>
    <row r="88" spans="1:7" hidden="1" outlineLevel="7" collapsed="1">
      <c r="A88" s="19" t="s">
        <v>12</v>
      </c>
      <c r="B88" s="19" t="s">
        <v>13</v>
      </c>
      <c r="C88" s="19" t="s">
        <v>17</v>
      </c>
      <c r="D88" s="19"/>
      <c r="E88" s="19" t="s">
        <v>110</v>
      </c>
      <c r="F88" s="19" t="s">
        <v>15</v>
      </c>
      <c r="G88" s="19" t="s">
        <v>111</v>
      </c>
    </row>
    <row r="89" spans="1:7" hidden="1" outlineLevel="7" collapsed="1">
      <c r="A89" s="19" t="s">
        <v>12</v>
      </c>
      <c r="B89" s="19" t="s">
        <v>13</v>
      </c>
      <c r="C89" s="19" t="s">
        <v>17</v>
      </c>
      <c r="D89" s="19"/>
      <c r="E89" s="19" t="s">
        <v>112</v>
      </c>
      <c r="F89" s="19" t="s">
        <v>15</v>
      </c>
      <c r="G89" s="19" t="s">
        <v>111</v>
      </c>
    </row>
    <row r="90" spans="1:7" hidden="1" outlineLevel="5" collapsed="1">
      <c r="A90" s="19" t="s">
        <v>12</v>
      </c>
      <c r="B90" s="19" t="s">
        <v>13</v>
      </c>
      <c r="C90" s="19" t="s">
        <v>17</v>
      </c>
      <c r="D90" s="19"/>
      <c r="E90" s="19" t="s">
        <v>113</v>
      </c>
      <c r="F90" s="19" t="s">
        <v>15</v>
      </c>
      <c r="G90" s="19" t="s">
        <v>111</v>
      </c>
    </row>
    <row r="91" spans="1:7" hidden="1" outlineLevel="4" collapsed="1">
      <c r="A91" s="19" t="s">
        <v>12</v>
      </c>
      <c r="B91" s="19" t="s">
        <v>13</v>
      </c>
      <c r="C91" s="19" t="s">
        <v>17</v>
      </c>
      <c r="D91" s="19"/>
      <c r="E91" s="19" t="s">
        <v>114</v>
      </c>
      <c r="F91" s="19" t="s">
        <v>15</v>
      </c>
      <c r="G91" s="19" t="s">
        <v>111</v>
      </c>
    </row>
    <row r="92" spans="1:7" hidden="1" outlineLevel="2">
      <c r="A92" s="3" t="s">
        <v>12</v>
      </c>
      <c r="B92" s="3" t="s">
        <v>13</v>
      </c>
      <c r="C92" s="3" t="s">
        <v>17</v>
      </c>
      <c r="D92" s="3"/>
      <c r="E92" s="3" t="s">
        <v>115</v>
      </c>
      <c r="F92" s="3" t="s">
        <v>15</v>
      </c>
      <c r="G92" s="3" t="s">
        <v>111</v>
      </c>
    </row>
    <row r="93" spans="1:7" hidden="1" outlineLevel="1" collapsed="1">
      <c r="A93" s="3" t="s">
        <v>15</v>
      </c>
      <c r="B93" s="18" t="s">
        <v>116</v>
      </c>
      <c r="C93" s="3" t="s">
        <v>17</v>
      </c>
      <c r="D93" s="3" t="b">
        <f>EXACT(G48,"Tool 19")</f>
        <v>0</v>
      </c>
      <c r="E93" s="3" t="s">
        <v>116</v>
      </c>
      <c r="F93" s="3" t="s">
        <v>15</v>
      </c>
      <c r="G93" s="3" t="s">
        <v>17</v>
      </c>
    </row>
    <row r="94" spans="1:7" ht="30" hidden="1" outlineLevel="2" collapsed="1">
      <c r="A94" s="19" t="s">
        <v>12</v>
      </c>
      <c r="B94" s="19" t="s">
        <v>20</v>
      </c>
      <c r="C94" s="20" t="s">
        <v>117</v>
      </c>
      <c r="D94" s="19"/>
      <c r="E94" s="19" t="s">
        <v>118</v>
      </c>
      <c r="F94" s="19" t="s">
        <v>15</v>
      </c>
      <c r="G94" s="19" t="s">
        <v>119</v>
      </c>
    </row>
    <row r="95" spans="1:7" ht="45" hidden="1" outlineLevel="2">
      <c r="A95" s="21" t="s">
        <v>15</v>
      </c>
      <c r="B95" s="22" t="s">
        <v>120</v>
      </c>
      <c r="C95" s="21" t="s">
        <v>17</v>
      </c>
      <c r="D95" s="21" t="b">
        <f>EXACT(G94,"Type III: Other project activities not included in Type I or Type II that aim to achieve GHG emissions reductions at a scale of no more than 20 ktCO2e per year.")</f>
        <v>0</v>
      </c>
      <c r="E95" s="21" t="s">
        <v>121</v>
      </c>
      <c r="F95" s="21" t="s">
        <v>15</v>
      </c>
      <c r="G95" s="21" t="s">
        <v>17</v>
      </c>
    </row>
    <row r="96" spans="1:7" ht="30" hidden="1" outlineLevel="3" collapsed="1">
      <c r="A96" s="19" t="s">
        <v>12</v>
      </c>
      <c r="B96" s="19" t="s">
        <v>20</v>
      </c>
      <c r="C96" s="20" t="s">
        <v>122</v>
      </c>
      <c r="D96" s="19"/>
      <c r="E96" s="19" t="s">
        <v>123</v>
      </c>
      <c r="F96" s="19" t="s">
        <v>15</v>
      </c>
      <c r="G96" s="19" t="s">
        <v>12</v>
      </c>
    </row>
    <row r="97" spans="1:7" ht="60" hidden="1" outlineLevel="3" collapsed="1">
      <c r="A97" s="19" t="s">
        <v>12</v>
      </c>
      <c r="B97" s="19" t="s">
        <v>20</v>
      </c>
      <c r="C97" s="20" t="s">
        <v>124</v>
      </c>
      <c r="D97" s="19"/>
      <c r="E97" s="19" t="s">
        <v>125</v>
      </c>
      <c r="F97" s="19" t="s">
        <v>15</v>
      </c>
      <c r="G97" s="19" t="s">
        <v>12</v>
      </c>
    </row>
    <row r="98" spans="1:7" ht="30" hidden="1" outlineLevel="2">
      <c r="A98" s="21" t="s">
        <v>15</v>
      </c>
      <c r="B98" s="22" t="s">
        <v>126</v>
      </c>
      <c r="C98" s="21" t="s">
        <v>17</v>
      </c>
      <c r="D98" s="21" t="b">
        <f>EXACT(G94,"Type II: Energy efficiency project activities that aim to achieve energy savings at a scale of no more than 20 GWh per year.")</f>
        <v>0</v>
      </c>
      <c r="E98" s="21" t="s">
        <v>127</v>
      </c>
      <c r="F98" s="21" t="s">
        <v>15</v>
      </c>
      <c r="G98" s="21" t="s">
        <v>17</v>
      </c>
    </row>
    <row r="99" spans="1:7" ht="30" hidden="1" outlineLevel="3" collapsed="1">
      <c r="A99" s="19" t="s">
        <v>12</v>
      </c>
      <c r="B99" s="19" t="s">
        <v>20</v>
      </c>
      <c r="C99" s="20" t="s">
        <v>128</v>
      </c>
      <c r="D99" s="19"/>
      <c r="E99" s="19" t="s">
        <v>123</v>
      </c>
      <c r="F99" s="19" t="s">
        <v>15</v>
      </c>
      <c r="G99" s="19" t="s">
        <v>12</v>
      </c>
    </row>
    <row r="100" spans="1:7" ht="75" hidden="1" outlineLevel="3" collapsed="1">
      <c r="A100" s="19" t="s">
        <v>12</v>
      </c>
      <c r="B100" s="19" t="s">
        <v>20</v>
      </c>
      <c r="C100" s="20" t="s">
        <v>129</v>
      </c>
      <c r="D100" s="19"/>
      <c r="E100" s="19" t="s">
        <v>130</v>
      </c>
      <c r="F100" s="19" t="s">
        <v>15</v>
      </c>
      <c r="G100" s="19" t="s">
        <v>12</v>
      </c>
    </row>
    <row r="101" spans="1:7" ht="30" hidden="1" outlineLevel="2">
      <c r="A101" s="21" t="s">
        <v>15</v>
      </c>
      <c r="B101" s="22" t="s">
        <v>131</v>
      </c>
      <c r="C101" s="21" t="s">
        <v>17</v>
      </c>
      <c r="D101" s="21" t="b">
        <f>EXACT(G94,"Type I: Project activities up to 5 MW that employ renewable energy as their primary technology.")</f>
        <v>1</v>
      </c>
      <c r="E101" s="21" t="s">
        <v>119</v>
      </c>
      <c r="F101" s="21" t="s">
        <v>15</v>
      </c>
      <c r="G101" s="21" t="s">
        <v>17</v>
      </c>
    </row>
    <row r="102" spans="1:7" ht="45" hidden="1" outlineLevel="3" collapsed="1">
      <c r="A102" s="19" t="s">
        <v>12</v>
      </c>
      <c r="B102" s="19" t="s">
        <v>20</v>
      </c>
      <c r="C102" s="20" t="s">
        <v>132</v>
      </c>
      <c r="D102" s="19"/>
      <c r="E102" s="19" t="s">
        <v>133</v>
      </c>
      <c r="F102" s="19" t="s">
        <v>15</v>
      </c>
      <c r="G102" s="19" t="s">
        <v>12</v>
      </c>
    </row>
    <row r="103" spans="1:7" ht="45" hidden="1" outlineLevel="3" collapsed="1">
      <c r="A103" s="19" t="s">
        <v>12</v>
      </c>
      <c r="B103" s="19" t="s">
        <v>20</v>
      </c>
      <c r="C103" s="20" t="s">
        <v>134</v>
      </c>
      <c r="D103" s="19"/>
      <c r="E103" s="19" t="s">
        <v>135</v>
      </c>
      <c r="F103" s="19" t="s">
        <v>15</v>
      </c>
      <c r="G103" s="19" t="s">
        <v>12</v>
      </c>
    </row>
    <row r="104" spans="1:7" ht="60" hidden="1" outlineLevel="3" collapsed="1">
      <c r="A104" s="19" t="s">
        <v>12</v>
      </c>
      <c r="B104" s="19" t="s">
        <v>20</v>
      </c>
      <c r="C104" s="20" t="s">
        <v>136</v>
      </c>
      <c r="D104" s="19"/>
      <c r="E104" s="19" t="s">
        <v>137</v>
      </c>
      <c r="F104" s="19" t="s">
        <v>15</v>
      </c>
      <c r="G104" s="19" t="s">
        <v>12</v>
      </c>
    </row>
    <row r="105" spans="1:7" ht="75" hidden="1" outlineLevel="3" collapsed="1">
      <c r="A105" s="19" t="s">
        <v>12</v>
      </c>
      <c r="B105" s="19" t="s">
        <v>20</v>
      </c>
      <c r="C105" s="20" t="s">
        <v>138</v>
      </c>
      <c r="D105" s="19"/>
      <c r="E105" s="19" t="s">
        <v>139</v>
      </c>
      <c r="F105" s="19" t="s">
        <v>15</v>
      </c>
      <c r="G105" s="19" t="s">
        <v>12</v>
      </c>
    </row>
    <row r="106" spans="1:7" ht="30" hidden="1" outlineLevel="2" collapsed="1">
      <c r="A106" s="19" t="s">
        <v>12</v>
      </c>
      <c r="B106" s="19" t="s">
        <v>20</v>
      </c>
      <c r="C106" s="20" t="s">
        <v>140</v>
      </c>
      <c r="D106" s="19"/>
      <c r="E106" s="19" t="s">
        <v>141</v>
      </c>
      <c r="F106" s="19" t="s">
        <v>15</v>
      </c>
      <c r="G106" s="19" t="s">
        <v>12</v>
      </c>
    </row>
    <row r="107" spans="1:7" ht="45" hidden="1" outlineLevel="2" collapsed="1">
      <c r="A107" s="19" t="s">
        <v>12</v>
      </c>
      <c r="B107" s="19" t="s">
        <v>20</v>
      </c>
      <c r="C107" s="20" t="s">
        <v>142</v>
      </c>
      <c r="D107" s="19"/>
      <c r="E107" s="19" t="s">
        <v>143</v>
      </c>
      <c r="F107" s="19" t="s">
        <v>15</v>
      </c>
      <c r="G107" s="19" t="s">
        <v>12</v>
      </c>
    </row>
    <row r="108" spans="1:7" ht="30" hidden="1" outlineLevel="2" collapsed="1">
      <c r="A108" s="19" t="s">
        <v>12</v>
      </c>
      <c r="B108" s="19" t="s">
        <v>20</v>
      </c>
      <c r="C108" s="20" t="s">
        <v>144</v>
      </c>
      <c r="D108" s="19"/>
      <c r="E108" s="19" t="s">
        <v>145</v>
      </c>
      <c r="F108" s="19" t="s">
        <v>15</v>
      </c>
      <c r="G108" s="19" t="s">
        <v>12</v>
      </c>
    </row>
    <row r="109" spans="1:7" ht="90" hidden="1" outlineLevel="2" collapsed="1">
      <c r="A109" s="19" t="s">
        <v>12</v>
      </c>
      <c r="B109" s="19" t="s">
        <v>20</v>
      </c>
      <c r="C109" s="20" t="s">
        <v>146</v>
      </c>
      <c r="D109" s="19"/>
      <c r="E109" s="19" t="s">
        <v>147</v>
      </c>
      <c r="F109" s="19" t="s">
        <v>15</v>
      </c>
      <c r="G109" s="19" t="s">
        <v>12</v>
      </c>
    </row>
    <row r="110" spans="1:7" ht="60" hidden="1" outlineLevel="2" collapsed="1">
      <c r="A110" s="19" t="s">
        <v>12</v>
      </c>
      <c r="B110" s="19" t="s">
        <v>20</v>
      </c>
      <c r="C110" s="20" t="s">
        <v>148</v>
      </c>
      <c r="D110" s="19"/>
      <c r="E110" s="19" t="s">
        <v>149</v>
      </c>
      <c r="F110" s="19" t="s">
        <v>15</v>
      </c>
      <c r="G110" s="19" t="s">
        <v>12</v>
      </c>
    </row>
    <row r="111" spans="1:7" hidden="1" outlineLevel="2">
      <c r="A111" s="21" t="s">
        <v>12</v>
      </c>
      <c r="B111" s="22" t="s">
        <v>150</v>
      </c>
      <c r="C111" s="21" t="s">
        <v>17</v>
      </c>
      <c r="D111" s="21"/>
      <c r="E111" s="21" t="s">
        <v>151</v>
      </c>
      <c r="F111" s="21" t="s">
        <v>15</v>
      </c>
      <c r="G111" s="21" t="s">
        <v>17</v>
      </c>
    </row>
    <row r="112" spans="1:7" ht="30" hidden="1" outlineLevel="3" collapsed="1">
      <c r="A112" s="19" t="s">
        <v>12</v>
      </c>
      <c r="B112" s="19" t="s">
        <v>152</v>
      </c>
      <c r="C112" s="19" t="s">
        <v>17</v>
      </c>
      <c r="D112" s="19"/>
      <c r="E112" s="19" t="s">
        <v>153</v>
      </c>
      <c r="F112" s="19" t="s">
        <v>15</v>
      </c>
      <c r="G112" s="19">
        <v>1</v>
      </c>
    </row>
    <row r="113" spans="1:7" ht="30" hidden="1" outlineLevel="3" collapsed="1">
      <c r="A113" s="19" t="s">
        <v>12</v>
      </c>
      <c r="B113" s="19" t="s">
        <v>152</v>
      </c>
      <c r="C113" s="19" t="s">
        <v>17</v>
      </c>
      <c r="D113" s="19"/>
      <c r="E113" s="19" t="s">
        <v>154</v>
      </c>
      <c r="F113" s="19" t="s">
        <v>15</v>
      </c>
      <c r="G113" s="19">
        <v>1</v>
      </c>
    </row>
    <row r="114" spans="1:7" hidden="1" outlineLevel="2" collapsed="1">
      <c r="A114" s="19" t="s">
        <v>15</v>
      </c>
      <c r="B114" s="19" t="s">
        <v>20</v>
      </c>
      <c r="C114" s="20" t="s">
        <v>155</v>
      </c>
      <c r="D114" s="19" t="s">
        <v>15</v>
      </c>
      <c r="E114" s="19" t="s">
        <v>156</v>
      </c>
      <c r="F114" s="19" t="s">
        <v>15</v>
      </c>
      <c r="G114" s="19" t="s">
        <v>157</v>
      </c>
    </row>
    <row r="115" spans="1:7" hidden="1" outlineLevel="2" collapsed="1">
      <c r="A115" s="19" t="s">
        <v>15</v>
      </c>
      <c r="B115" s="19" t="s">
        <v>20</v>
      </c>
      <c r="C115" s="20" t="s">
        <v>158</v>
      </c>
      <c r="D115" s="19" t="s">
        <v>15</v>
      </c>
      <c r="E115" s="19" t="s">
        <v>159</v>
      </c>
      <c r="F115" s="19" t="s">
        <v>15</v>
      </c>
      <c r="G115" s="19" t="s">
        <v>160</v>
      </c>
    </row>
    <row r="116" spans="1:7" hidden="1" outlineLevel="1">
      <c r="A116" s="3" t="s">
        <v>15</v>
      </c>
      <c r="B116" s="8" t="s">
        <v>161</v>
      </c>
      <c r="C116" s="3"/>
      <c r="D116" s="3" t="b">
        <f>EXACT(G48,"Tool 32")</f>
        <v>0</v>
      </c>
      <c r="E116" s="3" t="s">
        <v>161</v>
      </c>
      <c r="F116" s="3" t="s">
        <v>15</v>
      </c>
      <c r="G116" s="3"/>
    </row>
    <row r="117" spans="1:7" ht="30" hidden="1" outlineLevel="2">
      <c r="A117" s="3" t="s">
        <v>12</v>
      </c>
      <c r="B117" s="3" t="s">
        <v>20</v>
      </c>
      <c r="C117" s="18" t="s">
        <v>162</v>
      </c>
      <c r="D117" s="3"/>
      <c r="E117" s="3" t="s">
        <v>163</v>
      </c>
      <c r="F117" s="3" t="s">
        <v>15</v>
      </c>
      <c r="G117" s="3" t="s">
        <v>164</v>
      </c>
    </row>
    <row r="118" spans="1:7" ht="30" hidden="1" outlineLevel="2">
      <c r="A118" s="3" t="s">
        <v>15</v>
      </c>
      <c r="B118" s="18" t="s">
        <v>165</v>
      </c>
      <c r="C118" s="3" t="s">
        <v>17</v>
      </c>
      <c r="D118" s="3" t="b">
        <f>EXACT(G117,"Household/Communities/SMEs")</f>
        <v>0</v>
      </c>
      <c r="E118" s="3" t="s">
        <v>166</v>
      </c>
      <c r="F118" s="3" t="s">
        <v>15</v>
      </c>
      <c r="G118" s="3" t="s">
        <v>17</v>
      </c>
    </row>
    <row r="119" spans="1:7" ht="30" hidden="1" outlineLevel="3" collapsed="1">
      <c r="A119" s="19" t="s">
        <v>12</v>
      </c>
      <c r="B119" s="19" t="s">
        <v>20</v>
      </c>
      <c r="C119" s="20" t="s">
        <v>167</v>
      </c>
      <c r="D119" s="19"/>
      <c r="E119" s="19" t="s">
        <v>168</v>
      </c>
      <c r="F119" s="19" t="s">
        <v>15</v>
      </c>
      <c r="G119" s="19" t="s">
        <v>169</v>
      </c>
    </row>
    <row r="120" spans="1:7" hidden="1" outlineLevel="3" collapsed="1">
      <c r="A120" s="19" t="s">
        <v>12</v>
      </c>
      <c r="B120" s="19" t="s">
        <v>13</v>
      </c>
      <c r="C120" s="19" t="s">
        <v>17</v>
      </c>
      <c r="D120" s="19"/>
      <c r="E120" s="19" t="s">
        <v>170</v>
      </c>
      <c r="F120" s="19" t="s">
        <v>15</v>
      </c>
      <c r="G120" s="19" t="s">
        <v>111</v>
      </c>
    </row>
    <row r="121" spans="1:7" hidden="1" outlineLevel="2">
      <c r="A121" s="3" t="s">
        <v>15</v>
      </c>
      <c r="B121" s="18" t="s">
        <v>171</v>
      </c>
      <c r="C121" s="3" t="s">
        <v>17</v>
      </c>
      <c r="D121" s="3" t="b">
        <f>EXACT(G117,"Renewable energy")</f>
        <v>0</v>
      </c>
      <c r="E121" s="3" t="s">
        <v>171</v>
      </c>
      <c r="F121" s="3" t="s">
        <v>15</v>
      </c>
      <c r="G121" s="3" t="s">
        <v>17</v>
      </c>
    </row>
    <row r="122" spans="1:7" ht="30" hidden="1" outlineLevel="3" collapsed="1">
      <c r="A122" s="19" t="s">
        <v>12</v>
      </c>
      <c r="B122" s="19" t="s">
        <v>20</v>
      </c>
      <c r="C122" s="20" t="s">
        <v>172</v>
      </c>
      <c r="D122" s="19"/>
      <c r="E122" s="19" t="s">
        <v>173</v>
      </c>
      <c r="F122" s="19" t="s">
        <v>15</v>
      </c>
      <c r="G122" s="19" t="s">
        <v>174</v>
      </c>
    </row>
    <row r="123" spans="1:7" hidden="1" outlineLevel="3">
      <c r="A123" s="21" t="s">
        <v>15</v>
      </c>
      <c r="B123" s="22" t="s">
        <v>175</v>
      </c>
      <c r="C123" s="21" t="s">
        <v>17</v>
      </c>
      <c r="D123" s="21" t="b">
        <f>EXACT(G122,"Rural electrification projects")</f>
        <v>0</v>
      </c>
      <c r="E123" s="21" t="s">
        <v>175</v>
      </c>
      <c r="F123" s="21" t="s">
        <v>15</v>
      </c>
      <c r="G123" s="21" t="s">
        <v>17</v>
      </c>
    </row>
    <row r="124" spans="1:7" ht="120" hidden="1" outlineLevel="4" collapsed="1">
      <c r="A124" s="19" t="s">
        <v>12</v>
      </c>
      <c r="B124" s="19" t="s">
        <v>20</v>
      </c>
      <c r="C124" s="20" t="s">
        <v>176</v>
      </c>
      <c r="D124" s="19"/>
      <c r="E124" s="19" t="s">
        <v>177</v>
      </c>
      <c r="F124" s="19" t="s">
        <v>15</v>
      </c>
      <c r="G124" s="19" t="s">
        <v>12</v>
      </c>
    </row>
    <row r="125" spans="1:7" ht="23.25" hidden="1" outlineLevel="4" collapsed="1">
      <c r="A125" s="19" t="s">
        <v>15</v>
      </c>
      <c r="B125" s="19" t="s">
        <v>80</v>
      </c>
      <c r="C125" s="23" t="s">
        <v>81</v>
      </c>
      <c r="D125" s="19" t="b">
        <f>EXACT(G124,"No")</f>
        <v>0</v>
      </c>
      <c r="E125" s="24" t="s">
        <v>178</v>
      </c>
      <c r="F125" s="19" t="s">
        <v>15</v>
      </c>
      <c r="G125" s="19" t="s">
        <v>17</v>
      </c>
    </row>
    <row r="126" spans="1:7" ht="23.25" hidden="1" outlineLevel="4" collapsed="1">
      <c r="A126" s="19" t="s">
        <v>15</v>
      </c>
      <c r="B126" s="19" t="s">
        <v>80</v>
      </c>
      <c r="C126" s="23" t="s">
        <v>81</v>
      </c>
      <c r="D126" s="19" t="b">
        <f>EXACT(G124,"Yes")</f>
        <v>1</v>
      </c>
      <c r="E126" s="24" t="s">
        <v>179</v>
      </c>
      <c r="F126" s="19" t="s">
        <v>15</v>
      </c>
      <c r="G126" s="19" t="s">
        <v>17</v>
      </c>
    </row>
    <row r="127" spans="1:7" hidden="1" outlineLevel="4" collapsed="1">
      <c r="A127" s="19" t="s">
        <v>12</v>
      </c>
      <c r="B127" s="19" t="s">
        <v>13</v>
      </c>
      <c r="C127" s="19" t="s">
        <v>17</v>
      </c>
      <c r="D127" s="19"/>
      <c r="E127" s="19" t="s">
        <v>170</v>
      </c>
      <c r="F127" s="19" t="s">
        <v>15</v>
      </c>
      <c r="G127" s="19" t="s">
        <v>111</v>
      </c>
    </row>
    <row r="128" spans="1:7" hidden="1" outlineLevel="3">
      <c r="A128" s="21" t="s">
        <v>15</v>
      </c>
      <c r="B128" s="22" t="s">
        <v>180</v>
      </c>
      <c r="C128" s="21" t="s">
        <v>17</v>
      </c>
      <c r="D128" s="21" t="b">
        <f>EXACT(G122,"Tech for small-scale off-grid power generation")</f>
        <v>0</v>
      </c>
      <c r="E128" s="21" t="s">
        <v>181</v>
      </c>
      <c r="F128" s="21" t="s">
        <v>15</v>
      </c>
      <c r="G128" s="21" t="s">
        <v>17</v>
      </c>
    </row>
    <row r="129" spans="1:7" ht="90" hidden="1" outlineLevel="4" collapsed="1">
      <c r="A129" s="19" t="s">
        <v>12</v>
      </c>
      <c r="B129" s="19" t="s">
        <v>20</v>
      </c>
      <c r="C129" s="20" t="s">
        <v>182</v>
      </c>
      <c r="D129" s="19"/>
      <c r="E129" s="19" t="s">
        <v>183</v>
      </c>
      <c r="F129" s="19" t="s">
        <v>15</v>
      </c>
      <c r="G129" s="19" t="s">
        <v>12</v>
      </c>
    </row>
    <row r="130" spans="1:7" ht="23.25" hidden="1" outlineLevel="4" collapsed="1">
      <c r="A130" s="19" t="s">
        <v>15</v>
      </c>
      <c r="B130" s="19" t="s">
        <v>80</v>
      </c>
      <c r="C130" s="23" t="s">
        <v>81</v>
      </c>
      <c r="D130" s="19" t="b">
        <f>EXACT(G129,"No")</f>
        <v>0</v>
      </c>
      <c r="E130" s="24" t="s">
        <v>178</v>
      </c>
      <c r="F130" s="19" t="s">
        <v>15</v>
      </c>
      <c r="G130" s="19" t="s">
        <v>17</v>
      </c>
    </row>
    <row r="131" spans="1:7" ht="23.25" hidden="1" outlineLevel="4" collapsed="1">
      <c r="A131" s="19" t="s">
        <v>15</v>
      </c>
      <c r="B131" s="19" t="s">
        <v>80</v>
      </c>
      <c r="C131" s="23" t="s">
        <v>81</v>
      </c>
      <c r="D131" s="19" t="b">
        <f>EXACT(G129,"Yes")</f>
        <v>1</v>
      </c>
      <c r="E131" s="24" t="s">
        <v>179</v>
      </c>
      <c r="F131" s="19" t="s">
        <v>15</v>
      </c>
      <c r="G131" s="19" t="s">
        <v>17</v>
      </c>
    </row>
    <row r="132" spans="1:7" hidden="1" outlineLevel="4" collapsed="1">
      <c r="A132" s="19" t="s">
        <v>12</v>
      </c>
      <c r="B132" s="19" t="s">
        <v>13</v>
      </c>
      <c r="C132" s="19" t="s">
        <v>17</v>
      </c>
      <c r="D132" s="19"/>
      <c r="E132" s="19" t="s">
        <v>170</v>
      </c>
      <c r="F132" s="19" t="s">
        <v>15</v>
      </c>
      <c r="G132" s="19" t="s">
        <v>111</v>
      </c>
    </row>
    <row r="133" spans="1:7" hidden="1" outlineLevel="3">
      <c r="A133" s="21" t="s">
        <v>15</v>
      </c>
      <c r="B133" s="22" t="s">
        <v>184</v>
      </c>
      <c r="C133" s="21" t="s">
        <v>17</v>
      </c>
      <c r="D133" s="21" t="b">
        <f>EXACT(G122,"Tech for small-scale grid-connected power generation")</f>
        <v>0</v>
      </c>
      <c r="E133" s="21" t="s">
        <v>185</v>
      </c>
      <c r="F133" s="21" t="s">
        <v>15</v>
      </c>
      <c r="G133" s="21" t="s">
        <v>17</v>
      </c>
    </row>
    <row r="134" spans="1:7" ht="90" hidden="1" outlineLevel="4" collapsed="1">
      <c r="A134" s="19" t="s">
        <v>12</v>
      </c>
      <c r="B134" s="19" t="s">
        <v>20</v>
      </c>
      <c r="C134" s="20" t="s">
        <v>186</v>
      </c>
      <c r="D134" s="19"/>
      <c r="E134" s="19" t="s">
        <v>187</v>
      </c>
      <c r="F134" s="19" t="s">
        <v>15</v>
      </c>
      <c r="G134" s="19" t="s">
        <v>12</v>
      </c>
    </row>
    <row r="135" spans="1:7" ht="23.25" hidden="1" outlineLevel="4" collapsed="1">
      <c r="A135" s="19" t="s">
        <v>15</v>
      </c>
      <c r="B135" s="19" t="s">
        <v>80</v>
      </c>
      <c r="C135" s="23" t="s">
        <v>81</v>
      </c>
      <c r="D135" s="19" t="b">
        <f>EXACT(G134,"No")</f>
        <v>0</v>
      </c>
      <c r="E135" s="24" t="s">
        <v>178</v>
      </c>
      <c r="F135" s="19" t="s">
        <v>15</v>
      </c>
      <c r="G135" s="19" t="s">
        <v>17</v>
      </c>
    </row>
    <row r="136" spans="1:7" ht="23.25" hidden="1" outlineLevel="4" collapsed="1">
      <c r="A136" s="19" t="s">
        <v>15</v>
      </c>
      <c r="B136" s="19" t="s">
        <v>80</v>
      </c>
      <c r="C136" s="23" t="s">
        <v>81</v>
      </c>
      <c r="D136" s="19" t="b">
        <f>EXACT(G134,"Yes")</f>
        <v>1</v>
      </c>
      <c r="E136" s="24" t="s">
        <v>179</v>
      </c>
      <c r="F136" s="19" t="s">
        <v>15</v>
      </c>
      <c r="G136" s="19" t="s">
        <v>17</v>
      </c>
    </row>
    <row r="137" spans="1:7" hidden="1" outlineLevel="4" collapsed="1">
      <c r="A137" s="19" t="s">
        <v>12</v>
      </c>
      <c r="B137" s="19" t="s">
        <v>13</v>
      </c>
      <c r="C137" s="19" t="s">
        <v>17</v>
      </c>
      <c r="D137" s="19"/>
      <c r="E137" s="19" t="s">
        <v>170</v>
      </c>
      <c r="F137" s="19" t="s">
        <v>15</v>
      </c>
      <c r="G137" s="19" t="s">
        <v>111</v>
      </c>
    </row>
    <row r="138" spans="1:7" hidden="1" outlineLevel="3">
      <c r="A138" s="21" t="s">
        <v>15</v>
      </c>
      <c r="B138" s="22" t="s">
        <v>188</v>
      </c>
      <c r="C138" s="21" t="s">
        <v>17</v>
      </c>
      <c r="D138" s="21" t="b">
        <f>EXACT(G122,"Tech for large-scale isolated grid power generation")</f>
        <v>0</v>
      </c>
      <c r="E138" s="21" t="s">
        <v>189</v>
      </c>
      <c r="F138" s="21" t="s">
        <v>15</v>
      </c>
      <c r="G138" s="21" t="s">
        <v>17</v>
      </c>
    </row>
    <row r="139" spans="1:7" ht="30" hidden="1" outlineLevel="4" collapsed="1">
      <c r="A139" s="19" t="s">
        <v>12</v>
      </c>
      <c r="B139" s="19" t="s">
        <v>20</v>
      </c>
      <c r="C139" s="19" t="s">
        <v>17</v>
      </c>
      <c r="D139" s="19"/>
      <c r="E139" s="19" t="s">
        <v>190</v>
      </c>
      <c r="F139" s="19" t="s">
        <v>15</v>
      </c>
      <c r="G139" s="19" t="s">
        <v>17</v>
      </c>
    </row>
    <row r="140" spans="1:7" ht="90" hidden="1" outlineLevel="4" collapsed="1">
      <c r="A140" s="19" t="s">
        <v>12</v>
      </c>
      <c r="B140" s="19" t="s">
        <v>20</v>
      </c>
      <c r="C140" s="20" t="s">
        <v>191</v>
      </c>
      <c r="D140" s="19"/>
      <c r="E140" s="19" t="s">
        <v>192</v>
      </c>
      <c r="F140" s="19" t="s">
        <v>15</v>
      </c>
      <c r="G140" s="19" t="s">
        <v>12</v>
      </c>
    </row>
    <row r="141" spans="1:7" ht="23.25" hidden="1" outlineLevel="4" collapsed="1">
      <c r="A141" s="19" t="s">
        <v>15</v>
      </c>
      <c r="B141" s="19" t="s">
        <v>80</v>
      </c>
      <c r="C141" s="23" t="s">
        <v>81</v>
      </c>
      <c r="D141" s="19" t="b">
        <f>EXACT(G140,"No")</f>
        <v>0</v>
      </c>
      <c r="E141" s="24" t="s">
        <v>178</v>
      </c>
      <c r="F141" s="19" t="s">
        <v>15</v>
      </c>
      <c r="G141" s="19" t="s">
        <v>17</v>
      </c>
    </row>
    <row r="142" spans="1:7" ht="23.25" hidden="1" outlineLevel="4" collapsed="1">
      <c r="A142" s="19" t="s">
        <v>15</v>
      </c>
      <c r="B142" s="19" t="s">
        <v>80</v>
      </c>
      <c r="C142" s="23" t="s">
        <v>81</v>
      </c>
      <c r="D142" s="19" t="b">
        <f>EXACT(G140,"Yes")</f>
        <v>1</v>
      </c>
      <c r="E142" s="24" t="s">
        <v>179</v>
      </c>
      <c r="F142" s="19" t="s">
        <v>15</v>
      </c>
      <c r="G142" s="19" t="s">
        <v>17</v>
      </c>
    </row>
    <row r="143" spans="1:7" hidden="1" outlineLevel="4" collapsed="1">
      <c r="A143" s="19" t="s">
        <v>12</v>
      </c>
      <c r="B143" s="19" t="s">
        <v>13</v>
      </c>
      <c r="C143" s="19" t="s">
        <v>17</v>
      </c>
      <c r="D143" s="19"/>
      <c r="E143" s="19" t="s">
        <v>170</v>
      </c>
      <c r="F143" s="19" t="s">
        <v>15</v>
      </c>
      <c r="G143" s="19" t="s">
        <v>111</v>
      </c>
    </row>
    <row r="144" spans="1:7" hidden="1" outlineLevel="3">
      <c r="A144" s="21" t="s">
        <v>15</v>
      </c>
      <c r="B144" s="22" t="s">
        <v>193</v>
      </c>
      <c r="C144" s="21" t="s">
        <v>17</v>
      </c>
      <c r="D144" s="21" t="b">
        <f>EXACT(G122,"Tech for large-scale grid-connected power generation")</f>
        <v>1</v>
      </c>
      <c r="E144" s="21" t="s">
        <v>174</v>
      </c>
      <c r="F144" s="21" t="s">
        <v>15</v>
      </c>
      <c r="G144" s="21" t="s">
        <v>17</v>
      </c>
    </row>
    <row r="145" spans="1:7" ht="30" hidden="1" outlineLevel="4" collapsed="1">
      <c r="A145" s="19" t="s">
        <v>12</v>
      </c>
      <c r="B145" s="19" t="s">
        <v>20</v>
      </c>
      <c r="C145" s="20" t="s">
        <v>194</v>
      </c>
      <c r="D145" s="19"/>
      <c r="E145" s="19" t="s">
        <v>195</v>
      </c>
      <c r="F145" s="19" t="s">
        <v>15</v>
      </c>
      <c r="G145" s="19" t="s">
        <v>196</v>
      </c>
    </row>
    <row r="146" spans="1:7" ht="75" hidden="1" outlineLevel="4" collapsed="1">
      <c r="A146" s="19" t="s">
        <v>12</v>
      </c>
      <c r="B146" s="19" t="s">
        <v>20</v>
      </c>
      <c r="C146" s="20" t="s">
        <v>197</v>
      </c>
      <c r="D146" s="19"/>
      <c r="E146" s="19" t="s">
        <v>198</v>
      </c>
      <c r="F146" s="19" t="s">
        <v>15</v>
      </c>
      <c r="G146" s="19" t="s">
        <v>12</v>
      </c>
    </row>
    <row r="147" spans="1:7" ht="23.25" hidden="1" outlineLevel="4" collapsed="1">
      <c r="A147" s="19" t="s">
        <v>15</v>
      </c>
      <c r="B147" s="19" t="s">
        <v>80</v>
      </c>
      <c r="C147" s="23" t="s">
        <v>81</v>
      </c>
      <c r="D147" s="19" t="b">
        <f>EXACT(G146,"No")</f>
        <v>0</v>
      </c>
      <c r="E147" s="24" t="s">
        <v>178</v>
      </c>
      <c r="F147" s="19" t="s">
        <v>15</v>
      </c>
      <c r="G147" s="19" t="s">
        <v>17</v>
      </c>
    </row>
    <row r="148" spans="1:7" ht="23.25" hidden="1" outlineLevel="4" collapsed="1">
      <c r="A148" s="19" t="s">
        <v>15</v>
      </c>
      <c r="B148" s="19" t="s">
        <v>80</v>
      </c>
      <c r="C148" s="23" t="s">
        <v>81</v>
      </c>
      <c r="D148" s="19" t="b">
        <f>EXACT(G146,"Yes")</f>
        <v>1</v>
      </c>
      <c r="E148" s="24" t="s">
        <v>179</v>
      </c>
      <c r="F148" s="19" t="s">
        <v>15</v>
      </c>
      <c r="G148" s="19" t="s">
        <v>17</v>
      </c>
    </row>
    <row r="149" spans="1:7" hidden="1" outlineLevel="4" collapsed="1">
      <c r="A149" s="19" t="s">
        <v>12</v>
      </c>
      <c r="B149" s="19" t="s">
        <v>13</v>
      </c>
      <c r="C149" s="19" t="s">
        <v>17</v>
      </c>
      <c r="D149" s="19"/>
      <c r="E149" s="19" t="s">
        <v>170</v>
      </c>
      <c r="F149" s="19" t="s">
        <v>15</v>
      </c>
      <c r="G149" s="19" t="s">
        <v>111</v>
      </c>
    </row>
    <row r="150" spans="1:7" hidden="1" outlineLevel="2">
      <c r="A150" s="3" t="s">
        <v>15</v>
      </c>
      <c r="B150" s="18" t="s">
        <v>164</v>
      </c>
      <c r="C150" s="3" t="s">
        <v>17</v>
      </c>
      <c r="D150" s="3" t="b">
        <f>EXACT(G117,"Waste handling and disposal")</f>
        <v>1</v>
      </c>
      <c r="E150" s="3" t="s">
        <v>164</v>
      </c>
      <c r="F150" s="3" t="s">
        <v>15</v>
      </c>
      <c r="G150" s="3" t="s">
        <v>17</v>
      </c>
    </row>
    <row r="151" spans="1:7" ht="30" hidden="1" outlineLevel="3" collapsed="1">
      <c r="A151" s="19" t="s">
        <v>12</v>
      </c>
      <c r="B151" s="19" t="s">
        <v>20</v>
      </c>
      <c r="C151" s="20" t="s">
        <v>199</v>
      </c>
      <c r="D151" s="19"/>
      <c r="E151" s="19" t="s">
        <v>200</v>
      </c>
      <c r="F151" s="19" t="s">
        <v>15</v>
      </c>
      <c r="G151" s="19" t="s">
        <v>201</v>
      </c>
    </row>
    <row r="152" spans="1:7" hidden="1" outlineLevel="3">
      <c r="A152" s="21" t="s">
        <v>15</v>
      </c>
      <c r="B152" s="22" t="s">
        <v>202</v>
      </c>
      <c r="C152" s="21" t="s">
        <v>17</v>
      </c>
      <c r="D152" s="21" t="b">
        <f>EXACT(G151,"Methane recovery in wastewater treatment")</f>
        <v>0</v>
      </c>
      <c r="E152" s="21" t="s">
        <v>203</v>
      </c>
      <c r="F152" s="21" t="s">
        <v>15</v>
      </c>
      <c r="G152" s="21" t="s">
        <v>17</v>
      </c>
    </row>
    <row r="153" spans="1:7" ht="135" hidden="1" outlineLevel="4" collapsed="1">
      <c r="A153" s="19" t="s">
        <v>12</v>
      </c>
      <c r="B153" s="19" t="s">
        <v>20</v>
      </c>
      <c r="C153" s="20" t="s">
        <v>204</v>
      </c>
      <c r="D153" s="19"/>
      <c r="E153" s="19" t="s">
        <v>205</v>
      </c>
      <c r="F153" s="19" t="s">
        <v>15</v>
      </c>
      <c r="G153" s="19" t="s">
        <v>12</v>
      </c>
    </row>
    <row r="154" spans="1:7" ht="23.25" hidden="1" outlineLevel="4" collapsed="1">
      <c r="A154" s="19" t="s">
        <v>15</v>
      </c>
      <c r="B154" s="19" t="s">
        <v>80</v>
      </c>
      <c r="C154" s="23" t="s">
        <v>81</v>
      </c>
      <c r="D154" s="19" t="b">
        <f>EXACT(G153,"No")</f>
        <v>0</v>
      </c>
      <c r="E154" s="24" t="s">
        <v>178</v>
      </c>
      <c r="F154" s="19" t="s">
        <v>15</v>
      </c>
      <c r="G154" s="19" t="s">
        <v>17</v>
      </c>
    </row>
    <row r="155" spans="1:7" ht="23.25" hidden="1" outlineLevel="4" collapsed="1">
      <c r="A155" s="19" t="s">
        <v>15</v>
      </c>
      <c r="B155" s="19" t="s">
        <v>80</v>
      </c>
      <c r="C155" s="23" t="s">
        <v>81</v>
      </c>
      <c r="D155" s="19" t="b">
        <f>EXACT(G153,"Yes")</f>
        <v>1</v>
      </c>
      <c r="E155" s="24" t="s">
        <v>179</v>
      </c>
      <c r="F155" s="19" t="s">
        <v>15</v>
      </c>
      <c r="G155" s="19" t="s">
        <v>17</v>
      </c>
    </row>
    <row r="156" spans="1:7" hidden="1" outlineLevel="4" collapsed="1">
      <c r="A156" s="19" t="s">
        <v>12</v>
      </c>
      <c r="B156" s="19" t="s">
        <v>13</v>
      </c>
      <c r="C156" s="19" t="s">
        <v>17</v>
      </c>
      <c r="D156" s="19"/>
      <c r="E156" s="19" t="s">
        <v>170</v>
      </c>
      <c r="F156" s="19" t="s">
        <v>15</v>
      </c>
      <c r="G156" s="19" t="s">
        <v>111</v>
      </c>
    </row>
    <row r="157" spans="1:7" hidden="1" outlineLevel="3">
      <c r="A157" s="21" t="s">
        <v>15</v>
      </c>
      <c r="B157" s="22" t="s">
        <v>206</v>
      </c>
      <c r="C157" s="21" t="s">
        <v>17</v>
      </c>
      <c r="D157" s="21" t="b">
        <f>EXACT(G151,"Landfill gas recovery and its gainful use")</f>
        <v>1</v>
      </c>
      <c r="E157" s="21" t="s">
        <v>201</v>
      </c>
      <c r="F157" s="21" t="s">
        <v>15</v>
      </c>
      <c r="G157" s="21" t="s">
        <v>17</v>
      </c>
    </row>
    <row r="158" spans="1:7" ht="60" hidden="1" outlineLevel="4" collapsed="1">
      <c r="A158" s="19" t="s">
        <v>12</v>
      </c>
      <c r="B158" s="19" t="s">
        <v>20</v>
      </c>
      <c r="C158" s="20" t="s">
        <v>207</v>
      </c>
      <c r="D158" s="19"/>
      <c r="E158" s="19" t="s">
        <v>208</v>
      </c>
      <c r="F158" s="19" t="s">
        <v>15</v>
      </c>
      <c r="G158" s="19" t="s">
        <v>12</v>
      </c>
    </row>
    <row r="159" spans="1:7" ht="23.25" hidden="1" outlineLevel="4" collapsed="1">
      <c r="A159" s="19" t="s">
        <v>15</v>
      </c>
      <c r="B159" s="19" t="s">
        <v>80</v>
      </c>
      <c r="C159" s="23" t="s">
        <v>81</v>
      </c>
      <c r="D159" s="19" t="b">
        <f>EXACT(G158,"No")</f>
        <v>0</v>
      </c>
      <c r="E159" s="24" t="s">
        <v>178</v>
      </c>
      <c r="F159" s="19" t="s">
        <v>15</v>
      </c>
      <c r="G159" s="19" t="s">
        <v>17</v>
      </c>
    </row>
    <row r="160" spans="1:7" ht="23.25" hidden="1" outlineLevel="4" collapsed="1">
      <c r="A160" s="19" t="s">
        <v>15</v>
      </c>
      <c r="B160" s="19" t="s">
        <v>80</v>
      </c>
      <c r="C160" s="23" t="s">
        <v>81</v>
      </c>
      <c r="D160" s="19" t="b">
        <f>EXACT(G158,"Yes")</f>
        <v>1</v>
      </c>
      <c r="E160" s="24" t="s">
        <v>179</v>
      </c>
      <c r="F160" s="19" t="s">
        <v>15</v>
      </c>
      <c r="G160" s="19" t="s">
        <v>17</v>
      </c>
    </row>
    <row r="161" spans="1:7" hidden="1" outlineLevel="4" collapsed="1">
      <c r="A161" s="19" t="s">
        <v>12</v>
      </c>
      <c r="B161" s="19" t="s">
        <v>13</v>
      </c>
      <c r="C161" s="19" t="s">
        <v>17</v>
      </c>
      <c r="D161" s="19"/>
      <c r="E161" s="19" t="s">
        <v>170</v>
      </c>
      <c r="F161" s="19" t="s">
        <v>15</v>
      </c>
      <c r="G161" s="19" t="s">
        <v>111</v>
      </c>
    </row>
    <row r="162" spans="1:7">
      <c r="A162" s="3" t="s">
        <v>12</v>
      </c>
      <c r="B162" s="9" t="s">
        <v>13</v>
      </c>
      <c r="C162" s="3" t="s">
        <v>17</v>
      </c>
      <c r="D162" s="3"/>
      <c r="E162" s="9" t="s">
        <v>282</v>
      </c>
      <c r="F162" s="3" t="s">
        <v>15</v>
      </c>
      <c r="G162" s="9" t="s">
        <v>283</v>
      </c>
    </row>
    <row r="163" spans="1:7" ht="409.5">
      <c r="A163" s="3" t="s">
        <v>12</v>
      </c>
      <c r="B163" s="9" t="s">
        <v>13</v>
      </c>
      <c r="C163" s="3" t="s">
        <v>17</v>
      </c>
      <c r="D163" s="3"/>
      <c r="E163" s="9" t="s">
        <v>284</v>
      </c>
      <c r="F163" s="3" t="s">
        <v>15</v>
      </c>
      <c r="G163" s="9" t="s">
        <v>285</v>
      </c>
    </row>
    <row r="164" spans="1:7">
      <c r="A164" s="3" t="s">
        <v>12</v>
      </c>
      <c r="B164" s="7" t="s">
        <v>286</v>
      </c>
      <c r="C164" s="3" t="s">
        <v>17</v>
      </c>
      <c r="D164" s="3"/>
      <c r="E164" s="9" t="s">
        <v>287</v>
      </c>
      <c r="F164" s="3" t="s">
        <v>12</v>
      </c>
      <c r="G164" s="3"/>
    </row>
    <row r="165" spans="1:7" outlineLevel="1">
      <c r="A165" s="10" t="s">
        <v>12</v>
      </c>
      <c r="B165" s="10" t="s">
        <v>13</v>
      </c>
      <c r="C165" s="10"/>
      <c r="D165" s="10"/>
      <c r="E165" s="10" t="s">
        <v>288</v>
      </c>
      <c r="F165" s="10" t="s">
        <v>15</v>
      </c>
      <c r="G165" s="10" t="s">
        <v>289</v>
      </c>
    </row>
    <row r="166" spans="1:7" outlineLevel="1">
      <c r="A166" s="10" t="s">
        <v>12</v>
      </c>
      <c r="B166" s="10" t="s">
        <v>13</v>
      </c>
      <c r="C166" s="10" t="s">
        <v>17</v>
      </c>
      <c r="D166" s="10"/>
      <c r="E166" s="10" t="s">
        <v>290</v>
      </c>
      <c r="F166" s="10" t="s">
        <v>15</v>
      </c>
      <c r="G166" s="10" t="s">
        <v>291</v>
      </c>
    </row>
    <row r="167" spans="1:7" outlineLevel="1">
      <c r="A167" s="10" t="s">
        <v>12</v>
      </c>
      <c r="B167" s="10" t="s">
        <v>13</v>
      </c>
      <c r="C167" s="10" t="s">
        <v>17</v>
      </c>
      <c r="D167" s="10"/>
      <c r="E167" s="10" t="s">
        <v>292</v>
      </c>
      <c r="F167" s="10" t="s">
        <v>15</v>
      </c>
      <c r="G167" s="10" t="s">
        <v>293</v>
      </c>
    </row>
    <row r="168" spans="1:7" outlineLevel="1">
      <c r="A168" s="10" t="s">
        <v>12</v>
      </c>
      <c r="B168" s="10" t="s">
        <v>13</v>
      </c>
      <c r="C168" s="10"/>
      <c r="D168" s="10"/>
      <c r="E168" s="10" t="s">
        <v>294</v>
      </c>
      <c r="F168" s="10" t="s">
        <v>15</v>
      </c>
      <c r="G168" s="10" t="s">
        <v>295</v>
      </c>
    </row>
    <row r="169" spans="1:7" ht="60" outlineLevel="1">
      <c r="A169" s="10" t="s">
        <v>12</v>
      </c>
      <c r="B169" s="10" t="s">
        <v>13</v>
      </c>
      <c r="C169" s="10" t="s">
        <v>17</v>
      </c>
      <c r="D169" s="10"/>
      <c r="E169" s="10" t="s">
        <v>296</v>
      </c>
      <c r="F169" s="10" t="s">
        <v>15</v>
      </c>
      <c r="G169" s="10" t="s">
        <v>297</v>
      </c>
    </row>
    <row r="170" spans="1:7" ht="30" outlineLevel="1">
      <c r="A170" s="10" t="s">
        <v>12</v>
      </c>
      <c r="B170" s="10" t="s">
        <v>13</v>
      </c>
      <c r="C170" s="10" t="s">
        <v>17</v>
      </c>
      <c r="D170" s="10"/>
      <c r="E170" s="10" t="s">
        <v>298</v>
      </c>
      <c r="F170" s="10" t="s">
        <v>15</v>
      </c>
      <c r="G170" s="10" t="s">
        <v>299</v>
      </c>
    </row>
    <row r="171" spans="1:7" outlineLevel="1">
      <c r="A171" s="10" t="s">
        <v>12</v>
      </c>
      <c r="B171" s="10" t="s">
        <v>13</v>
      </c>
      <c r="C171" s="10" t="s">
        <v>17</v>
      </c>
      <c r="D171" s="10"/>
      <c r="E171" s="10" t="s">
        <v>300</v>
      </c>
      <c r="F171" s="10" t="s">
        <v>15</v>
      </c>
      <c r="G171" s="10">
        <v>0.55800000000000005</v>
      </c>
    </row>
    <row r="172" spans="1:7" outlineLevel="1">
      <c r="A172" s="10" t="s">
        <v>15</v>
      </c>
      <c r="B172" s="10" t="s">
        <v>13</v>
      </c>
      <c r="C172" s="10" t="s">
        <v>17</v>
      </c>
      <c r="D172" s="10"/>
      <c r="E172" s="10" t="s">
        <v>301</v>
      </c>
      <c r="F172" s="10" t="s">
        <v>15</v>
      </c>
      <c r="G172" s="10" t="s">
        <v>247</v>
      </c>
    </row>
    <row r="173" spans="1:7" outlineLevel="1">
      <c r="A173" s="10" t="s">
        <v>15</v>
      </c>
      <c r="B173" s="10" t="s">
        <v>13</v>
      </c>
      <c r="C173" s="10"/>
      <c r="D173" s="10"/>
      <c r="E173" s="10" t="s">
        <v>302</v>
      </c>
      <c r="F173" s="10" t="s">
        <v>15</v>
      </c>
      <c r="G173" s="10" t="s">
        <v>247</v>
      </c>
    </row>
    <row r="174" spans="1:7" outlineLevel="1">
      <c r="A174" s="10" t="s">
        <v>15</v>
      </c>
      <c r="B174" s="10" t="s">
        <v>13</v>
      </c>
      <c r="C174" s="10" t="s">
        <v>17</v>
      </c>
      <c r="D174" s="10"/>
      <c r="E174" s="10" t="s">
        <v>303</v>
      </c>
      <c r="F174" s="10" t="s">
        <v>15</v>
      </c>
      <c r="G174" s="10" t="s">
        <v>247</v>
      </c>
    </row>
    <row r="175" spans="1:7" outlineLevel="1">
      <c r="A175" s="10" t="s">
        <v>12</v>
      </c>
      <c r="B175" s="10" t="s">
        <v>13</v>
      </c>
      <c r="C175" s="10" t="s">
        <v>17</v>
      </c>
      <c r="D175" s="10"/>
      <c r="E175" s="10" t="s">
        <v>304</v>
      </c>
      <c r="F175" s="10" t="s">
        <v>15</v>
      </c>
      <c r="G175" s="10" t="s">
        <v>247</v>
      </c>
    </row>
    <row r="176" spans="1:7" outlineLevel="1">
      <c r="A176" s="10" t="s">
        <v>12</v>
      </c>
      <c r="B176" s="10" t="s">
        <v>13</v>
      </c>
      <c r="C176" s="10" t="s">
        <v>17</v>
      </c>
      <c r="D176" s="10"/>
      <c r="E176" s="10" t="s">
        <v>305</v>
      </c>
      <c r="F176" s="10" t="s">
        <v>15</v>
      </c>
      <c r="G176" s="10" t="s">
        <v>306</v>
      </c>
    </row>
    <row r="177" spans="1:7" outlineLevel="1">
      <c r="A177" s="10" t="s">
        <v>15</v>
      </c>
      <c r="B177" s="10" t="s">
        <v>13</v>
      </c>
      <c r="C177" s="10" t="s">
        <v>17</v>
      </c>
      <c r="D177" s="10"/>
      <c r="E177" s="10" t="s">
        <v>307</v>
      </c>
      <c r="F177" s="10" t="s">
        <v>15</v>
      </c>
      <c r="G177" s="10" t="s">
        <v>308</v>
      </c>
    </row>
    <row r="178" spans="1:7">
      <c r="A178" s="3" t="s">
        <v>12</v>
      </c>
      <c r="B178" s="8" t="s">
        <v>309</v>
      </c>
      <c r="C178" s="3" t="s">
        <v>17</v>
      </c>
      <c r="D178" s="3"/>
      <c r="E178" s="9" t="s">
        <v>310</v>
      </c>
      <c r="F178" s="3" t="s">
        <v>15</v>
      </c>
      <c r="G178" s="3"/>
    </row>
    <row r="179" spans="1:7" outlineLevel="1" collapsed="1">
      <c r="A179" s="3" t="s">
        <v>12</v>
      </c>
      <c r="B179" s="7" t="s">
        <v>311</v>
      </c>
      <c r="C179" s="3"/>
      <c r="D179" s="3"/>
      <c r="E179" s="9" t="s">
        <v>311</v>
      </c>
      <c r="F179" s="3" t="s">
        <v>12</v>
      </c>
      <c r="G179" s="3"/>
    </row>
    <row r="180" spans="1:7" hidden="1" outlineLevel="2">
      <c r="A180" s="10" t="s">
        <v>12</v>
      </c>
      <c r="B180" s="10" t="s">
        <v>13</v>
      </c>
      <c r="C180" s="10"/>
      <c r="D180" s="10"/>
      <c r="E180" s="10" t="s">
        <v>312</v>
      </c>
      <c r="F180" s="10" t="s">
        <v>15</v>
      </c>
      <c r="G180" s="10">
        <v>1</v>
      </c>
    </row>
    <row r="181" spans="1:7" hidden="1" outlineLevel="2">
      <c r="A181" s="10" t="s">
        <v>12</v>
      </c>
      <c r="B181" s="10" t="s">
        <v>13</v>
      </c>
      <c r="C181" s="10" t="s">
        <v>17</v>
      </c>
      <c r="D181" s="10"/>
      <c r="E181" s="10" t="s">
        <v>313</v>
      </c>
      <c r="F181" s="10" t="s">
        <v>15</v>
      </c>
      <c r="G181" s="10">
        <v>156076</v>
      </c>
    </row>
    <row r="182" spans="1:7" hidden="1" outlineLevel="2">
      <c r="A182" s="10" t="s">
        <v>12</v>
      </c>
      <c r="B182" s="10" t="s">
        <v>13</v>
      </c>
      <c r="C182" s="10" t="s">
        <v>17</v>
      </c>
      <c r="D182" s="10"/>
      <c r="E182" s="10" t="s">
        <v>314</v>
      </c>
      <c r="F182" s="10" t="s">
        <v>15</v>
      </c>
      <c r="G182" s="10">
        <v>0</v>
      </c>
    </row>
    <row r="183" spans="1:7" hidden="1" outlineLevel="2">
      <c r="A183" s="10" t="s">
        <v>12</v>
      </c>
      <c r="B183" s="10" t="s">
        <v>13</v>
      </c>
      <c r="C183" s="10" t="s">
        <v>17</v>
      </c>
      <c r="D183" s="10"/>
      <c r="E183" s="10" t="s">
        <v>315</v>
      </c>
      <c r="F183" s="10" t="s">
        <v>15</v>
      </c>
      <c r="G183" s="10">
        <v>0</v>
      </c>
    </row>
    <row r="184" spans="1:7" hidden="1" outlineLevel="2">
      <c r="A184" s="10" t="s">
        <v>12</v>
      </c>
      <c r="B184" s="10" t="s">
        <v>13</v>
      </c>
      <c r="C184" s="10" t="s">
        <v>17</v>
      </c>
      <c r="D184" s="10"/>
      <c r="E184" s="10" t="s">
        <v>316</v>
      </c>
      <c r="F184" s="10" t="s">
        <v>15</v>
      </c>
      <c r="G184" s="10">
        <v>156076</v>
      </c>
    </row>
    <row r="185" spans="1:7" outlineLevel="1">
      <c r="A185" s="10" t="s">
        <v>12</v>
      </c>
      <c r="B185" s="10" t="s">
        <v>13</v>
      </c>
      <c r="C185" s="10"/>
      <c r="D185" s="10"/>
      <c r="E185" s="10" t="s">
        <v>317</v>
      </c>
      <c r="F185" s="10" t="s">
        <v>15</v>
      </c>
      <c r="G185" s="10">
        <v>151929</v>
      </c>
    </row>
    <row r="186" spans="1:7" outlineLevel="1">
      <c r="A186" s="10" t="s">
        <v>12</v>
      </c>
      <c r="B186" s="10" t="s">
        <v>13</v>
      </c>
      <c r="C186" s="10"/>
      <c r="D186" s="10"/>
      <c r="E186" s="10" t="s">
        <v>318</v>
      </c>
      <c r="F186" s="10" t="s">
        <v>15</v>
      </c>
      <c r="G186" s="10">
        <v>0</v>
      </c>
    </row>
    <row r="187" spans="1:7" outlineLevel="1">
      <c r="A187" s="10" t="s">
        <v>12</v>
      </c>
      <c r="B187" s="10" t="s">
        <v>13</v>
      </c>
      <c r="C187" s="10"/>
      <c r="D187" s="10"/>
      <c r="E187" s="10" t="s">
        <v>319</v>
      </c>
      <c r="F187" s="10" t="s">
        <v>15</v>
      </c>
      <c r="G187" s="10">
        <v>0</v>
      </c>
    </row>
    <row r="188" spans="1:7" outlineLevel="1">
      <c r="A188" s="10" t="s">
        <v>12</v>
      </c>
      <c r="B188" s="10" t="s">
        <v>13</v>
      </c>
      <c r="C188" s="10"/>
      <c r="D188" s="10"/>
      <c r="E188" s="10" t="s">
        <v>320</v>
      </c>
      <c r="F188" s="10" t="s">
        <v>15</v>
      </c>
      <c r="G188" s="10">
        <v>151929</v>
      </c>
    </row>
    <row r="189" spans="1:7" outlineLevel="1">
      <c r="A189" s="10" t="s">
        <v>12</v>
      </c>
      <c r="B189" s="10" t="s">
        <v>13</v>
      </c>
      <c r="C189" s="10" t="s">
        <v>17</v>
      </c>
      <c r="D189" s="10"/>
      <c r="E189" s="10" t="s">
        <v>321</v>
      </c>
      <c r="F189" s="10" t="s">
        <v>15</v>
      </c>
      <c r="G189" s="10">
        <v>10</v>
      </c>
    </row>
    <row r="190" spans="1:7" outlineLevel="1">
      <c r="A190" s="10" t="s">
        <v>12</v>
      </c>
      <c r="B190" s="10" t="s">
        <v>13</v>
      </c>
      <c r="C190" s="10" t="s">
        <v>17</v>
      </c>
      <c r="D190" s="10"/>
      <c r="E190" s="10" t="s">
        <v>322</v>
      </c>
      <c r="F190" s="10" t="s">
        <v>15</v>
      </c>
      <c r="G190" s="10">
        <v>151929</v>
      </c>
    </row>
    <row r="191" spans="1:7" outlineLevel="1">
      <c r="A191" s="10" t="s">
        <v>12</v>
      </c>
      <c r="B191" s="10" t="s">
        <v>13</v>
      </c>
      <c r="C191" s="10" t="s">
        <v>17</v>
      </c>
      <c r="D191" s="10"/>
      <c r="E191" s="10" t="s">
        <v>323</v>
      </c>
      <c r="F191" s="10" t="s">
        <v>15</v>
      </c>
      <c r="G191" s="10">
        <v>0</v>
      </c>
    </row>
    <row r="192" spans="1:7" outlineLevel="1">
      <c r="A192" s="10" t="s">
        <v>12</v>
      </c>
      <c r="B192" s="10" t="s">
        <v>13</v>
      </c>
      <c r="C192" s="10" t="s">
        <v>17</v>
      </c>
      <c r="D192" s="10"/>
      <c r="E192" s="10" t="s">
        <v>324</v>
      </c>
      <c r="F192" s="10" t="s">
        <v>15</v>
      </c>
      <c r="G192" s="10">
        <v>0</v>
      </c>
    </row>
    <row r="193" spans="1:7" outlineLevel="1">
      <c r="A193" s="10" t="s">
        <v>12</v>
      </c>
      <c r="B193" s="10" t="s">
        <v>13</v>
      </c>
      <c r="C193" s="10" t="s">
        <v>17</v>
      </c>
      <c r="D193" s="10"/>
      <c r="E193" s="10" t="s">
        <v>325</v>
      </c>
      <c r="F193" s="10" t="s">
        <v>15</v>
      </c>
      <c r="G193" s="10">
        <v>151929</v>
      </c>
    </row>
    <row r="194" spans="1:7">
      <c r="A194" s="3" t="s">
        <v>12</v>
      </c>
      <c r="B194" s="8" t="s">
        <v>326</v>
      </c>
      <c r="C194" s="3"/>
      <c r="D194" s="3"/>
      <c r="E194" s="9" t="s">
        <v>327</v>
      </c>
      <c r="F194" s="3" t="s">
        <v>12</v>
      </c>
      <c r="G194" s="3"/>
    </row>
    <row r="195" spans="1:7" outlineLevel="1">
      <c r="A195" s="3" t="s">
        <v>12</v>
      </c>
      <c r="B195" s="8" t="s">
        <v>63</v>
      </c>
      <c r="C195" s="3"/>
      <c r="D195" s="3"/>
      <c r="E195" s="9" t="s">
        <v>328</v>
      </c>
      <c r="F195" s="3" t="s">
        <v>15</v>
      </c>
      <c r="G195" s="3"/>
    </row>
    <row r="196" spans="1:7" outlineLevel="2">
      <c r="A196" s="10" t="s">
        <v>12</v>
      </c>
      <c r="B196" s="10" t="s">
        <v>65</v>
      </c>
      <c r="C196" s="10" t="s">
        <v>17</v>
      </c>
      <c r="D196" s="10"/>
      <c r="E196" s="10" t="s">
        <v>66</v>
      </c>
      <c r="F196" s="10" t="s">
        <v>15</v>
      </c>
      <c r="G196" s="14" t="s">
        <v>329</v>
      </c>
    </row>
    <row r="197" spans="1:7" outlineLevel="2">
      <c r="A197" s="10" t="s">
        <v>12</v>
      </c>
      <c r="B197" s="10" t="s">
        <v>65</v>
      </c>
      <c r="C197" s="10" t="s">
        <v>17</v>
      </c>
      <c r="D197" s="10"/>
      <c r="E197" s="10" t="s">
        <v>67</v>
      </c>
      <c r="F197" s="10" t="s">
        <v>15</v>
      </c>
      <c r="G197" s="14" t="s">
        <v>329</v>
      </c>
    </row>
    <row r="198" spans="1:7" outlineLevel="1">
      <c r="A198" s="3" t="s">
        <v>12</v>
      </c>
      <c r="B198" s="9" t="s">
        <v>20</v>
      </c>
      <c r="C198" s="8" t="s">
        <v>330</v>
      </c>
      <c r="D198" s="3"/>
      <c r="E198" s="9" t="s">
        <v>331</v>
      </c>
      <c r="F198" s="3" t="s">
        <v>15</v>
      </c>
      <c r="G198" s="3" t="s">
        <v>332</v>
      </c>
    </row>
    <row r="199" spans="1:7" ht="13.5" customHeight="1" outlineLevel="1">
      <c r="A199" s="3" t="s">
        <v>15</v>
      </c>
      <c r="B199" s="8" t="s">
        <v>333</v>
      </c>
      <c r="C199" s="3"/>
      <c r="D199" s="3" t="b">
        <f>EXACT(G198,"BEy = EGpj,y * EFgrid,y")</f>
        <v>1</v>
      </c>
      <c r="E199" s="9" t="s">
        <v>333</v>
      </c>
      <c r="F199" s="3" t="s">
        <v>15</v>
      </c>
      <c r="G199" s="3"/>
    </row>
    <row r="200" spans="1:7" outlineLevel="2">
      <c r="A200" s="10" t="s">
        <v>12</v>
      </c>
      <c r="B200" s="10" t="s">
        <v>152</v>
      </c>
      <c r="C200" s="10"/>
      <c r="D200" s="10"/>
      <c r="E200" s="10" t="s">
        <v>334</v>
      </c>
      <c r="F200" s="10" t="s">
        <v>15</v>
      </c>
      <c r="G200" s="10">
        <v>279706.8</v>
      </c>
    </row>
    <row r="201" spans="1:7" outlineLevel="2">
      <c r="A201" s="10" t="s">
        <v>12</v>
      </c>
      <c r="B201" s="10" t="s">
        <v>152</v>
      </c>
      <c r="C201" s="10" t="s">
        <v>17</v>
      </c>
      <c r="D201" s="10"/>
      <c r="E201" s="10" t="s">
        <v>335</v>
      </c>
      <c r="F201" s="10" t="s">
        <v>15</v>
      </c>
      <c r="G201" s="10">
        <v>0.55800000000000005</v>
      </c>
    </row>
    <row r="202" spans="1:7" outlineLevel="2">
      <c r="A202" s="10" t="s">
        <v>12</v>
      </c>
      <c r="B202" s="10" t="s">
        <v>152</v>
      </c>
      <c r="C202" s="10" t="s">
        <v>17</v>
      </c>
      <c r="D202" s="10" t="s">
        <v>336</v>
      </c>
      <c r="E202" s="10" t="s">
        <v>337</v>
      </c>
      <c r="F202" s="10" t="s">
        <v>15</v>
      </c>
      <c r="G202" s="10">
        <f>G200*G201</f>
        <v>156076.39440000002</v>
      </c>
    </row>
    <row r="203" spans="1:7" ht="14.25" customHeight="1" outlineLevel="1">
      <c r="A203" s="3" t="s">
        <v>15</v>
      </c>
      <c r="B203" s="8" t="s">
        <v>338</v>
      </c>
      <c r="C203" s="3"/>
      <c r="D203" s="3" t="b">
        <f>EXACT(G198,"BEy = EGpjretrofit,y * EFgrid,y")</f>
        <v>0</v>
      </c>
      <c r="E203" s="9" t="s">
        <v>338</v>
      </c>
      <c r="F203" s="3" t="s">
        <v>15</v>
      </c>
      <c r="G203" s="3"/>
    </row>
    <row r="204" spans="1:7" outlineLevel="2">
      <c r="A204" s="10" t="s">
        <v>12</v>
      </c>
      <c r="B204" s="10" t="s">
        <v>152</v>
      </c>
      <c r="C204" s="10"/>
      <c r="D204" s="10" t="s">
        <v>336</v>
      </c>
      <c r="E204" s="10" t="s">
        <v>339</v>
      </c>
      <c r="F204" s="10" t="s">
        <v>15</v>
      </c>
      <c r="G204" s="10">
        <f>G205-G206</f>
        <v>0</v>
      </c>
    </row>
    <row r="205" spans="1:7" outlineLevel="2">
      <c r="A205" s="10" t="s">
        <v>12</v>
      </c>
      <c r="B205" s="10" t="s">
        <v>152</v>
      </c>
      <c r="C205" s="10"/>
      <c r="D205" s="10"/>
      <c r="E205" s="10" t="s">
        <v>334</v>
      </c>
      <c r="F205" s="10" t="s">
        <v>15</v>
      </c>
      <c r="G205" s="10"/>
    </row>
    <row r="206" spans="1:7" outlineLevel="2">
      <c r="A206" s="10" t="s">
        <v>12</v>
      </c>
      <c r="B206" s="10" t="s">
        <v>152</v>
      </c>
      <c r="C206" s="10"/>
      <c r="D206" s="10"/>
      <c r="E206" s="10" t="s">
        <v>340</v>
      </c>
      <c r="F206" s="10" t="s">
        <v>15</v>
      </c>
      <c r="G206" s="10"/>
    </row>
    <row r="207" spans="1:7" outlineLevel="2">
      <c r="A207" s="10" t="s">
        <v>12</v>
      </c>
      <c r="B207" s="10" t="s">
        <v>152</v>
      </c>
      <c r="C207" s="10" t="s">
        <v>17</v>
      </c>
      <c r="D207" s="10"/>
      <c r="E207" s="10" t="s">
        <v>335</v>
      </c>
      <c r="F207" s="10" t="s">
        <v>15</v>
      </c>
      <c r="G207" s="10"/>
    </row>
    <row r="208" spans="1:7" outlineLevel="2">
      <c r="A208" s="10" t="s">
        <v>12</v>
      </c>
      <c r="B208" s="10" t="s">
        <v>152</v>
      </c>
      <c r="C208" s="10" t="s">
        <v>17</v>
      </c>
      <c r="D208" s="10" t="s">
        <v>336</v>
      </c>
      <c r="E208" s="10" t="s">
        <v>337</v>
      </c>
      <c r="F208" s="10" t="s">
        <v>15</v>
      </c>
      <c r="G208" s="10">
        <f>G204*G207</f>
        <v>0</v>
      </c>
    </row>
    <row r="209" spans="1:7" outlineLevel="1">
      <c r="A209" s="3" t="s">
        <v>12</v>
      </c>
      <c r="B209" s="9" t="s">
        <v>152</v>
      </c>
      <c r="C209" s="3" t="s">
        <v>17</v>
      </c>
      <c r="D209" s="3"/>
      <c r="E209" s="9" t="s">
        <v>314</v>
      </c>
      <c r="F209" s="3" t="s">
        <v>15</v>
      </c>
      <c r="G209" s="3">
        <v>0</v>
      </c>
    </row>
    <row r="210" spans="1:7" outlineLevel="1">
      <c r="A210" s="3" t="s">
        <v>12</v>
      </c>
      <c r="B210" s="9" t="s">
        <v>152</v>
      </c>
      <c r="C210" s="3"/>
      <c r="D210" s="3"/>
      <c r="E210" s="9" t="s">
        <v>341</v>
      </c>
      <c r="F210" s="3" t="s">
        <v>15</v>
      </c>
      <c r="G210" s="3">
        <v>0</v>
      </c>
    </row>
    <row r="211" spans="1:7" outlineLevel="1">
      <c r="A211" s="3" t="s">
        <v>12</v>
      </c>
      <c r="B211" s="9" t="s">
        <v>152</v>
      </c>
      <c r="C211" s="3" t="s">
        <v>17</v>
      </c>
      <c r="D211" s="9" t="s">
        <v>336</v>
      </c>
      <c r="E211" s="9" t="s">
        <v>316</v>
      </c>
      <c r="F211" s="3" t="s">
        <v>15</v>
      </c>
      <c r="G211" s="3">
        <f>IF(AND(G198="BEy = EGpj,y * EFgrid,y"),G202-G209-G210,IF(AND(G198="BEy = EGpjretrofit,y * EFgrid,y"),G208-G209-G210))</f>
        <v>156076.39440000002</v>
      </c>
    </row>
    <row r="212" spans="1:7">
      <c r="A212" s="3" t="s">
        <v>12</v>
      </c>
      <c r="B212" s="9" t="s">
        <v>13</v>
      </c>
      <c r="C212" s="3" t="s">
        <v>17</v>
      </c>
      <c r="D212" s="3"/>
      <c r="E212" s="9" t="s">
        <v>342</v>
      </c>
      <c r="F212" s="3" t="s">
        <v>12</v>
      </c>
      <c r="G212" s="3" t="s">
        <v>343</v>
      </c>
    </row>
    <row r="213" spans="1:7">
      <c r="A213" s="3" t="s">
        <v>12</v>
      </c>
      <c r="B213" s="8" t="s">
        <v>286</v>
      </c>
      <c r="C213" s="3" t="s">
        <v>17</v>
      </c>
      <c r="D213" s="3"/>
      <c r="E213" s="9" t="s">
        <v>344</v>
      </c>
      <c r="F213" s="3" t="s">
        <v>12</v>
      </c>
      <c r="G213" s="3"/>
    </row>
    <row r="214" spans="1:7" outlineLevel="1">
      <c r="A214" s="10" t="s">
        <v>12</v>
      </c>
      <c r="B214" s="10" t="s">
        <v>13</v>
      </c>
      <c r="C214" s="10"/>
      <c r="D214" s="10"/>
      <c r="E214" s="10" t="s">
        <v>288</v>
      </c>
      <c r="F214" s="10" t="s">
        <v>15</v>
      </c>
      <c r="G214" s="10" t="s">
        <v>345</v>
      </c>
    </row>
    <row r="215" spans="1:7" outlineLevel="1">
      <c r="A215" s="10" t="s">
        <v>12</v>
      </c>
      <c r="B215" s="10" t="s">
        <v>13</v>
      </c>
      <c r="C215" s="10" t="s">
        <v>17</v>
      </c>
      <c r="D215" s="10"/>
      <c r="E215" s="10" t="s">
        <v>290</v>
      </c>
      <c r="F215" s="10" t="s">
        <v>15</v>
      </c>
      <c r="G215" s="10" t="s">
        <v>343</v>
      </c>
    </row>
    <row r="216" spans="1:7" outlineLevel="1">
      <c r="A216" s="10" t="s">
        <v>12</v>
      </c>
      <c r="B216" s="10" t="s">
        <v>13</v>
      </c>
      <c r="C216" s="10" t="s">
        <v>17</v>
      </c>
      <c r="D216" s="10"/>
      <c r="E216" s="10" t="s">
        <v>292</v>
      </c>
      <c r="F216" s="10" t="s">
        <v>15</v>
      </c>
      <c r="G216" s="10" t="s">
        <v>346</v>
      </c>
    </row>
    <row r="217" spans="1:7" outlineLevel="1">
      <c r="A217" s="10" t="s">
        <v>12</v>
      </c>
      <c r="B217" s="10" t="s">
        <v>13</v>
      </c>
      <c r="C217" s="10"/>
      <c r="D217" s="10"/>
      <c r="E217" s="10" t="s">
        <v>294</v>
      </c>
      <c r="F217" s="10" t="s">
        <v>15</v>
      </c>
      <c r="G217" s="10"/>
    </row>
    <row r="218" spans="1:7" outlineLevel="1">
      <c r="A218" s="10" t="s">
        <v>12</v>
      </c>
      <c r="B218" s="10" t="s">
        <v>13</v>
      </c>
      <c r="C218" s="10" t="s">
        <v>17</v>
      </c>
      <c r="D218" s="10"/>
      <c r="E218" s="10" t="s">
        <v>296</v>
      </c>
      <c r="F218" s="10" t="s">
        <v>15</v>
      </c>
      <c r="G218" s="10" t="s">
        <v>347</v>
      </c>
    </row>
    <row r="219" spans="1:7" outlineLevel="1">
      <c r="A219" s="10" t="s">
        <v>12</v>
      </c>
      <c r="B219" s="10" t="s">
        <v>13</v>
      </c>
      <c r="C219" s="10" t="s">
        <v>17</v>
      </c>
      <c r="D219" s="10"/>
      <c r="E219" s="10" t="s">
        <v>298</v>
      </c>
      <c r="F219" s="10" t="s">
        <v>15</v>
      </c>
      <c r="G219" s="10" t="s">
        <v>348</v>
      </c>
    </row>
    <row r="220" spans="1:7" outlineLevel="1">
      <c r="A220" s="10" t="s">
        <v>12</v>
      </c>
      <c r="B220" s="10" t="s">
        <v>13</v>
      </c>
      <c r="C220" s="10" t="s">
        <v>17</v>
      </c>
      <c r="D220" s="10"/>
      <c r="E220" s="10" t="s">
        <v>300</v>
      </c>
      <c r="F220" s="10" t="s">
        <v>15</v>
      </c>
      <c r="G220" s="31">
        <v>272274</v>
      </c>
    </row>
    <row r="221" spans="1:7" ht="45" outlineLevel="1">
      <c r="A221" s="10" t="s">
        <v>15</v>
      </c>
      <c r="B221" s="10" t="s">
        <v>13</v>
      </c>
      <c r="C221" s="10" t="s">
        <v>17</v>
      </c>
      <c r="D221" s="10"/>
      <c r="E221" s="10" t="s">
        <v>301</v>
      </c>
      <c r="F221" s="10" t="s">
        <v>15</v>
      </c>
      <c r="G221" s="10" t="s">
        <v>349</v>
      </c>
    </row>
    <row r="222" spans="1:7" outlineLevel="1">
      <c r="A222" s="10" t="s">
        <v>15</v>
      </c>
      <c r="B222" s="10"/>
      <c r="C222" s="10"/>
      <c r="D222" s="10"/>
      <c r="E222" s="10" t="s">
        <v>350</v>
      </c>
      <c r="F222" s="10" t="s">
        <v>15</v>
      </c>
      <c r="G222" s="10" t="s">
        <v>351</v>
      </c>
    </row>
    <row r="223" spans="1:7" ht="90" outlineLevel="1">
      <c r="A223" s="10" t="s">
        <v>15</v>
      </c>
      <c r="B223" s="10" t="s">
        <v>13</v>
      </c>
      <c r="C223" s="10" t="s">
        <v>17</v>
      </c>
      <c r="D223" s="10"/>
      <c r="E223" s="10" t="s">
        <v>303</v>
      </c>
      <c r="F223" s="10" t="s">
        <v>15</v>
      </c>
      <c r="G223" s="10" t="s">
        <v>352</v>
      </c>
    </row>
    <row r="224" spans="1:7" ht="195" outlineLevel="1">
      <c r="A224" s="10" t="s">
        <v>12</v>
      </c>
      <c r="B224" s="10" t="s">
        <v>13</v>
      </c>
      <c r="C224" s="10" t="s">
        <v>17</v>
      </c>
      <c r="D224" s="10"/>
      <c r="E224" s="10" t="s">
        <v>304</v>
      </c>
      <c r="F224" s="10" t="s">
        <v>15</v>
      </c>
      <c r="G224" s="10" t="s">
        <v>353</v>
      </c>
    </row>
    <row r="225" spans="1:7" outlineLevel="1">
      <c r="A225" s="10" t="s">
        <v>12</v>
      </c>
      <c r="B225" s="10" t="s">
        <v>13</v>
      </c>
      <c r="C225" s="10" t="s">
        <v>17</v>
      </c>
      <c r="D225" s="10"/>
      <c r="E225" s="10" t="s">
        <v>305</v>
      </c>
      <c r="F225" s="10" t="s">
        <v>15</v>
      </c>
      <c r="G225" s="10" t="s">
        <v>306</v>
      </c>
    </row>
    <row r="226" spans="1:7" ht="45" outlineLevel="1">
      <c r="A226" s="10" t="s">
        <v>15</v>
      </c>
      <c r="B226" s="10" t="s">
        <v>13</v>
      </c>
      <c r="C226" s="10" t="s">
        <v>17</v>
      </c>
      <c r="D226" s="10"/>
      <c r="E226" s="10" t="s">
        <v>307</v>
      </c>
      <c r="F226" s="10" t="s">
        <v>15</v>
      </c>
      <c r="G226" s="10" t="s">
        <v>354</v>
      </c>
    </row>
    <row r="227" spans="1:7">
      <c r="A227" s="3" t="s">
        <v>12</v>
      </c>
      <c r="B227" s="9" t="s">
        <v>13</v>
      </c>
      <c r="C227" s="3" t="s">
        <v>17</v>
      </c>
      <c r="D227" s="3"/>
      <c r="E227" s="9" t="s">
        <v>355</v>
      </c>
      <c r="F227" s="3" t="s">
        <v>15</v>
      </c>
      <c r="G227" s="3" t="s">
        <v>247</v>
      </c>
    </row>
    <row r="228" spans="1:7" ht="210">
      <c r="A228" s="3" t="s">
        <v>12</v>
      </c>
      <c r="B228" s="9" t="s">
        <v>13</v>
      </c>
      <c r="C228" s="3" t="s">
        <v>17</v>
      </c>
      <c r="D228" s="3"/>
      <c r="E228" s="9" t="s">
        <v>356</v>
      </c>
      <c r="F228" s="3" t="s">
        <v>15</v>
      </c>
      <c r="G228" s="3" t="s">
        <v>357</v>
      </c>
    </row>
    <row r="229" spans="1:7" ht="45">
      <c r="A229" s="3" t="s">
        <v>12</v>
      </c>
      <c r="B229" s="9" t="s">
        <v>13</v>
      </c>
      <c r="C229" s="3" t="s">
        <v>17</v>
      </c>
      <c r="D229" s="3"/>
      <c r="E229" s="9" t="s">
        <v>358</v>
      </c>
      <c r="F229" s="3" t="s">
        <v>15</v>
      </c>
      <c r="G229" s="3" t="s">
        <v>359</v>
      </c>
    </row>
    <row r="230" spans="1:7">
      <c r="A230" s="3" t="s">
        <v>12</v>
      </c>
      <c r="B230" s="9" t="s">
        <v>13</v>
      </c>
      <c r="C230" s="3" t="s">
        <v>17</v>
      </c>
      <c r="D230" s="3"/>
      <c r="E230" s="9" t="s">
        <v>360</v>
      </c>
      <c r="F230" s="3" t="s">
        <v>15</v>
      </c>
      <c r="G230" s="3" t="s">
        <v>361</v>
      </c>
    </row>
    <row r="231" spans="1:7">
      <c r="A231" s="3" t="s">
        <v>12</v>
      </c>
      <c r="B231" s="9" t="s">
        <v>13</v>
      </c>
      <c r="C231" s="3" t="s">
        <v>17</v>
      </c>
      <c r="D231" s="3"/>
      <c r="E231" s="9" t="s">
        <v>362</v>
      </c>
      <c r="F231" s="3" t="s">
        <v>15</v>
      </c>
      <c r="G231" s="3" t="s">
        <v>363</v>
      </c>
    </row>
    <row r="232" spans="1:7" collapsed="1">
      <c r="A232" s="3" t="s">
        <v>12</v>
      </c>
      <c r="B232" s="8" t="s">
        <v>63</v>
      </c>
      <c r="C232" s="3" t="s">
        <v>17</v>
      </c>
      <c r="D232" s="3"/>
      <c r="E232" s="9" t="s">
        <v>364</v>
      </c>
      <c r="F232" s="3" t="s">
        <v>15</v>
      </c>
      <c r="G232" s="3"/>
    </row>
    <row r="233" spans="1:7" hidden="1" outlineLevel="1">
      <c r="A233" s="10" t="s">
        <v>12</v>
      </c>
      <c r="B233" s="10" t="s">
        <v>65</v>
      </c>
      <c r="C233" s="10" t="s">
        <v>17</v>
      </c>
      <c r="D233" s="10"/>
      <c r="E233" s="10" t="s">
        <v>66</v>
      </c>
      <c r="F233" s="10" t="s">
        <v>15</v>
      </c>
      <c r="G233" s="14">
        <v>44540</v>
      </c>
    </row>
    <row r="234" spans="1:7" hidden="1" outlineLevel="1">
      <c r="A234" s="10" t="s">
        <v>12</v>
      </c>
      <c r="B234" s="10" t="s">
        <v>65</v>
      </c>
      <c r="C234" s="10" t="s">
        <v>17</v>
      </c>
      <c r="D234" s="10"/>
      <c r="E234" s="10" t="s">
        <v>67</v>
      </c>
      <c r="F234" s="10" t="s">
        <v>15</v>
      </c>
      <c r="G234" s="14">
        <v>48191</v>
      </c>
    </row>
    <row r="235" spans="1:7">
      <c r="A235" s="3" t="s">
        <v>12</v>
      </c>
      <c r="B235" s="9" t="s">
        <v>13</v>
      </c>
      <c r="C235" s="3" t="s">
        <v>17</v>
      </c>
      <c r="D235" s="3"/>
      <c r="E235" s="9" t="s">
        <v>365</v>
      </c>
      <c r="F235" s="3" t="s">
        <v>15</v>
      </c>
      <c r="G235" s="3" t="s">
        <v>366</v>
      </c>
    </row>
    <row r="236" spans="1:7" ht="255">
      <c r="A236" s="3" t="s">
        <v>12</v>
      </c>
      <c r="B236" s="9" t="s">
        <v>13</v>
      </c>
      <c r="C236" s="3" t="s">
        <v>17</v>
      </c>
      <c r="D236" s="3"/>
      <c r="E236" s="9" t="s">
        <v>367</v>
      </c>
      <c r="F236" s="3" t="s">
        <v>15</v>
      </c>
      <c r="G236" s="3" t="s">
        <v>368</v>
      </c>
    </row>
    <row r="237" spans="1:7" ht="409.5">
      <c r="A237" s="3" t="s">
        <v>12</v>
      </c>
      <c r="B237" s="9" t="s">
        <v>13</v>
      </c>
      <c r="C237" s="3" t="s">
        <v>17</v>
      </c>
      <c r="D237" s="3"/>
      <c r="E237" s="9" t="s">
        <v>369</v>
      </c>
      <c r="F237" s="3" t="s">
        <v>15</v>
      </c>
      <c r="G237" s="3" t="s">
        <v>370</v>
      </c>
    </row>
    <row r="238" spans="1:7" ht="409.5">
      <c r="A238" s="3" t="s">
        <v>12</v>
      </c>
      <c r="B238" s="9" t="s">
        <v>13</v>
      </c>
      <c r="C238" s="3" t="s">
        <v>17</v>
      </c>
      <c r="D238" s="3"/>
      <c r="E238" s="9" t="s">
        <v>371</v>
      </c>
      <c r="F238" s="3" t="s">
        <v>15</v>
      </c>
      <c r="G238" s="3" t="s">
        <v>372</v>
      </c>
    </row>
    <row r="239" spans="1:7">
      <c r="A239" s="3" t="s">
        <v>12</v>
      </c>
      <c r="B239" s="8" t="s">
        <v>373</v>
      </c>
      <c r="C239" s="3"/>
      <c r="D239" s="3"/>
      <c r="E239" s="9" t="s">
        <v>374</v>
      </c>
      <c r="F239" s="3" t="s">
        <v>12</v>
      </c>
      <c r="G239" s="3"/>
    </row>
    <row r="240" spans="1:7" outlineLevel="1">
      <c r="A240" s="10" t="s">
        <v>12</v>
      </c>
      <c r="B240" s="10" t="s">
        <v>13</v>
      </c>
      <c r="C240" s="10" t="s">
        <v>17</v>
      </c>
      <c r="D240" s="10"/>
      <c r="E240" s="10" t="s">
        <v>375</v>
      </c>
      <c r="F240" s="10" t="s">
        <v>15</v>
      </c>
      <c r="G240" s="10" t="s">
        <v>376</v>
      </c>
    </row>
    <row r="241" spans="1:7" outlineLevel="1">
      <c r="A241" s="10" t="s">
        <v>15</v>
      </c>
      <c r="B241" s="10" t="s">
        <v>13</v>
      </c>
      <c r="C241" s="10" t="s">
        <v>17</v>
      </c>
      <c r="D241" s="10"/>
      <c r="E241" s="10" t="s">
        <v>377</v>
      </c>
      <c r="F241" s="10" t="s">
        <v>15</v>
      </c>
      <c r="G241" s="10"/>
    </row>
    <row r="242" spans="1:7" outlineLevel="1">
      <c r="A242" s="10" t="s">
        <v>15</v>
      </c>
      <c r="B242" s="10" t="s">
        <v>13</v>
      </c>
      <c r="C242" s="10" t="s">
        <v>17</v>
      </c>
      <c r="D242" s="10"/>
      <c r="E242" s="10" t="s">
        <v>378</v>
      </c>
      <c r="F242" s="10" t="s">
        <v>15</v>
      </c>
      <c r="G242" s="10"/>
    </row>
    <row r="243" spans="1:7" outlineLevel="1">
      <c r="A243" s="10" t="s">
        <v>15</v>
      </c>
      <c r="B243" s="10" t="s">
        <v>13</v>
      </c>
      <c r="C243" s="10" t="s">
        <v>17</v>
      </c>
      <c r="D243" s="10"/>
      <c r="E243" s="10" t="s">
        <v>379</v>
      </c>
      <c r="F243" s="10" t="s">
        <v>15</v>
      </c>
      <c r="G243" s="10"/>
    </row>
    <row r="244" spans="1:7" ht="120">
      <c r="A244" s="3" t="s">
        <v>12</v>
      </c>
      <c r="B244" s="9" t="s">
        <v>13</v>
      </c>
      <c r="C244" s="3" t="s">
        <v>17</v>
      </c>
      <c r="D244" s="3"/>
      <c r="E244" s="9" t="s">
        <v>380</v>
      </c>
      <c r="F244" s="3" t="s">
        <v>15</v>
      </c>
      <c r="G244" s="3" t="s">
        <v>381</v>
      </c>
    </row>
    <row r="245" spans="1:7" ht="360">
      <c r="A245" s="3" t="s">
        <v>12</v>
      </c>
      <c r="B245" s="9" t="s">
        <v>13</v>
      </c>
      <c r="C245" s="3" t="s">
        <v>17</v>
      </c>
      <c r="D245" s="3"/>
      <c r="E245" s="9" t="s">
        <v>382</v>
      </c>
      <c r="F245" s="3" t="s">
        <v>15</v>
      </c>
      <c r="G245" s="3" t="s">
        <v>383</v>
      </c>
    </row>
    <row r="246" spans="1:7">
      <c r="A246" s="3" t="s">
        <v>12</v>
      </c>
      <c r="B246" s="8" t="s">
        <v>384</v>
      </c>
      <c r="C246" s="3"/>
      <c r="D246" s="3"/>
      <c r="E246" s="9" t="s">
        <v>385</v>
      </c>
      <c r="F246" s="3" t="s">
        <v>12</v>
      </c>
      <c r="G246" s="3"/>
    </row>
    <row r="247" spans="1:7" outlineLevel="1">
      <c r="A247" s="10" t="s">
        <v>12</v>
      </c>
      <c r="B247" s="10" t="s">
        <v>13</v>
      </c>
      <c r="C247" s="10" t="s">
        <v>17</v>
      </c>
      <c r="D247" s="10"/>
      <c r="E247" s="10" t="s">
        <v>386</v>
      </c>
      <c r="F247" s="10" t="s">
        <v>15</v>
      </c>
      <c r="G247" s="10" t="s">
        <v>16</v>
      </c>
    </row>
    <row r="248" spans="1:7" outlineLevel="1">
      <c r="A248" s="10" t="s">
        <v>12</v>
      </c>
      <c r="B248" s="10" t="s">
        <v>13</v>
      </c>
      <c r="C248" s="10" t="s">
        <v>17</v>
      </c>
      <c r="D248" s="10"/>
      <c r="E248" s="10" t="s">
        <v>387</v>
      </c>
      <c r="F248" s="10" t="s">
        <v>15</v>
      </c>
      <c r="G248" s="10" t="s">
        <v>388</v>
      </c>
    </row>
    <row r="249" spans="1:7" outlineLevel="1">
      <c r="A249" s="10" t="s">
        <v>12</v>
      </c>
      <c r="B249" s="10" t="s">
        <v>13</v>
      </c>
      <c r="C249" s="10" t="s">
        <v>17</v>
      </c>
      <c r="D249" s="10"/>
      <c r="E249" s="10" t="s">
        <v>389</v>
      </c>
      <c r="F249" s="10" t="s">
        <v>15</v>
      </c>
      <c r="G249" s="10" t="s">
        <v>19</v>
      </c>
    </row>
    <row r="250" spans="1:7" outlineLevel="1">
      <c r="A250" s="10" t="s">
        <v>12</v>
      </c>
      <c r="B250" s="10" t="s">
        <v>13</v>
      </c>
      <c r="C250" s="10" t="s">
        <v>17</v>
      </c>
      <c r="D250" s="10"/>
      <c r="E250" s="10" t="s">
        <v>390</v>
      </c>
      <c r="F250" s="10" t="s">
        <v>15</v>
      </c>
      <c r="G250" s="36" t="s">
        <v>391</v>
      </c>
    </row>
    <row r="251" spans="1:7" outlineLevel="1">
      <c r="A251" s="10" t="s">
        <v>15</v>
      </c>
      <c r="B251" s="10" t="s">
        <v>13</v>
      </c>
      <c r="C251" s="10" t="s">
        <v>17</v>
      </c>
      <c r="D251" s="10"/>
      <c r="E251" s="10" t="s">
        <v>392</v>
      </c>
      <c r="F251" s="10" t="s">
        <v>15</v>
      </c>
      <c r="G251" s="10"/>
    </row>
    <row r="252" spans="1:7" outlineLevel="1">
      <c r="A252" s="10" t="s">
        <v>12</v>
      </c>
      <c r="B252" s="10" t="s">
        <v>13</v>
      </c>
      <c r="C252" s="10" t="s">
        <v>17</v>
      </c>
      <c r="D252" s="10"/>
      <c r="E252" s="10" t="s">
        <v>393</v>
      </c>
      <c r="F252" s="10" t="s">
        <v>15</v>
      </c>
      <c r="G252" s="16" t="s">
        <v>31</v>
      </c>
    </row>
    <row r="253" spans="1:7" outlineLevel="1">
      <c r="A253" s="10" t="s">
        <v>12</v>
      </c>
      <c r="B253" s="10" t="s">
        <v>13</v>
      </c>
      <c r="C253" s="10" t="s">
        <v>17</v>
      </c>
      <c r="D253" s="10"/>
      <c r="E253" s="10" t="s">
        <v>27</v>
      </c>
      <c r="F253" s="10" t="s">
        <v>15</v>
      </c>
      <c r="G253" s="16" t="s">
        <v>28</v>
      </c>
    </row>
    <row r="254" spans="1:7" outlineLevel="1">
      <c r="A254" s="10" t="s">
        <v>12</v>
      </c>
      <c r="B254" s="10" t="s">
        <v>13</v>
      </c>
      <c r="C254" s="10" t="s">
        <v>17</v>
      </c>
      <c r="D254" s="10"/>
      <c r="E254" s="10" t="s">
        <v>394</v>
      </c>
      <c r="F254" s="10" t="s">
        <v>15</v>
      </c>
      <c r="G254" s="10" t="s">
        <v>395</v>
      </c>
    </row>
    <row r="255" spans="1:7" ht="75">
      <c r="A255" s="3" t="s">
        <v>15</v>
      </c>
      <c r="B255" s="9" t="s">
        <v>13</v>
      </c>
      <c r="C255" s="3" t="s">
        <v>17</v>
      </c>
      <c r="D255" s="3"/>
      <c r="E255" s="9" t="s">
        <v>396</v>
      </c>
      <c r="F255" s="3" t="s">
        <v>15</v>
      </c>
      <c r="G255" s="3" t="s">
        <v>397</v>
      </c>
    </row>
    <row r="256" spans="1:7">
      <c r="A256" s="3" t="s">
        <v>15</v>
      </c>
      <c r="B256" s="9" t="s">
        <v>13</v>
      </c>
      <c r="C256" s="3" t="s">
        <v>17</v>
      </c>
      <c r="D256" s="3"/>
      <c r="E256" s="9" t="s">
        <v>398</v>
      </c>
      <c r="F256" s="3" t="s">
        <v>15</v>
      </c>
      <c r="G256" s="3"/>
    </row>
    <row r="257" spans="1:7" ht="30">
      <c r="A257" s="3" t="s">
        <v>15</v>
      </c>
      <c r="B257" s="9" t="s">
        <v>13</v>
      </c>
      <c r="C257" s="3" t="s">
        <v>17</v>
      </c>
      <c r="D257" s="3"/>
      <c r="E257" s="9" t="s">
        <v>399</v>
      </c>
      <c r="F257" s="3" t="s">
        <v>15</v>
      </c>
      <c r="G257" s="3"/>
    </row>
    <row r="258" spans="1:7">
      <c r="A258" s="3" t="s">
        <v>15</v>
      </c>
      <c r="B258" s="9" t="s">
        <v>13</v>
      </c>
      <c r="C258" s="3" t="s">
        <v>17</v>
      </c>
      <c r="D258" s="3"/>
      <c r="E258" s="9" t="s">
        <v>400</v>
      </c>
      <c r="F258" s="3" t="s">
        <v>15</v>
      </c>
      <c r="G258" s="3"/>
    </row>
    <row r="259" spans="1:7">
      <c r="A259" s="3" t="s">
        <v>15</v>
      </c>
      <c r="B259" s="9" t="s">
        <v>13</v>
      </c>
      <c r="C259" s="3" t="s">
        <v>17</v>
      </c>
      <c r="D259" s="3"/>
      <c r="E259" s="9" t="s">
        <v>401</v>
      </c>
      <c r="F259" s="3" t="s">
        <v>15</v>
      </c>
      <c r="G259" s="3"/>
    </row>
    <row r="260" spans="1:7">
      <c r="A260" s="3" t="s">
        <v>15</v>
      </c>
      <c r="B260" s="9" t="s">
        <v>13</v>
      </c>
      <c r="C260" s="3" t="s">
        <v>17</v>
      </c>
      <c r="D260" s="3"/>
      <c r="E260" s="9" t="s">
        <v>402</v>
      </c>
      <c r="F260" s="3" t="s">
        <v>15</v>
      </c>
      <c r="G260" s="3"/>
    </row>
    <row r="261" spans="1:7" ht="409.5">
      <c r="A261" s="3" t="s">
        <v>15</v>
      </c>
      <c r="B261" s="9" t="s">
        <v>80</v>
      </c>
      <c r="C261" s="3" t="s">
        <v>17</v>
      </c>
      <c r="D261" s="3"/>
      <c r="E261" s="9" t="s">
        <v>403</v>
      </c>
      <c r="F261" s="3" t="s">
        <v>15</v>
      </c>
      <c r="G261" s="3"/>
    </row>
  </sheetData>
  <mergeCells count="3">
    <mergeCell ref="A1:G1"/>
    <mergeCell ref="B2:G2"/>
    <mergeCell ref="B3:G3"/>
  </mergeCells>
  <phoneticPr fontId="5" type="noConversion"/>
  <dataValidations count="6">
    <dataValidation type="list" allowBlank="1" showInputMessage="1" showErrorMessage="1" sqref="B3:G3" xr:uid="{3F7320B1-9173-40CC-A610-D407DF1599BD}">
      <formula1>"Verifiable Credentials,Encrypted Verifiable Credential,Sub-Schema"</formula1>
    </dataValidation>
    <dataValidation type="list" allowBlank="1" showInputMessage="1" showErrorMessage="1" sqref="G44 G40 G42 G38 F5:F28 A162:A261 A5:A47 F31:F47 F162:F261" xr:uid="{39C9218B-073E-426F-ADD0-99E4D7008C18}">
      <formula1>"Yes,No"</formula1>
    </dataValidation>
    <dataValidation type="list" allowBlank="1" showInputMessage="1" showErrorMessage="1" sqref="G36" xr:uid="{D3B5D837-7510-4400-86B7-71E22B889A23}">
      <formula1>"Baseline,Project Activity"</formula1>
    </dataValidation>
    <dataValidation type="list" allowBlank="1" showInputMessage="1" showErrorMessage="1" sqref="G11" xr:uid="{58402E05-6804-4E84-9B34-A41BDA180B5C}">
      <formula1>"A1"</formula1>
    </dataValidation>
    <dataValidation type="list" allowBlank="1" showInputMessage="1" showErrorMessage="1" sqref="G16" xr:uid="{859DDF7E-42C6-4590-A2A8-8691AE40C1FD}">
      <formula1>"GHG emission reductions (i.e. Approved Carbon Credits (ACCs))"</formula1>
    </dataValidation>
    <dataValidation type="list" allowBlank="1" showInputMessage="1" showErrorMessage="1" sqref="G48" xr:uid="{2CF76341-5B55-4E4D-900D-A657C68EFE80}">
      <formula1>"Tool 01,Tool 19,Tool 32"</formula1>
    </dataValidation>
  </dataValidations>
  <hyperlinks>
    <hyperlink ref="B21" location="'Project Owner(s) Information'!A1" display="Project Owner(s) Information" xr:uid="{94B205B2-A21A-4CAD-8CA3-D3FA8B01E219}"/>
    <hyperlink ref="B26" location="'Declaration of intended use of '!A1" display="Declaration of intended use of " xr:uid="{68A036AF-F290-4977-92CC-3CCF47A6CAC6}"/>
    <hyperlink ref="B28" location="'Date Range'!A1" display="Date Range" xr:uid="{BF1E300E-DBF2-4D77-A143-A125A0169AF4}"/>
    <hyperlink ref="C38" location="'Source CO2 (enum)'!A1" display="Source CO2 (enum)" xr:uid="{1E7612E5-9BF6-4A33-96D9-92BE803D46F6}"/>
    <hyperlink ref="C40" location="'Source CH4 (enum)'!A1" display="Source CH4 (enum)" xr:uid="{B9D35B1B-E853-49BE-84D3-79204ACC7706}"/>
    <hyperlink ref="C42" location="'Source N2O (enum)'!A1" display="Source N2O (enum)" xr:uid="{EC3FF85D-E16E-47B9-A7B0-86CC3C11A0CE}"/>
    <hyperlink ref="C44" location="'Source GHG (enum)'!A1" display="Source GHG (enum)" xr:uid="{4FF1DEF1-6738-44CE-B578-D5051CC892F6}"/>
    <hyperlink ref="B35" location="Sources!A1" display="Sources" xr:uid="{33DD506B-881F-4A3B-9505-0EBD0A1D35AF}"/>
    <hyperlink ref="C36" location="'Source Baseline Project (enum)'!A1" display="'Source Baseline Project (enum)" xr:uid="{D741818B-27F2-4DC1-AF9C-E5ADA0750258}"/>
    <hyperlink ref="B164" location="'Data-Parameter'!A1" display="Data-Parameter" xr:uid="{628E6A5F-1916-4915-8B86-8844BBC750E9}"/>
    <hyperlink ref="B179" location="'Yearly ex ante estimates'!A1" display="Yearly ex ante estimates" xr:uid="{8D22EB12-D05E-42EF-85E1-78B8E9FED1D6}"/>
    <hyperlink ref="B178" location="'Ex ante Estimates'!A1" display="'Ex ante Estimates" xr:uid="{28386F99-5968-48E6-A9D3-89E2AA8E5539}"/>
    <hyperlink ref="B213" location="'Data-Parameter'!A1" display="'Data-Parameter" xr:uid="{8A8579DA-269F-4787-ACD3-40E18D50C5BE}"/>
    <hyperlink ref="B232" location="'Date Range'!A1" display="'Date Range" xr:uid="{D6915A80-9A16-4D13-A5E4-A757324F921C}"/>
    <hyperlink ref="C16" location="'Third Party Verification (enum)'!A1" display="Third Party Verification (enum)" xr:uid="{B405E28D-C599-48CA-A6EF-6FCD85FD4186}"/>
    <hyperlink ref="C11" location="'Project Type (enum)'!A1" display="'Project Type (enum)" xr:uid="{345E7CCF-08BB-4F21-AFA5-80DBFD2081DC}"/>
    <hyperlink ref="B239" location="'List of Attendees'!A1" display="'List of Attendees" xr:uid="{BEFE5C07-1425-44E9-9D02-A1B91437A10F}"/>
    <hyperlink ref="B246" location="'Contact Info PO'!A1" display="'Contact Info PO" xr:uid="{D28C12FD-EE5D-41EA-AAF9-C318561C1A94}"/>
    <hyperlink ref="B195" location="'Date Range'!A1" display="'Date Range" xr:uid="{369CC7B9-B985-4B58-A676-1EEC79B03518}"/>
    <hyperlink ref="B203" location="'Case 2 BEy'!A1" display="'Case 2 BEy" xr:uid="{8C6D9D34-A2B1-461D-9B76-C57EA84B8083}"/>
    <hyperlink ref="B199" location="'Case 1 BEy'!A1" display="'Case 1 BEy" xr:uid="{8ABADAE7-8FBA-486A-97B9-9794642A0D87}"/>
    <hyperlink ref="C198" location="'Baseline Eq (enum)'!A1" display="'Baseline Eq (enum)" xr:uid="{A5559752-816D-4EDD-8EE6-6D05369EEFC1}"/>
    <hyperlink ref="B194" location="'Yearly emission reductions'!A1" display="'Yearly emission reductions" xr:uid="{49895AD6-545C-417B-B018-6708A7D752C3}"/>
    <hyperlink ref="G252" r:id="rId1" xr:uid="{2E699EC9-7D18-4634-9387-542D769A994C}"/>
    <hyperlink ref="G253" r:id="rId2" xr:uid="{CF3C64BB-442F-45A7-A5F2-01239E99F67D}"/>
    <hyperlink ref="B93" location="#'Tool 19'!A1" display="Tool 19" xr:uid="{78AF042F-D3D6-4368-A722-8810D53B70FA}"/>
    <hyperlink ref="C94" location="#'Select the applicable p (enum)'!A3" display="Select the applicable p (enum)" xr:uid="{E9B8F16D-DD31-46B9-B2FA-1E41E4CF1D7F}"/>
    <hyperlink ref="B95" location="#'Type III Other project activit'!A1" display="Type III Other project activit" xr:uid="{7101981B-6984-424E-A9C8-213AC30F66D5}"/>
    <hyperlink ref="C96" location="#'Is the geographic lo 1 (enum)'!A3" display="Is the geographic lo 1 (enum)" xr:uid="{6BF330B4-6BE0-4602-8CEC-2ABF542E962F}"/>
    <hyperlink ref="C97" location="#'Does the project act 3 (enum)'!A3" display="Does the project act 3 (enum)" xr:uid="{B23D5944-9C4A-49CD-8F33-8404B192AACB}"/>
    <hyperlink ref="B98" location="#'Type II Energy efficiency proj'!A1" display="Type II Energy efficiency proj" xr:uid="{7BCD7195-E8E4-4832-BF36-8A2C4212E4F3}"/>
    <hyperlink ref="C99" location="#'Is the geographic locat (enum)'!A3" display="Is the geographic locat (enum)" xr:uid="{3ADB75C5-0087-4D14-AA28-E2B3D77C7565}"/>
    <hyperlink ref="C100" location="#'Does the project act 2 (enum)'!A3" display="Does the project act 2 (enum)" xr:uid="{25A6837A-A9B7-4200-9630-0193B0C02370}"/>
    <hyperlink ref="B101" location="#'Type I Project activities up t'!A1" display="Type I Project activities up t" xr:uid="{B9DC95D1-A77E-4517-88DC-44D90B1C250F}"/>
    <hyperlink ref="C102" location="#'The geographic location (enum)'!A3" display="The geographic location (enum)" xr:uid="{013AAD76-97B9-4A41-A04D-64F724839BC6}"/>
    <hyperlink ref="C103" location="#'Is the project activity (enum)'!A3" display="Is the project activity (enum)" xr:uid="{D7379BD3-F434-4796-BC1D-7FB6CDC63601}"/>
    <hyperlink ref="C104" location="#'Does the project activi (enum)'!A3" display="Does the project activi (enum)" xr:uid="{58F06A1E-F24D-4348-B635-33EFDCCC4499}"/>
    <hyperlink ref="C105" location="#'Does the project act 1 (enum)'!A3" display="Does the project act 1 (enum)" xr:uid="{ABB257EF-070D-4703-96AE-69FBF3D00B7F}"/>
    <hyperlink ref="C106" location="#'Does the project involv (enum)'!A3" display="Does the project involv (enum)" xr:uid="{6C95A13B-3DBD-40FD-A6F9-E3E1E33EA166}"/>
    <hyperlink ref="C107" location="#'Does each component mee (enum)'!A3" display="Does each component mee (enum)" xr:uid="{12825E2F-0F82-4229-94A4-1BD1AA09AB50}"/>
    <hyperlink ref="C108" location="#'Do the sums of each com (enum)'!A3" display="Do the sums of each com (enum)" xr:uid="{DB03C374-9E31-497D-B92C-9F8C8D23CEBA}"/>
    <hyperlink ref="C109" location="#'Does the project inv 1 (enum)'!A3" display="Does the project inv 1 (enum)" xr:uid="{D75245F3-A091-4FA7-AE35-D23B3FD95B96}"/>
    <hyperlink ref="C110" location="#'Do the results of &quot;TOOL (enum)'!A3" display="Do the results of &quot;TOOL (enum)" xr:uid="{4B47CA3B-BC71-4D44-BDDE-00C1EBE055B9}"/>
    <hyperlink ref="B111" location="#'Determination of penetration o'!A1" display="Determination of penetration o" xr:uid="{4C4A02AB-92BB-48F7-BF8F-85EF90150372}"/>
    <hyperlink ref="C114" location="#'Applicability (enum)'!A3" display="Applicability (enum)" xr:uid="{97397ED7-4EF5-4EE5-AC0B-A5C0D27E31F5}"/>
    <hyperlink ref="C115" location="#'Additionality (enum)'!A3" display="Additionality (enum)" xr:uid="{311BC3FB-43E7-4643-B227-1054EB38A48B}"/>
    <hyperlink ref="C48" location="'Additonality det  (enum)'!A1" display="'Additonality det  (enum)" xr:uid="{51FBAE4F-4281-48B7-8686-D1B98FA8C196}"/>
    <hyperlink ref="C50" location="#'Is the proposed project (enum)'!A3" display="Is the proposed project (enum)" xr:uid="{6AFDB2CC-A9E4-44C5-870B-C4DDD53DB844}"/>
    <hyperlink ref="B52" location="#'Step 1 Identification of alter'!A1" display="Step 1 Identification of alter" xr:uid="{52159EB1-7D56-487F-B9CA-25A6E15FAE74}"/>
    <hyperlink ref="C53" location="#'Have realistic and cred (enum)'!A3" display="Have realistic and cred (enum)" xr:uid="{6C3A6E47-F313-4DFA-815C-0CC50FB4A3D5}"/>
    <hyperlink ref="B55" location="#'Step 1 Identification of al 1'!A1" display="Step 1 Identification of al 1" xr:uid="{EF701A5E-DD32-4E92-BB13-56A5DAD7E917}"/>
    <hyperlink ref="C56" location="#'Are the alternative sce (enum)'!A3" display="Are the alternative sce (enum)" xr:uid="{369184A1-D92C-4A0A-B4EE-35B21767AE98}"/>
    <hyperlink ref="B58" location="#'Step 2 Investment analysis'!A1" display="Step 2 Investment analysis" xr:uid="{3599CC1D-B89A-48FE-8821-249FB2047DE5}"/>
    <hyperlink ref="C59" location="#'Investment analysis (enum)'!A3" display="Investment analysis (enum)" xr:uid="{6677DAB6-09B5-47AE-A91C-8D8F5BACD8A2}"/>
    <hyperlink ref="B60" location="#'Step 3 Barrier analysis. Quest'!A1" display="Step 3 Barrier analysis. Quest" xr:uid="{F5DD6874-68B7-4CE3-A5D8-96E6D8254331}"/>
    <hyperlink ref="C61" location="#' Is there at least one  (enum)'!A3" display=" Is there at least one  (enum)" xr:uid="{A3E8DBFD-2C72-42C6-9FEA-E87C4F6439BD}"/>
    <hyperlink ref="B63" location="#'Step 3 Barrier analysis. Qu 1'!A1" display="Step 3 Barrier analysis. Qu 1" xr:uid="{DFD0D535-13EA-4CDB-B1AF-C2E044EA5B12}"/>
    <hyperlink ref="C64" location="#'Is at least one alterna (enum)'!A3" display="Is at least one alterna (enum)" xr:uid="{14A916A6-D9E5-4009-AD5E-A6C444D76206}"/>
    <hyperlink ref="B66" location="#'Step 4 Common practice analysi'!A1" display="Step 4 Common practice analysi" xr:uid="{94A16196-9990-4A65-9848-964848DACD9D}"/>
    <hyperlink ref="C67" location="#'No similar activities c (enum)'!A3" display="No similar activities c (enum)" xr:uid="{D5184445-4AB2-4ED7-A1DD-64BDE0912EF7}"/>
    <hyperlink ref="B69" location="#'Step 4 Common practice anal 1'!A1" display="Step 4 Common practice anal 1" xr:uid="{5044BC48-FE8D-40EF-8BAA-DCB55AD79659}"/>
    <hyperlink ref="C70" location="#'If similar activities a (enum)'!A3" display="If similar activities a (enum)" xr:uid="{8DDF016D-4D97-4108-A8F0-747B18746CD4}"/>
    <hyperlink ref="B75" location="#'Step 3 Barrier analysis. Quest'!A1" display="Step 3 Barrier analysis. Quest" xr:uid="{3267F13F-1F5D-4066-8CCE-9EB48698F9F2}"/>
    <hyperlink ref="C76" location="#' Is there at least one  (enum)'!A3" display=" Is there at least one  (enum)" xr:uid="{AEBED887-888B-4A34-A823-3CF032A865E6}"/>
    <hyperlink ref="B78" location="#'Step 3 Barrier analysis. Qu 1'!A1" display="Step 3 Barrier analysis. Qu 1" xr:uid="{36468978-3578-4016-AFBF-D17E72F2DAF3}"/>
    <hyperlink ref="C79" location="#'Is at least one alterna (enum)'!A3" display="Is at least one alterna (enum)" xr:uid="{9438CAF4-E108-4B0D-BCF6-2984367FC8F6}"/>
    <hyperlink ref="B81" location="#'Step 4 Common practice analysi'!A1" display="Step 4 Common practice analysi" xr:uid="{8E20DB03-1BAD-4D94-82D9-6E744F2F4BCC}"/>
    <hyperlink ref="C82" location="#'No similar activities c (enum)'!A3" display="No similar activities c (enum)" xr:uid="{2CCAB127-06EA-4966-9102-58F5274DD755}"/>
    <hyperlink ref="B84" location="#'Step 4 Common practice anal 1'!A1" display="Step 4 Common practice anal 1" xr:uid="{1D02F67B-BCB8-4875-AE49-B267EC12B7B0}"/>
    <hyperlink ref="C85" location="#'If similar activities a (enum)'!A3" display="If similar activities a (enum)" xr:uid="{3CE169B4-57E7-4BC4-81BC-464642482DE4}"/>
    <hyperlink ref="B49" location="'Tool 01'!A1" display="'Tool 01" xr:uid="{9245418E-B329-4493-AA3D-E6EBD145C9A0}"/>
    <hyperlink ref="C117" location="#'Choose which activity p (enum)'!A3" display="Choose which activity p (enum)" xr:uid="{14302241-68A7-42D4-94D3-409CE7D68B6B}"/>
    <hyperlink ref="B118" location="#'Positive list for technologyme'!A1" display="Positive list for technologyme" xr:uid="{CE036BD4-2912-46C9-9DC1-21F834DFFA2D}"/>
    <hyperlink ref="C119" location="#'Choose which technology (enum)'!A3" display="Choose which technology (enum)" xr:uid="{D77944C7-02EB-4EA5-90CA-91E894D11BEA}"/>
    <hyperlink ref="B121" location="#'Renewable energy'!A1" display="Renewable energy" xr:uid="{C8716155-E897-4135-89AE-29E9C0C2F2EF}"/>
    <hyperlink ref="C122" location="#'Choose which renewable  (enum)'!A3" display="Choose which renewable  (enum)" xr:uid="{5C9CE03A-0C95-4501-92C3-E6337F45B2B9}"/>
    <hyperlink ref="B123" location="#'Rural electrification projects'!A1" display="Rural electrification projects" xr:uid="{B574BDB9-4E89-4152-8A27-35E22E0065AA}"/>
    <hyperlink ref="C124" location="#'Does the project mee 4 (enum)'!A3" display="Does the project mee 4 (enum)" xr:uid="{29341C7B-8533-4ADA-98ED-843E4288DD52}"/>
    <hyperlink ref="B128" location="#'Tech for small-scale off-grid '!A1" display="Tech for small-scale off-grid " xr:uid="{D1E1E81D-B2B4-41E5-8DEE-12058D8B7935}"/>
    <hyperlink ref="C129" location="#'Does the project mee 3 (enum)'!A3" display="Does the project mee 3 (enum)" xr:uid="{DDA6B218-21AB-4E84-BF30-7ED302BB4160}"/>
    <hyperlink ref="B133" location="#'Tech for small-scale grid-conn'!A1" display="Tech for small-scale grid-conn" xr:uid="{700D65B0-984B-42C8-BC55-30806820D2A6}"/>
    <hyperlink ref="C134" location="#'Does the project includ (enum)'!A3" display="Does the project includ (enum)" xr:uid="{AE4AB9E4-91F9-40E2-9E15-79C0F0D76C67}"/>
    <hyperlink ref="B138" location="#'Tech for large-scale isolated '!A1" display="Tech for large-scale isolated " xr:uid="{15529FFC-33FA-486A-A97E-97C0936ED805}"/>
    <hyperlink ref="C140" location="#'Does the project mee 2 (enum)'!A3" display="Does the project mee 2 (enum)" xr:uid="{68BB68D0-4837-4046-B4B8-DFEA2D79D9F6}"/>
    <hyperlink ref="B144" location="#'Tech for large-scale grid-conn'!A1" display="Tech for large-scale grid-conn" xr:uid="{DEC3C608-2082-4BA2-9D65-764016001381}"/>
    <hyperlink ref="C145" location="#'Choose which grid-conne (enum)'!A3" display="Choose which grid-conne (enum)" xr:uid="{1C9418F5-5837-4781-9D6D-CB5D61B05503}"/>
    <hyperlink ref="C146" location="#'Does the project mee 1 (enum)'!A3" display="Does the project mee 1 (enum)" xr:uid="{1ABDC8EA-788B-42C8-9BEB-BC381CAB8792}"/>
    <hyperlink ref="B150" location="#'Waste handling and disposal'!A1" display="Waste handling and disposal" xr:uid="{54048ED0-6585-42CE-92C8-ADAEF15D1ED1}"/>
    <hyperlink ref="C151" location="#'Choose which waste hand (enum)'!A3" display="Choose which waste hand (enum)" xr:uid="{E9FC9BCE-D8E4-4097-B47A-5F8E6DC82B73}"/>
    <hyperlink ref="B152" location="#'Methane recovery in wastewater'!A1" display="Methane recovery in wastewater" xr:uid="{F519A073-32EC-4168-9BFE-B73E4E512617}"/>
    <hyperlink ref="C153" location="#'Does the project meet t (enum)'!A3" display="Does the project meet t (enum)" xr:uid="{78FC37CC-A317-48E3-AF80-71C95C251597}"/>
    <hyperlink ref="B157" location="#'Landfill gas recovery and its '!A1" display="Landfill gas recovery and its " xr:uid="{39E45DDB-C037-4A27-82DD-DD530BEB2DDD}"/>
    <hyperlink ref="C158" location="#'Does project meet the f (enum)'!A3" display="Does project meet the f (enum)" xr:uid="{0F7B7EC1-89DB-47A1-AB2B-E441D641D0D2}"/>
    <hyperlink ref="B116" location="'Tool 32'!A1" display="'Tool 32" xr:uid="{143BA234-7DFA-4C71-9EFC-6F32E75D6353}"/>
    <hyperlink ref="B47" location="'Additionality Determination'!A1" display="'Additionality Determination" xr:uid="{CE6CBEDE-9443-4B5B-808F-702BEE99AF44}"/>
  </hyperlinks>
  <pageMargins left="0.7" right="0.7" top="0.75" bottom="0.75" header="0.3" footer="0.3"/>
  <pageSetup orientation="portrait" horizontalDpi="4294967295" verticalDpi="4294967295" r:id="rId3"/>
  <legacyDrawing r:id="rId4"/>
  <extLst>
    <ext xmlns:x14="http://schemas.microsoft.com/office/spreadsheetml/2009/9/main" uri="{CCE6A557-97BC-4b89-ADB6-D9C93CAAB3DF}">
      <x14:dataValidations xmlns:xm="http://schemas.microsoft.com/office/excel/2006/main" count="25">
        <x14:dataValidation type="list" allowBlank="1" showInputMessage="1" showErrorMessage="1" xr:uid="{9FB66F53-F628-4AE9-8AEC-00E0B0931A8C}">
          <x14:formula1>
            <xm:f>'Baseline Eq (enum)'!$A$3:$A$4</xm:f>
          </x14:formula1>
          <xm:sqref>G198</xm:sqref>
        </x14:dataValidation>
        <x14:dataValidation type="list" allowBlank="1" xr:uid="{8DF2EEDB-6F76-4773-A100-D157006CA7D0}">
          <x14:formula1>
            <xm:f>'Have realistic and cred (enum)'!A48:A49</xm:f>
          </x14:formula1>
          <xm:sqref>G53</xm:sqref>
        </x14:dataValidation>
        <x14:dataValidation type="list" allowBlank="1" xr:uid="{F945B070-5A50-4288-8100-129465C56760}">
          <x14:formula1>
            <xm:f>'Is the proposed project (enum)'!A48:A49</xm:f>
          </x14:formula1>
          <xm:sqref>G50</xm:sqref>
        </x14:dataValidation>
        <x14:dataValidation type="list" allowBlank="1" xr:uid="{1F02AB89-579C-45D2-BA10-13BB9E394543}">
          <x14:formula1>
            <xm:f>'If similar activities a (enum)'!A48:A49</xm:f>
          </x14:formula1>
          <xm:sqref>G85</xm:sqref>
        </x14:dataValidation>
        <x14:dataValidation type="list" allowBlank="1" xr:uid="{8DC03177-9CC7-4D6B-BD2F-844E7A1705F0}">
          <x14:formula1>
            <xm:f>'No similar activities c (enum)'!A48:A49</xm:f>
          </x14:formula1>
          <xm:sqref>G82</xm:sqref>
        </x14:dataValidation>
        <x14:dataValidation type="list" allowBlank="1" xr:uid="{73C312E9-F347-47EF-ADCF-8D3423517346}">
          <x14:formula1>
            <xm:f>'Is at least one alterna (enum)'!A48:A49</xm:f>
          </x14:formula1>
          <xm:sqref>G79</xm:sqref>
        </x14:dataValidation>
        <x14:dataValidation type="list" allowBlank="1" xr:uid="{2BDA3F93-9018-49A0-882C-B9F4B01CCBE1}">
          <x14:formula1>
            <xm:f>' Is there at least one  (enum)'!A48:A49</xm:f>
          </x14:formula1>
          <xm:sqref>G76</xm:sqref>
        </x14:dataValidation>
        <x14:dataValidation type="list" allowBlank="1" xr:uid="{F034E41B-C24F-4BC1-B81C-74D07282D2FC}">
          <x14:formula1>
            <xm:f>'If similar activities a (enum)'!A48:A49</xm:f>
          </x14:formula1>
          <xm:sqref>G70</xm:sqref>
        </x14:dataValidation>
        <x14:dataValidation type="list" allowBlank="1" xr:uid="{5D338A58-5A88-4C11-BE1E-82797263FBCD}">
          <x14:formula1>
            <xm:f>'No similar activities c (enum)'!A48:A49</xm:f>
          </x14:formula1>
          <xm:sqref>G67</xm:sqref>
        </x14:dataValidation>
        <x14:dataValidation type="list" allowBlank="1" xr:uid="{50E663A8-1A4E-44FD-92F0-7F907E61D5CC}">
          <x14:formula1>
            <xm:f>'Is at least one alterna (enum)'!A48:A49</xm:f>
          </x14:formula1>
          <xm:sqref>G64</xm:sqref>
        </x14:dataValidation>
        <x14:dataValidation type="list" allowBlank="1" xr:uid="{01CD97A6-D8A9-476C-B219-80EA01061438}">
          <x14:formula1>
            <xm:f>' Is there at least one  (enum)'!A48:A49</xm:f>
          </x14:formula1>
          <xm:sqref>G61</xm:sqref>
        </x14:dataValidation>
        <x14:dataValidation type="list" allowBlank="1" xr:uid="{B772F50D-2457-4C5A-A932-34E3DAC2F261}">
          <x14:formula1>
            <xm:f>'Investment analysis (enum)'!A48:A49</xm:f>
          </x14:formula1>
          <xm:sqref>G59</xm:sqref>
        </x14:dataValidation>
        <x14:dataValidation type="list" allowBlank="1" xr:uid="{F355D9E2-0A49-41FA-AC66-E8E84C3736F4}">
          <x14:formula1>
            <xm:f>'Are the alternative sce (enum)'!A48:A49</xm:f>
          </x14:formula1>
          <xm:sqref>G56</xm:sqref>
        </x14:dataValidation>
        <x14:dataValidation type="list" allowBlank="1" xr:uid="{79D590AA-8A9B-4E25-A39B-2E75E1CD9D41}">
          <x14:formula1>
            <xm:f>'Choose which technology (enum)'!A114:A116</xm:f>
          </x14:formula1>
          <xm:sqref>G119</xm:sqref>
        </x14:dataValidation>
        <x14:dataValidation type="list" allowBlank="1" xr:uid="{0E2B0CF8-D2B3-47A2-B4A1-D27CD3FAC3EB}">
          <x14:formula1>
            <xm:f>'Choose which activity p (enum)'!A114:A116</xm:f>
          </x14:formula1>
          <xm:sqref>G117</xm:sqref>
        </x14:dataValidation>
        <x14:dataValidation type="list" allowBlank="1" xr:uid="{33A929DD-80E2-4E88-B02A-1DC6A996DC05}">
          <x14:formula1>
            <xm:f>'Does project meet the f (enum)'!A114:A115</xm:f>
          </x14:formula1>
          <xm:sqref>G158</xm:sqref>
        </x14:dataValidation>
        <x14:dataValidation type="list" allowBlank="1" xr:uid="{359B242A-9C9B-4ECA-93F4-43B11C97E7AE}">
          <x14:formula1>
            <xm:f>'Does the project meet t (enum)'!A114:A115</xm:f>
          </x14:formula1>
          <xm:sqref>G153</xm:sqref>
        </x14:dataValidation>
        <x14:dataValidation type="list" allowBlank="1" xr:uid="{EF47D52A-E986-4D4E-B9DF-8337FFF42E09}">
          <x14:formula1>
            <xm:f>'Choose which waste hand (enum)'!A114:A115</xm:f>
          </x14:formula1>
          <xm:sqref>G151</xm:sqref>
        </x14:dataValidation>
        <x14:dataValidation type="list" allowBlank="1" xr:uid="{2F163368-712C-4F77-8730-841653790519}">
          <x14:formula1>
            <xm:f>'Does the project mee 1 (enum)'!A114:A115</xm:f>
          </x14:formula1>
          <xm:sqref>G146</xm:sqref>
        </x14:dataValidation>
        <x14:dataValidation type="list" allowBlank="1" xr:uid="{354226CD-621A-491B-AA32-18E062DF5D3B}">
          <x14:formula1>
            <xm:f>'Choose which grid-conne (enum)'!A114:A118</xm:f>
          </x14:formula1>
          <xm:sqref>G145</xm:sqref>
        </x14:dataValidation>
        <x14:dataValidation type="list" allowBlank="1" xr:uid="{5E4DCC93-F1C2-4F7E-9ABD-A86C87FC2B02}">
          <x14:formula1>
            <xm:f>'Does the project mee 2 (enum)'!A114:A115</xm:f>
          </x14:formula1>
          <xm:sqref>G140</xm:sqref>
        </x14:dataValidation>
        <x14:dataValidation type="list" allowBlank="1" xr:uid="{01CF73C5-7CB9-4052-B2A2-F38CB374C461}">
          <x14:formula1>
            <xm:f>'Does the project includ (enum)'!A114:A115</xm:f>
          </x14:formula1>
          <xm:sqref>G134</xm:sqref>
        </x14:dataValidation>
        <x14:dataValidation type="list" allowBlank="1" xr:uid="{51E7089A-ED3E-4E54-A5A2-B58151D8AA30}">
          <x14:formula1>
            <xm:f>'Does the project mee 3 (enum)'!A114:A115</xm:f>
          </x14:formula1>
          <xm:sqref>G129</xm:sqref>
        </x14:dataValidation>
        <x14:dataValidation type="list" allowBlank="1" xr:uid="{59A23B25-07C9-4C99-9EFE-7A12240834F0}">
          <x14:formula1>
            <xm:f>'Does the project mee 4 (enum)'!A114:A115</xm:f>
          </x14:formula1>
          <xm:sqref>G124</xm:sqref>
        </x14:dataValidation>
        <x14:dataValidation type="list" allowBlank="1" xr:uid="{F33FBC66-3A40-4AD4-8A4C-D0F7E5A6F211}">
          <x14:formula1>
            <xm:f>'Choose which renewable  (enum)'!A114:A118</xm:f>
          </x14:formula1>
          <xm:sqref>G122</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4612C-27C7-487F-AC73-019FBC9E14ED}">
  <sheetPr>
    <outlinePr summaryBelow="0" summaryRight="0"/>
  </sheetPr>
  <dimension ref="A1:B4"/>
  <sheetViews>
    <sheetView workbookViewId="0">
      <selection activeCell="A3" sqref="A3"/>
    </sheetView>
  </sheetViews>
  <sheetFormatPr defaultRowHeight="15"/>
  <cols>
    <col min="1" max="1" width="30" customWidth="1"/>
    <col min="2" max="2" width="50" customWidth="1"/>
  </cols>
  <sheetData>
    <row r="1" spans="1:2" ht="18.75">
      <c r="A1" s="4" t="s">
        <v>872</v>
      </c>
      <c r="B1" s="15" t="s">
        <v>868</v>
      </c>
    </row>
    <row r="2" spans="1:2" ht="30.75">
      <c r="A2" s="4" t="s">
        <v>873</v>
      </c>
      <c r="B2" s="15" t="s">
        <v>331</v>
      </c>
    </row>
    <row r="3" spans="1:2">
      <c r="A3" t="s">
        <v>332</v>
      </c>
    </row>
    <row r="4" spans="1:2">
      <c r="A4" t="s">
        <v>869</v>
      </c>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2A753-E7DF-488C-B65D-BE42598FC0CB}">
  <sheetPr>
    <outlinePr summaryBelow="0" summaryRight="0"/>
  </sheetPr>
  <dimension ref="A1:B7"/>
  <sheetViews>
    <sheetView workbookViewId="0">
      <selection activeCell="A9" sqref="A9"/>
    </sheetView>
  </sheetViews>
  <sheetFormatPr defaultRowHeight="15"/>
  <cols>
    <col min="1" max="1" width="30" customWidth="1"/>
    <col min="2" max="2" width="50" customWidth="1"/>
  </cols>
  <sheetData>
    <row r="1" spans="1:2" ht="18.75">
      <c r="A1" s="4" t="s">
        <v>872</v>
      </c>
      <c r="B1" s="15" t="s">
        <v>589</v>
      </c>
    </row>
    <row r="2" spans="1:2" ht="390.75">
      <c r="A2" s="4" t="s">
        <v>873</v>
      </c>
      <c r="B2" s="15" t="s">
        <v>593</v>
      </c>
    </row>
    <row r="3" spans="1:2">
      <c r="A3" s="42" t="s">
        <v>605</v>
      </c>
      <c r="B3" s="41"/>
    </row>
    <row r="4" spans="1:2">
      <c r="A4" s="42" t="s">
        <v>888</v>
      </c>
      <c r="B4" s="41"/>
    </row>
    <row r="5" spans="1:2">
      <c r="A5" s="42" t="s">
        <v>889</v>
      </c>
      <c r="B5" s="41"/>
    </row>
    <row r="6" spans="1:2">
      <c r="A6" s="42" t="s">
        <v>594</v>
      </c>
      <c r="B6" s="41"/>
    </row>
    <row r="7" spans="1:2">
      <c r="A7" s="42" t="s">
        <v>890</v>
      </c>
      <c r="B7" s="41"/>
    </row>
  </sheetData>
  <mergeCells count="5">
    <mergeCell ref="A3:B3"/>
    <mergeCell ref="A4:B4"/>
    <mergeCell ref="A5:B5"/>
    <mergeCell ref="A6:B6"/>
    <mergeCell ref="A7:B7"/>
  </mergeCells>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94561-CB7A-4B41-8A75-7629D20D0908}">
  <sheetPr>
    <outlinePr summaryBelow="0" summaryRight="0"/>
  </sheetPr>
  <dimension ref="A1:G496"/>
  <sheetViews>
    <sheetView topLeftCell="A475" workbookViewId="0">
      <selection activeCell="A5" sqref="A5:XFD496"/>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611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60">
      <c r="A5" s="3" t="s">
        <v>12</v>
      </c>
      <c r="B5" s="3" t="s">
        <v>20</v>
      </c>
      <c r="C5" s="18" t="s">
        <v>612</v>
      </c>
      <c r="D5" s="3"/>
      <c r="E5" s="3" t="s">
        <v>613</v>
      </c>
      <c r="F5" s="3" t="s">
        <v>15</v>
      </c>
      <c r="G5" s="3" t="s">
        <v>614</v>
      </c>
    </row>
    <row r="6" spans="1:7" ht="30">
      <c r="A6" s="3" t="s">
        <v>15</v>
      </c>
      <c r="B6" s="18" t="s">
        <v>615</v>
      </c>
      <c r="C6" s="3" t="s">
        <v>17</v>
      </c>
      <c r="D6" s="3" t="b">
        <f>EXACT(G5,"Electricity consumption from the grid and (a) fossil fuel fired captive power plant(s)")</f>
        <v>0</v>
      </c>
      <c r="E6" s="3" t="s">
        <v>616</v>
      </c>
      <c r="F6" s="3" t="s">
        <v>15</v>
      </c>
      <c r="G6" s="3" t="s">
        <v>17</v>
      </c>
    </row>
    <row r="7" spans="1:7" ht="30" outlineLevel="1" collapsed="1">
      <c r="A7" s="19" t="s">
        <v>12</v>
      </c>
      <c r="B7" s="19" t="s">
        <v>20</v>
      </c>
      <c r="C7" s="20" t="s">
        <v>617</v>
      </c>
      <c r="D7" s="19"/>
      <c r="E7" s="19" t="s">
        <v>618</v>
      </c>
      <c r="F7" s="19" t="s">
        <v>15</v>
      </c>
      <c r="G7" s="19" t="s">
        <v>619</v>
      </c>
    </row>
    <row r="8" spans="1:7" outlineLevel="1">
      <c r="A8" s="21" t="s">
        <v>15</v>
      </c>
      <c r="B8" s="22" t="s">
        <v>620</v>
      </c>
      <c r="C8" s="21" t="s">
        <v>17</v>
      </c>
      <c r="D8" s="21" t="b">
        <f>EXACT(G7,"Electricity from both the grid and captive power plant(s)")</f>
        <v>0</v>
      </c>
      <c r="E8" s="21" t="s">
        <v>621</v>
      </c>
      <c r="F8" s="21" t="s">
        <v>15</v>
      </c>
      <c r="G8" s="21" t="s">
        <v>17</v>
      </c>
    </row>
    <row r="9" spans="1:7" ht="75" outlineLevel="2" collapsed="1">
      <c r="A9" s="19" t="s">
        <v>12</v>
      </c>
      <c r="B9" s="19" t="s">
        <v>20</v>
      </c>
      <c r="C9" s="20" t="s">
        <v>622</v>
      </c>
      <c r="D9" s="19"/>
      <c r="E9" s="19" t="s">
        <v>623</v>
      </c>
      <c r="F9" s="19" t="s">
        <v>15</v>
      </c>
      <c r="G9" s="19" t="s">
        <v>624</v>
      </c>
    </row>
    <row r="10" spans="1:7" outlineLevel="2">
      <c r="A10" s="21" t="s">
        <v>15</v>
      </c>
      <c r="B10" s="22" t="s">
        <v>625</v>
      </c>
      <c r="C10" s="21" t="s">
        <v>17</v>
      </c>
      <c r="D10" s="21" t="b">
        <f>EXACT(G9,"Calculate the combined margin emission factor of the applicable electricity system, using the procedures in the latest approved version of the “Use Tool 7 to calculate the emission factor for an electricity system” (EFEL,j/k/l,y = EFgrid,CM,y)")</f>
        <v>1</v>
      </c>
      <c r="E10" s="21" t="s">
        <v>625</v>
      </c>
      <c r="F10" s="21" t="s">
        <v>15</v>
      </c>
      <c r="G10" s="21" t="s">
        <v>17</v>
      </c>
    </row>
    <row r="11" spans="1:7" outlineLevel="3" collapsed="1">
      <c r="A11" s="19" t="s">
        <v>12</v>
      </c>
      <c r="B11" s="19" t="s">
        <v>13</v>
      </c>
      <c r="C11" s="19" t="s">
        <v>17</v>
      </c>
      <c r="D11" s="19"/>
      <c r="E11" s="19" t="s">
        <v>626</v>
      </c>
      <c r="F11" s="19" t="s">
        <v>15</v>
      </c>
      <c r="G11" s="19" t="s">
        <v>111</v>
      </c>
    </row>
    <row r="12" spans="1:7" ht="30" outlineLevel="3" collapsed="1">
      <c r="A12" s="19" t="s">
        <v>12</v>
      </c>
      <c r="B12" s="19" t="s">
        <v>20</v>
      </c>
      <c r="C12" s="20" t="s">
        <v>627</v>
      </c>
      <c r="D12" s="19"/>
      <c r="E12" s="19" t="s">
        <v>628</v>
      </c>
      <c r="F12" s="19" t="s">
        <v>15</v>
      </c>
      <c r="G12" s="19" t="s">
        <v>629</v>
      </c>
    </row>
    <row r="13" spans="1:7" outlineLevel="3">
      <c r="A13" s="21" t="s">
        <v>15</v>
      </c>
      <c r="B13" s="22" t="s">
        <v>630</v>
      </c>
      <c r="C13" s="21" t="s">
        <v>17</v>
      </c>
      <c r="D13" s="21" t="b">
        <f>EXACT(G12,"Annual")</f>
        <v>0</v>
      </c>
      <c r="E13" s="21" t="s">
        <v>631</v>
      </c>
      <c r="F13" s="21" t="s">
        <v>15</v>
      </c>
      <c r="G13" s="21" t="s">
        <v>17</v>
      </c>
    </row>
    <row r="14" spans="1:7" ht="30" outlineLevel="4" collapsed="1">
      <c r="A14" s="19" t="s">
        <v>12</v>
      </c>
      <c r="B14" s="19" t="s">
        <v>20</v>
      </c>
      <c r="C14" s="20" t="s">
        <v>632</v>
      </c>
      <c r="D14" s="19"/>
      <c r="E14" s="19" t="s">
        <v>631</v>
      </c>
      <c r="F14" s="19" t="s">
        <v>15</v>
      </c>
      <c r="G14" s="19" t="s">
        <v>12</v>
      </c>
    </row>
    <row r="15" spans="1:7" outlineLevel="4">
      <c r="A15" s="21" t="s">
        <v>15</v>
      </c>
      <c r="B15" s="22" t="s">
        <v>633</v>
      </c>
      <c r="C15" s="21" t="s">
        <v>17</v>
      </c>
      <c r="D15" s="21" t="b">
        <f>EXACT(G14,"No")</f>
        <v>0</v>
      </c>
      <c r="E15" s="21" t="s">
        <v>634</v>
      </c>
      <c r="F15" s="21" t="s">
        <v>15</v>
      </c>
      <c r="G15" s="21" t="s">
        <v>17</v>
      </c>
    </row>
    <row r="16" spans="1:7" ht="30" outlineLevel="5" collapsed="1">
      <c r="A16" s="19" t="s">
        <v>12</v>
      </c>
      <c r="B16" s="19" t="s">
        <v>20</v>
      </c>
      <c r="C16" s="20" t="s">
        <v>635</v>
      </c>
      <c r="D16" s="19"/>
      <c r="E16" s="19" t="s">
        <v>634</v>
      </c>
      <c r="F16" s="19" t="s">
        <v>15</v>
      </c>
      <c r="G16" s="19" t="s">
        <v>12</v>
      </c>
    </row>
    <row r="17" spans="1:7" outlineLevel="5">
      <c r="A17" s="21" t="s">
        <v>15</v>
      </c>
      <c r="B17" s="22" t="s">
        <v>636</v>
      </c>
      <c r="C17" s="21" t="s">
        <v>17</v>
      </c>
      <c r="D17" s="21" t="b">
        <f>EXACT(G16,"No")</f>
        <v>0</v>
      </c>
      <c r="E17" s="21" t="s">
        <v>637</v>
      </c>
      <c r="F17" s="21" t="s">
        <v>15</v>
      </c>
      <c r="G17" s="21" t="s">
        <v>17</v>
      </c>
    </row>
    <row r="18" spans="1:7" ht="30" outlineLevel="6" collapsed="1">
      <c r="A18" s="19" t="s">
        <v>12</v>
      </c>
      <c r="B18" s="19" t="s">
        <v>20</v>
      </c>
      <c r="C18" s="20" t="s">
        <v>638</v>
      </c>
      <c r="D18" s="19"/>
      <c r="E18" s="19" t="s">
        <v>637</v>
      </c>
      <c r="F18" s="19" t="s">
        <v>15</v>
      </c>
      <c r="G18" s="19" t="s">
        <v>12</v>
      </c>
    </row>
    <row r="19" spans="1:7" outlineLevel="6">
      <c r="A19" s="21" t="s">
        <v>15</v>
      </c>
      <c r="B19" s="22" t="s">
        <v>639</v>
      </c>
      <c r="C19" s="21" t="s">
        <v>17</v>
      </c>
      <c r="D19" s="21" t="b">
        <f>EXACT(G18,"No")</f>
        <v>0</v>
      </c>
      <c r="E19" s="21" t="s">
        <v>640</v>
      </c>
      <c r="F19" s="21" t="s">
        <v>15</v>
      </c>
      <c r="G19" s="21" t="s">
        <v>17</v>
      </c>
    </row>
    <row r="20" spans="1:7" ht="30" outlineLevel="7" collapsed="1">
      <c r="A20" s="19" t="s">
        <v>12</v>
      </c>
      <c r="B20" s="19" t="s">
        <v>20</v>
      </c>
      <c r="C20" s="20" t="s">
        <v>641</v>
      </c>
      <c r="D20" s="19"/>
      <c r="E20" s="19" t="s">
        <v>640</v>
      </c>
      <c r="F20" s="19" t="s">
        <v>15</v>
      </c>
      <c r="G20" s="19" t="s">
        <v>12</v>
      </c>
    </row>
    <row r="21" spans="1:7" ht="30" outlineLevel="7" collapsed="1">
      <c r="A21" s="19" t="s">
        <v>15</v>
      </c>
      <c r="B21" s="20" t="s">
        <v>642</v>
      </c>
      <c r="C21" s="19" t="s">
        <v>17</v>
      </c>
      <c r="D21" s="19" t="b">
        <f>EXACT(G20,"No")</f>
        <v>0</v>
      </c>
      <c r="E21" s="19" t="s">
        <v>643</v>
      </c>
      <c r="F21" s="19" t="s">
        <v>15</v>
      </c>
      <c r="G21" s="19" t="s">
        <v>17</v>
      </c>
    </row>
    <row r="22" spans="1:7" outlineLevel="7" collapsed="1">
      <c r="A22" s="19" t="s">
        <v>15</v>
      </c>
      <c r="B22" s="20" t="s">
        <v>644</v>
      </c>
      <c r="C22" s="19" t="s">
        <v>17</v>
      </c>
      <c r="D22" s="19" t="b">
        <f>EXACT(G20,"Yes")</f>
        <v>1</v>
      </c>
      <c r="E22" s="19" t="s">
        <v>645</v>
      </c>
      <c r="F22" s="19" t="s">
        <v>15</v>
      </c>
      <c r="G22" s="19" t="s">
        <v>17</v>
      </c>
    </row>
    <row r="23" spans="1:7" outlineLevel="6">
      <c r="A23" s="21" t="s">
        <v>15</v>
      </c>
      <c r="B23" s="22" t="s">
        <v>644</v>
      </c>
      <c r="C23" s="21" t="s">
        <v>17</v>
      </c>
      <c r="D23" s="21" t="b">
        <f>EXACT(G18,"Yes")</f>
        <v>1</v>
      </c>
      <c r="E23" s="21" t="s">
        <v>645</v>
      </c>
      <c r="F23" s="21" t="s">
        <v>15</v>
      </c>
      <c r="G23" s="21" t="s">
        <v>17</v>
      </c>
    </row>
    <row r="24" spans="1:7" ht="45" outlineLevel="7" collapsed="1">
      <c r="A24" s="19" t="s">
        <v>12</v>
      </c>
      <c r="B24" s="19" t="s">
        <v>20</v>
      </c>
      <c r="C24" s="20" t="s">
        <v>646</v>
      </c>
      <c r="D24" s="19"/>
      <c r="E24" s="19" t="s">
        <v>647</v>
      </c>
      <c r="F24" s="19" t="s">
        <v>15</v>
      </c>
      <c r="G24" s="19" t="s">
        <v>648</v>
      </c>
    </row>
    <row r="25" spans="1:7" outlineLevel="7" collapsed="1">
      <c r="A25" s="19" t="s">
        <v>15</v>
      </c>
      <c r="B25" s="20" t="s">
        <v>649</v>
      </c>
      <c r="C25" s="19" t="s">
        <v>17</v>
      </c>
      <c r="D25" s="19" t="b">
        <f>EXACT(G24,"Lambda (λy) should be determined by applying the step wise procedure provided in appendix 3 of methodology")</f>
        <v>0</v>
      </c>
      <c r="E25" s="19" t="s">
        <v>649</v>
      </c>
      <c r="F25" s="19" t="s">
        <v>15</v>
      </c>
      <c r="G25" s="19" t="s">
        <v>17</v>
      </c>
    </row>
    <row r="26" spans="1:7" outlineLevel="7" collapsed="1">
      <c r="A26" s="19" t="s">
        <v>15</v>
      </c>
      <c r="B26" s="20" t="s">
        <v>650</v>
      </c>
      <c r="C26" s="19" t="s">
        <v>17</v>
      </c>
      <c r="D26" s="19" t="b">
        <f>EXACT(G24,"Use default values of lambda based on the share of electricity generation from low-cost/must-run in total generation")</f>
        <v>1</v>
      </c>
      <c r="E26" s="19" t="s">
        <v>650</v>
      </c>
      <c r="F26" s="19" t="s">
        <v>15</v>
      </c>
      <c r="G26" s="19" t="s">
        <v>17</v>
      </c>
    </row>
    <row r="27" spans="1:7" ht="30" outlineLevel="7" collapsed="1">
      <c r="A27" s="19" t="s">
        <v>15</v>
      </c>
      <c r="B27" s="19" t="s">
        <v>152</v>
      </c>
      <c r="C27" s="19" t="s">
        <v>17</v>
      </c>
      <c r="D27" s="19" t="s">
        <v>15</v>
      </c>
      <c r="E27" s="19" t="s">
        <v>651</v>
      </c>
      <c r="F27" s="19" t="s">
        <v>15</v>
      </c>
      <c r="G27" s="19">
        <v>1</v>
      </c>
    </row>
    <row r="28" spans="1:7" outlineLevel="7" collapsed="1">
      <c r="A28" s="19" t="s">
        <v>12</v>
      </c>
      <c r="B28" s="20" t="s">
        <v>652</v>
      </c>
      <c r="C28" s="19" t="s">
        <v>17</v>
      </c>
      <c r="D28" s="19"/>
      <c r="E28" s="19" t="s">
        <v>653</v>
      </c>
      <c r="F28" s="19" t="s">
        <v>12</v>
      </c>
      <c r="G28" s="19" t="s">
        <v>17</v>
      </c>
    </row>
    <row r="29" spans="1:7" outlineLevel="5">
      <c r="A29" s="21" t="s">
        <v>15</v>
      </c>
      <c r="B29" s="22" t="s">
        <v>654</v>
      </c>
      <c r="C29" s="21" t="s">
        <v>17</v>
      </c>
      <c r="D29" s="21" t="b">
        <f>EXACT(G16,"Yes")</f>
        <v>1</v>
      </c>
      <c r="E29" s="21" t="s">
        <v>655</v>
      </c>
      <c r="F29" s="21" t="s">
        <v>15</v>
      </c>
      <c r="G29" s="21" t="s">
        <v>17</v>
      </c>
    </row>
    <row r="30" spans="1:7" ht="30" outlineLevel="6" collapsed="1">
      <c r="A30" s="19" t="s">
        <v>12</v>
      </c>
      <c r="B30" s="19" t="s">
        <v>20</v>
      </c>
      <c r="C30" s="20" t="s">
        <v>656</v>
      </c>
      <c r="D30" s="19"/>
      <c r="E30" s="19" t="s">
        <v>657</v>
      </c>
      <c r="F30" s="19" t="s">
        <v>15</v>
      </c>
      <c r="G30" s="19" t="s">
        <v>658</v>
      </c>
    </row>
    <row r="31" spans="1:7" ht="30" outlineLevel="6">
      <c r="A31" s="21" t="s">
        <v>15</v>
      </c>
      <c r="B31" s="22" t="s">
        <v>659</v>
      </c>
      <c r="C31" s="21" t="s">
        <v>17</v>
      </c>
      <c r="D31" s="21" t="b">
        <f>EXACT(G30,"Based on the total net electricity generation of all power plants serving the system and the fuel types and total fuel consumption of the project electricity system")</f>
        <v>0</v>
      </c>
      <c r="E31" s="21" t="s">
        <v>660</v>
      </c>
      <c r="F31" s="21" t="s">
        <v>15</v>
      </c>
      <c r="G31" s="21" t="s">
        <v>17</v>
      </c>
    </row>
    <row r="32" spans="1:7" outlineLevel="7" collapsed="1">
      <c r="A32" s="19" t="s">
        <v>15</v>
      </c>
      <c r="B32" s="19" t="s">
        <v>152</v>
      </c>
      <c r="C32" s="19" t="s">
        <v>17</v>
      </c>
      <c r="D32" s="19" t="s">
        <v>15</v>
      </c>
      <c r="E32" s="19" t="s">
        <v>661</v>
      </c>
      <c r="F32" s="19" t="s">
        <v>15</v>
      </c>
      <c r="G32" s="19">
        <v>1</v>
      </c>
    </row>
    <row r="33" spans="1:7" ht="45" outlineLevel="7" collapsed="1">
      <c r="A33" s="19" t="s">
        <v>12</v>
      </c>
      <c r="B33" s="19" t="s">
        <v>152</v>
      </c>
      <c r="C33" s="19" t="s">
        <v>17</v>
      </c>
      <c r="D33" s="19"/>
      <c r="E33" s="19" t="s">
        <v>662</v>
      </c>
      <c r="F33" s="19" t="s">
        <v>15</v>
      </c>
      <c r="G33" s="19">
        <v>1</v>
      </c>
    </row>
    <row r="34" spans="1:7" outlineLevel="7" collapsed="1">
      <c r="A34" s="19" t="s">
        <v>12</v>
      </c>
      <c r="B34" s="20" t="s">
        <v>663</v>
      </c>
      <c r="C34" s="19" t="s">
        <v>17</v>
      </c>
      <c r="D34" s="19"/>
      <c r="E34" s="19" t="s">
        <v>663</v>
      </c>
      <c r="F34" s="19" t="s">
        <v>12</v>
      </c>
      <c r="G34" s="19" t="s">
        <v>17</v>
      </c>
    </row>
    <row r="35" spans="1:7" ht="30" outlineLevel="6">
      <c r="A35" s="21" t="s">
        <v>15</v>
      </c>
      <c r="B35" s="22" t="s">
        <v>664</v>
      </c>
      <c r="C35" s="21" t="s">
        <v>17</v>
      </c>
      <c r="D35" s="21" t="b">
        <f>EXACT(G30,"Based on the net electricity generation and a CO2 emission factor of each power unit")</f>
        <v>1</v>
      </c>
      <c r="E35" s="21" t="s">
        <v>665</v>
      </c>
      <c r="F35" s="21" t="s">
        <v>15</v>
      </c>
      <c r="G35" s="21" t="s">
        <v>17</v>
      </c>
    </row>
    <row r="36" spans="1:7" outlineLevel="7" collapsed="1">
      <c r="A36" s="19" t="s">
        <v>15</v>
      </c>
      <c r="B36" s="19" t="s">
        <v>152</v>
      </c>
      <c r="C36" s="19" t="s">
        <v>17</v>
      </c>
      <c r="D36" s="19" t="s">
        <v>15</v>
      </c>
      <c r="E36" s="19" t="s">
        <v>661</v>
      </c>
      <c r="F36" s="19" t="s">
        <v>15</v>
      </c>
      <c r="G36" s="19">
        <v>1</v>
      </c>
    </row>
    <row r="37" spans="1:7" outlineLevel="7" collapsed="1">
      <c r="A37" s="19" t="s">
        <v>12</v>
      </c>
      <c r="B37" s="20" t="s">
        <v>652</v>
      </c>
      <c r="C37" s="19" t="s">
        <v>17</v>
      </c>
      <c r="D37" s="19"/>
      <c r="E37" s="19" t="s">
        <v>653</v>
      </c>
      <c r="F37" s="19" t="s">
        <v>12</v>
      </c>
      <c r="G37" s="19" t="s">
        <v>17</v>
      </c>
    </row>
    <row r="38" spans="1:7" outlineLevel="6" collapsed="1">
      <c r="A38" s="19" t="s">
        <v>15</v>
      </c>
      <c r="B38" s="19" t="s">
        <v>152</v>
      </c>
      <c r="C38" s="19" t="s">
        <v>17</v>
      </c>
      <c r="D38" s="19" t="s">
        <v>15</v>
      </c>
      <c r="E38" s="19" t="s">
        <v>666</v>
      </c>
      <c r="F38" s="19" t="s">
        <v>15</v>
      </c>
      <c r="G38" s="19">
        <v>1</v>
      </c>
    </row>
    <row r="39" spans="1:7" outlineLevel="4">
      <c r="A39" s="21" t="s">
        <v>15</v>
      </c>
      <c r="B39" s="22" t="s">
        <v>654</v>
      </c>
      <c r="C39" s="21" t="s">
        <v>17</v>
      </c>
      <c r="D39" s="21" t="b">
        <f>EXACT(G14,"Yes")</f>
        <v>1</v>
      </c>
      <c r="E39" s="21" t="s">
        <v>655</v>
      </c>
      <c r="F39" s="21" t="s">
        <v>15</v>
      </c>
      <c r="G39" s="21" t="s">
        <v>17</v>
      </c>
    </row>
    <row r="40" spans="1:7" ht="30" outlineLevel="5" collapsed="1">
      <c r="A40" s="19" t="s">
        <v>12</v>
      </c>
      <c r="B40" s="19" t="s">
        <v>20</v>
      </c>
      <c r="C40" s="20" t="s">
        <v>656</v>
      </c>
      <c r="D40" s="19"/>
      <c r="E40" s="19" t="s">
        <v>657</v>
      </c>
      <c r="F40" s="19" t="s">
        <v>15</v>
      </c>
      <c r="G40" s="19" t="s">
        <v>658</v>
      </c>
    </row>
    <row r="41" spans="1:7" ht="30" outlineLevel="5">
      <c r="A41" s="21" t="s">
        <v>15</v>
      </c>
      <c r="B41" s="22" t="s">
        <v>659</v>
      </c>
      <c r="C41" s="21" t="s">
        <v>17</v>
      </c>
      <c r="D41" s="21" t="b">
        <f>EXACT(G40,"Based on the total net electricity generation of all power plants serving the system and the fuel types and total fuel consumption of the project electricity system")</f>
        <v>0</v>
      </c>
      <c r="E41" s="21" t="s">
        <v>660</v>
      </c>
      <c r="F41" s="21" t="s">
        <v>15</v>
      </c>
      <c r="G41" s="21" t="s">
        <v>17</v>
      </c>
    </row>
    <row r="42" spans="1:7" outlineLevel="6" collapsed="1">
      <c r="A42" s="19" t="s">
        <v>15</v>
      </c>
      <c r="B42" s="19" t="s">
        <v>152</v>
      </c>
      <c r="C42" s="19" t="s">
        <v>17</v>
      </c>
      <c r="D42" s="19" t="s">
        <v>15</v>
      </c>
      <c r="E42" s="19" t="s">
        <v>661</v>
      </c>
      <c r="F42" s="19" t="s">
        <v>15</v>
      </c>
      <c r="G42" s="19">
        <v>1</v>
      </c>
    </row>
    <row r="43" spans="1:7" ht="45" outlineLevel="6" collapsed="1">
      <c r="A43" s="19" t="s">
        <v>12</v>
      </c>
      <c r="B43" s="19" t="s">
        <v>152</v>
      </c>
      <c r="C43" s="19" t="s">
        <v>17</v>
      </c>
      <c r="D43" s="19"/>
      <c r="E43" s="19" t="s">
        <v>662</v>
      </c>
      <c r="F43" s="19" t="s">
        <v>15</v>
      </c>
      <c r="G43" s="19">
        <v>1</v>
      </c>
    </row>
    <row r="44" spans="1:7" outlineLevel="6">
      <c r="A44" s="21" t="s">
        <v>12</v>
      </c>
      <c r="B44" s="22" t="s">
        <v>663</v>
      </c>
      <c r="C44" s="21" t="s">
        <v>17</v>
      </c>
      <c r="D44" s="21"/>
      <c r="E44" s="21" t="s">
        <v>663</v>
      </c>
      <c r="F44" s="21" t="s">
        <v>12</v>
      </c>
      <c r="G44" s="21" t="s">
        <v>17</v>
      </c>
    </row>
    <row r="45" spans="1:7" outlineLevel="7" collapsed="1">
      <c r="A45" s="19" t="s">
        <v>12</v>
      </c>
      <c r="B45" s="19" t="s">
        <v>13</v>
      </c>
      <c r="C45" s="19" t="s">
        <v>17</v>
      </c>
      <c r="D45" s="19"/>
      <c r="E45" s="19" t="s">
        <v>667</v>
      </c>
      <c r="F45" s="19" t="s">
        <v>15</v>
      </c>
      <c r="G45" s="19" t="s">
        <v>111</v>
      </c>
    </row>
    <row r="46" spans="1:7" ht="30" outlineLevel="7" collapsed="1">
      <c r="A46" s="19" t="s">
        <v>12</v>
      </c>
      <c r="B46" s="19" t="s">
        <v>152</v>
      </c>
      <c r="C46" s="19" t="s">
        <v>17</v>
      </c>
      <c r="D46" s="19"/>
      <c r="E46" s="19" t="s">
        <v>668</v>
      </c>
      <c r="F46" s="19" t="s">
        <v>15</v>
      </c>
      <c r="G46" s="19">
        <v>1</v>
      </c>
    </row>
    <row r="47" spans="1:7" ht="30" outlineLevel="7" collapsed="1">
      <c r="A47" s="19" t="s">
        <v>12</v>
      </c>
      <c r="B47" s="19" t="s">
        <v>152</v>
      </c>
      <c r="C47" s="19" t="s">
        <v>17</v>
      </c>
      <c r="D47" s="19"/>
      <c r="E47" s="19" t="s">
        <v>669</v>
      </c>
      <c r="F47" s="19" t="s">
        <v>15</v>
      </c>
      <c r="G47" s="19">
        <v>1</v>
      </c>
    </row>
    <row r="48" spans="1:7" outlineLevel="7" collapsed="1">
      <c r="A48" s="19" t="s">
        <v>12</v>
      </c>
      <c r="B48" s="19" t="s">
        <v>152</v>
      </c>
      <c r="C48" s="19" t="s">
        <v>17</v>
      </c>
      <c r="D48" s="19"/>
      <c r="E48" s="19" t="s">
        <v>670</v>
      </c>
      <c r="F48" s="19" t="s">
        <v>15</v>
      </c>
      <c r="G48" s="19">
        <v>1</v>
      </c>
    </row>
    <row r="49" spans="1:7" ht="30" outlineLevel="5">
      <c r="A49" s="21" t="s">
        <v>15</v>
      </c>
      <c r="B49" s="22" t="s">
        <v>664</v>
      </c>
      <c r="C49" s="21" t="s">
        <v>17</v>
      </c>
      <c r="D49" s="21" t="b">
        <f>EXACT(G40,"Based on the net electricity generation and a CO2 emission factor of each power unit")</f>
        <v>1</v>
      </c>
      <c r="E49" s="21" t="s">
        <v>665</v>
      </c>
      <c r="F49" s="21" t="s">
        <v>15</v>
      </c>
      <c r="G49" s="21" t="s">
        <v>17</v>
      </c>
    </row>
    <row r="50" spans="1:7" outlineLevel="6" collapsed="1">
      <c r="A50" s="19" t="s">
        <v>15</v>
      </c>
      <c r="B50" s="19" t="s">
        <v>152</v>
      </c>
      <c r="C50" s="19" t="s">
        <v>17</v>
      </c>
      <c r="D50" s="19" t="s">
        <v>15</v>
      </c>
      <c r="E50" s="19" t="s">
        <v>661</v>
      </c>
      <c r="F50" s="19" t="s">
        <v>15</v>
      </c>
      <c r="G50" s="19">
        <v>1</v>
      </c>
    </row>
    <row r="51" spans="1:7" outlineLevel="6">
      <c r="A51" s="21" t="s">
        <v>12</v>
      </c>
      <c r="B51" s="22" t="s">
        <v>652</v>
      </c>
      <c r="C51" s="21" t="s">
        <v>17</v>
      </c>
      <c r="D51" s="21"/>
      <c r="E51" s="21" t="s">
        <v>653</v>
      </c>
      <c r="F51" s="21" t="s">
        <v>12</v>
      </c>
      <c r="G51" s="21" t="s">
        <v>17</v>
      </c>
    </row>
    <row r="52" spans="1:7" ht="30" outlineLevel="7" collapsed="1">
      <c r="A52" s="19" t="s">
        <v>12</v>
      </c>
      <c r="B52" s="19" t="s">
        <v>20</v>
      </c>
      <c r="C52" s="20" t="s">
        <v>671</v>
      </c>
      <c r="D52" s="19"/>
      <c r="E52" s="19" t="s">
        <v>672</v>
      </c>
      <c r="F52" s="19" t="s">
        <v>15</v>
      </c>
      <c r="G52" s="19" t="s">
        <v>673</v>
      </c>
    </row>
    <row r="53" spans="1:7" outlineLevel="7" collapsed="1">
      <c r="A53" s="19" t="s">
        <v>15</v>
      </c>
      <c r="B53" s="20" t="s">
        <v>674</v>
      </c>
      <c r="C53" s="19" t="s">
        <v>17</v>
      </c>
      <c r="D53" s="19" t="b">
        <f>EXACT(G52,"Only data available is the electricity generation for the specific power unit")</f>
        <v>0</v>
      </c>
      <c r="E53" s="19" t="s">
        <v>675</v>
      </c>
      <c r="F53" s="19" t="s">
        <v>15</v>
      </c>
      <c r="G53" s="19" t="s">
        <v>17</v>
      </c>
    </row>
    <row r="54" spans="1:7" ht="30" outlineLevel="7" collapsed="1">
      <c r="A54" s="19" t="s">
        <v>15</v>
      </c>
      <c r="B54" s="20" t="s">
        <v>676</v>
      </c>
      <c r="C54" s="19" t="s">
        <v>17</v>
      </c>
      <c r="D54" s="19" t="b">
        <f>EXACT(G52,"Only data available for the specific power unit are the electricity generation and the fuel types used")</f>
        <v>0</v>
      </c>
      <c r="E54" s="19" t="s">
        <v>677</v>
      </c>
      <c r="F54" s="19" t="s">
        <v>15</v>
      </c>
      <c r="G54" s="19" t="s">
        <v>17</v>
      </c>
    </row>
    <row r="55" spans="1:7" outlineLevel="7" collapsed="1">
      <c r="A55" s="19" t="s">
        <v>15</v>
      </c>
      <c r="B55" s="20" t="s">
        <v>678</v>
      </c>
      <c r="C55" s="19" t="s">
        <v>17</v>
      </c>
      <c r="D55" s="19" t="b">
        <f>EXACT(G52,"Data available for fuel consumption and electricity generation")</f>
        <v>1</v>
      </c>
      <c r="E55" s="19" t="s">
        <v>673</v>
      </c>
      <c r="F55" s="19" t="s">
        <v>15</v>
      </c>
      <c r="G55" s="19" t="s">
        <v>17</v>
      </c>
    </row>
    <row r="56" spans="1:7" outlineLevel="5" collapsed="1">
      <c r="A56" s="19" t="s">
        <v>15</v>
      </c>
      <c r="B56" s="19" t="s">
        <v>152</v>
      </c>
      <c r="C56" s="19" t="s">
        <v>17</v>
      </c>
      <c r="D56" s="19" t="s">
        <v>15</v>
      </c>
      <c r="E56" s="19" t="s">
        <v>666</v>
      </c>
      <c r="F56" s="19" t="s">
        <v>15</v>
      </c>
      <c r="G56" s="19">
        <v>1</v>
      </c>
    </row>
    <row r="57" spans="1:7" outlineLevel="3">
      <c r="A57" s="21" t="s">
        <v>15</v>
      </c>
      <c r="B57" s="22" t="s">
        <v>679</v>
      </c>
      <c r="C57" s="21" t="s">
        <v>17</v>
      </c>
      <c r="D57" s="21" t="b">
        <f>EXACT(G12,"Hourly")</f>
        <v>1</v>
      </c>
      <c r="E57" s="21" t="s">
        <v>680</v>
      </c>
      <c r="F57" s="21" t="s">
        <v>15</v>
      </c>
      <c r="G57" s="21" t="s">
        <v>17</v>
      </c>
    </row>
    <row r="58" spans="1:7" ht="30" outlineLevel="4" collapsed="1">
      <c r="A58" s="19" t="s">
        <v>12</v>
      </c>
      <c r="B58" s="19" t="s">
        <v>20</v>
      </c>
      <c r="C58" s="20" t="s">
        <v>681</v>
      </c>
      <c r="D58" s="19"/>
      <c r="E58" s="19" t="s">
        <v>682</v>
      </c>
      <c r="F58" s="19" t="s">
        <v>15</v>
      </c>
      <c r="G58" s="19" t="s">
        <v>683</v>
      </c>
    </row>
    <row r="59" spans="1:7" ht="30" outlineLevel="4" collapsed="1">
      <c r="A59" s="19" t="s">
        <v>12</v>
      </c>
      <c r="B59" s="19" t="s">
        <v>152</v>
      </c>
      <c r="C59" s="19" t="s">
        <v>17</v>
      </c>
      <c r="D59" s="19"/>
      <c r="E59" s="19" t="s">
        <v>684</v>
      </c>
      <c r="F59" s="19" t="s">
        <v>15</v>
      </c>
      <c r="G59" s="19">
        <v>1</v>
      </c>
    </row>
    <row r="60" spans="1:7" outlineLevel="3">
      <c r="A60" s="21" t="s">
        <v>12</v>
      </c>
      <c r="B60" s="22" t="s">
        <v>685</v>
      </c>
      <c r="C60" s="21" t="s">
        <v>17</v>
      </c>
      <c r="D60" s="21"/>
      <c r="E60" s="21" t="s">
        <v>685</v>
      </c>
      <c r="F60" s="21" t="s">
        <v>15</v>
      </c>
      <c r="G60" s="21" t="s">
        <v>17</v>
      </c>
    </row>
    <row r="61" spans="1:7" outlineLevel="4" collapsed="1">
      <c r="A61" s="19" t="s">
        <v>15</v>
      </c>
      <c r="B61" s="19" t="s">
        <v>152</v>
      </c>
      <c r="C61" s="19" t="s">
        <v>17</v>
      </c>
      <c r="D61" s="19" t="s">
        <v>15</v>
      </c>
      <c r="E61" s="19" t="s">
        <v>686</v>
      </c>
      <c r="F61" s="19" t="s">
        <v>15</v>
      </c>
      <c r="G61" s="19">
        <v>1</v>
      </c>
    </row>
    <row r="62" spans="1:7" ht="409.5" outlineLevel="4" collapsed="1">
      <c r="A62" s="19" t="s">
        <v>15</v>
      </c>
      <c r="B62" s="19" t="s">
        <v>80</v>
      </c>
      <c r="C62" s="23" t="s">
        <v>81</v>
      </c>
      <c r="D62" s="19"/>
      <c r="E62" s="24" t="s">
        <v>687</v>
      </c>
      <c r="F62" s="19" t="s">
        <v>15</v>
      </c>
      <c r="G62" s="19" t="s">
        <v>17</v>
      </c>
    </row>
    <row r="63" spans="1:7" outlineLevel="4" collapsed="1">
      <c r="A63" s="19" t="s">
        <v>12</v>
      </c>
      <c r="B63" s="19" t="s">
        <v>152</v>
      </c>
      <c r="C63" s="19" t="s">
        <v>17</v>
      </c>
      <c r="D63" s="19"/>
      <c r="E63" s="19" t="s">
        <v>688</v>
      </c>
      <c r="F63" s="19" t="s">
        <v>15</v>
      </c>
      <c r="G63" s="19">
        <v>1</v>
      </c>
    </row>
    <row r="64" spans="1:7" outlineLevel="4" collapsed="1">
      <c r="A64" s="19" t="s">
        <v>12</v>
      </c>
      <c r="B64" s="19" t="s">
        <v>152</v>
      </c>
      <c r="C64" s="19" t="s">
        <v>17</v>
      </c>
      <c r="D64" s="19"/>
      <c r="E64" s="19" t="s">
        <v>689</v>
      </c>
      <c r="F64" s="19" t="s">
        <v>15</v>
      </c>
      <c r="G64" s="19">
        <v>1</v>
      </c>
    </row>
    <row r="65" spans="1:7" outlineLevel="4">
      <c r="A65" s="21" t="s">
        <v>12</v>
      </c>
      <c r="B65" s="22" t="s">
        <v>690</v>
      </c>
      <c r="C65" s="21" t="s">
        <v>17</v>
      </c>
      <c r="D65" s="21"/>
      <c r="E65" s="21" t="s">
        <v>690</v>
      </c>
      <c r="F65" s="21" t="s">
        <v>12</v>
      </c>
      <c r="G65" s="21" t="s">
        <v>17</v>
      </c>
    </row>
    <row r="66" spans="1:7" outlineLevel="5" collapsed="1">
      <c r="A66" s="19" t="s">
        <v>12</v>
      </c>
      <c r="B66" s="19" t="s">
        <v>13</v>
      </c>
      <c r="C66" s="19" t="s">
        <v>17</v>
      </c>
      <c r="D66" s="19"/>
      <c r="E66" s="19" t="s">
        <v>691</v>
      </c>
      <c r="F66" s="19" t="s">
        <v>15</v>
      </c>
      <c r="G66" s="19" t="s">
        <v>111</v>
      </c>
    </row>
    <row r="67" spans="1:7" outlineLevel="5" collapsed="1">
      <c r="A67" s="19" t="s">
        <v>12</v>
      </c>
      <c r="B67" s="19" t="s">
        <v>65</v>
      </c>
      <c r="C67" s="19" t="s">
        <v>17</v>
      </c>
      <c r="D67" s="19"/>
      <c r="E67" s="19" t="s">
        <v>692</v>
      </c>
      <c r="F67" s="19" t="s">
        <v>15</v>
      </c>
      <c r="G67" s="19" t="s">
        <v>329</v>
      </c>
    </row>
    <row r="68" spans="1:7" outlineLevel="5" collapsed="1">
      <c r="A68" s="19" t="s">
        <v>12</v>
      </c>
      <c r="B68" s="19" t="s">
        <v>152</v>
      </c>
      <c r="C68" s="19" t="s">
        <v>17</v>
      </c>
      <c r="D68" s="19"/>
      <c r="E68" s="19" t="s">
        <v>693</v>
      </c>
      <c r="F68" s="19" t="s">
        <v>15</v>
      </c>
      <c r="G68" s="19">
        <v>1</v>
      </c>
    </row>
    <row r="69" spans="1:7" outlineLevel="5" collapsed="1">
      <c r="A69" s="19" t="s">
        <v>12</v>
      </c>
      <c r="B69" s="19" t="s">
        <v>152</v>
      </c>
      <c r="C69" s="19" t="s">
        <v>17</v>
      </c>
      <c r="D69" s="19"/>
      <c r="E69" s="19" t="s">
        <v>694</v>
      </c>
      <c r="F69" s="19" t="s">
        <v>15</v>
      </c>
      <c r="G69" s="19">
        <v>1</v>
      </c>
    </row>
    <row r="70" spans="1:7" outlineLevel="3">
      <c r="A70" s="21" t="s">
        <v>12</v>
      </c>
      <c r="B70" s="22" t="s">
        <v>695</v>
      </c>
      <c r="C70" s="21" t="s">
        <v>17</v>
      </c>
      <c r="D70" s="21"/>
      <c r="E70" s="21" t="s">
        <v>695</v>
      </c>
      <c r="F70" s="21" t="s">
        <v>15</v>
      </c>
      <c r="G70" s="21" t="s">
        <v>17</v>
      </c>
    </row>
    <row r="71" spans="1:7" ht="30" outlineLevel="4" collapsed="1">
      <c r="A71" s="19" t="s">
        <v>12</v>
      </c>
      <c r="B71" s="19" t="s">
        <v>20</v>
      </c>
      <c r="C71" s="20" t="s">
        <v>696</v>
      </c>
      <c r="D71" s="19"/>
      <c r="E71" s="19" t="s">
        <v>697</v>
      </c>
      <c r="F71" s="19" t="s">
        <v>15</v>
      </c>
      <c r="G71" s="19" t="s">
        <v>12</v>
      </c>
    </row>
    <row r="72" spans="1:7" outlineLevel="4">
      <c r="A72" s="21" t="s">
        <v>15</v>
      </c>
      <c r="B72" s="22" t="s">
        <v>698</v>
      </c>
      <c r="C72" s="21" t="s">
        <v>17</v>
      </c>
      <c r="D72" s="21" t="b">
        <f>EXACT(G71,"No")</f>
        <v>0</v>
      </c>
      <c r="E72" s="21" t="s">
        <v>699</v>
      </c>
      <c r="F72" s="21" t="s">
        <v>15</v>
      </c>
      <c r="G72" s="21" t="s">
        <v>17</v>
      </c>
    </row>
    <row r="73" spans="1:7" ht="30" outlineLevel="5" collapsed="1">
      <c r="A73" s="19" t="s">
        <v>12</v>
      </c>
      <c r="B73" s="19" t="s">
        <v>20</v>
      </c>
      <c r="C73" s="20" t="s">
        <v>700</v>
      </c>
      <c r="D73" s="19"/>
      <c r="E73" s="19" t="s">
        <v>701</v>
      </c>
      <c r="F73" s="19" t="s">
        <v>15</v>
      </c>
      <c r="G73" s="19" t="s">
        <v>702</v>
      </c>
    </row>
    <row r="74" spans="1:7" outlineLevel="5">
      <c r="A74" s="21" t="s">
        <v>15</v>
      </c>
      <c r="B74" s="22" t="s">
        <v>703</v>
      </c>
      <c r="C74" s="21" t="s">
        <v>17</v>
      </c>
      <c r="D74" s="21" t="b">
        <f>EXACT(G73,"Neither")</f>
        <v>0</v>
      </c>
      <c r="E74" s="21" t="s">
        <v>703</v>
      </c>
      <c r="F74" s="21" t="s">
        <v>15</v>
      </c>
      <c r="G74" s="21" t="s">
        <v>17</v>
      </c>
    </row>
    <row r="75" spans="1:7" outlineLevel="6" collapsed="1">
      <c r="A75" s="19" t="s">
        <v>15</v>
      </c>
      <c r="B75" s="19" t="s">
        <v>152</v>
      </c>
      <c r="C75" s="19" t="s">
        <v>17</v>
      </c>
      <c r="D75" s="19" t="s">
        <v>15</v>
      </c>
      <c r="E75" s="19" t="s">
        <v>704</v>
      </c>
      <c r="F75" s="19" t="s">
        <v>15</v>
      </c>
      <c r="G75" s="19">
        <v>1</v>
      </c>
    </row>
    <row r="76" spans="1:7" outlineLevel="6" collapsed="1">
      <c r="A76" s="19" t="s">
        <v>15</v>
      </c>
      <c r="B76" s="19" t="s">
        <v>152</v>
      </c>
      <c r="C76" s="19" t="s">
        <v>17</v>
      </c>
      <c r="D76" s="19" t="s">
        <v>15</v>
      </c>
      <c r="E76" s="19" t="s">
        <v>705</v>
      </c>
      <c r="F76" s="19" t="s">
        <v>15</v>
      </c>
      <c r="G76" s="19">
        <v>1</v>
      </c>
    </row>
    <row r="77" spans="1:7" outlineLevel="6" collapsed="1">
      <c r="A77" s="19" t="s">
        <v>15</v>
      </c>
      <c r="B77" s="19" t="s">
        <v>152</v>
      </c>
      <c r="C77" s="19" t="s">
        <v>17</v>
      </c>
      <c r="D77" s="19" t="s">
        <v>15</v>
      </c>
      <c r="E77" s="19" t="s">
        <v>706</v>
      </c>
      <c r="F77" s="19" t="s">
        <v>15</v>
      </c>
      <c r="G77" s="19">
        <v>1</v>
      </c>
    </row>
    <row r="78" spans="1:7" outlineLevel="6" collapsed="1">
      <c r="A78" s="19" t="s">
        <v>15</v>
      </c>
      <c r="B78" s="19" t="s">
        <v>152</v>
      </c>
      <c r="C78" s="19" t="s">
        <v>17</v>
      </c>
      <c r="D78" s="19" t="s">
        <v>15</v>
      </c>
      <c r="E78" s="19" t="s">
        <v>686</v>
      </c>
      <c r="F78" s="19" t="s">
        <v>15</v>
      </c>
      <c r="G78" s="19">
        <v>1</v>
      </c>
    </row>
    <row r="79" spans="1:7" ht="30" outlineLevel="6" collapsed="1">
      <c r="A79" s="19" t="s">
        <v>12</v>
      </c>
      <c r="B79" s="19" t="s">
        <v>20</v>
      </c>
      <c r="C79" s="20" t="s">
        <v>134</v>
      </c>
      <c r="D79" s="19"/>
      <c r="E79" s="19" t="s">
        <v>707</v>
      </c>
      <c r="F79" s="19" t="s">
        <v>15</v>
      </c>
      <c r="G79" s="19" t="s">
        <v>12</v>
      </c>
    </row>
    <row r="80" spans="1:7" ht="45" outlineLevel="6" collapsed="1">
      <c r="A80" s="19" t="s">
        <v>12</v>
      </c>
      <c r="B80" s="19" t="s">
        <v>20</v>
      </c>
      <c r="C80" s="20" t="s">
        <v>708</v>
      </c>
      <c r="D80" s="19"/>
      <c r="E80" s="19" t="s">
        <v>709</v>
      </c>
      <c r="F80" s="19" t="s">
        <v>15</v>
      </c>
      <c r="G80" s="19" t="s">
        <v>710</v>
      </c>
    </row>
    <row r="81" spans="1:7" ht="30" outlineLevel="6" collapsed="1">
      <c r="A81" s="19" t="s">
        <v>12</v>
      </c>
      <c r="B81" s="19" t="s">
        <v>20</v>
      </c>
      <c r="C81" s="20" t="s">
        <v>711</v>
      </c>
      <c r="D81" s="19"/>
      <c r="E81" s="19" t="s">
        <v>712</v>
      </c>
      <c r="F81" s="19" t="s">
        <v>15</v>
      </c>
      <c r="G81" s="19" t="s">
        <v>12</v>
      </c>
    </row>
    <row r="82" spans="1:7" outlineLevel="6" collapsed="1">
      <c r="A82" s="19" t="s">
        <v>15</v>
      </c>
      <c r="B82" s="19" t="s">
        <v>152</v>
      </c>
      <c r="C82" s="19" t="s">
        <v>17</v>
      </c>
      <c r="D82" s="19" t="s">
        <v>15</v>
      </c>
      <c r="E82" s="19" t="s">
        <v>713</v>
      </c>
      <c r="F82" s="19" t="s">
        <v>15</v>
      </c>
      <c r="G82" s="19">
        <v>1</v>
      </c>
    </row>
    <row r="83" spans="1:7" outlineLevel="5">
      <c r="A83" s="21" t="s">
        <v>15</v>
      </c>
      <c r="B83" s="22" t="s">
        <v>714</v>
      </c>
      <c r="C83" s="21" t="s">
        <v>17</v>
      </c>
      <c r="D83" s="21" t="b">
        <f>EXACT(G73,"Isolated System")</f>
        <v>0</v>
      </c>
      <c r="E83" s="21" t="s">
        <v>715</v>
      </c>
      <c r="F83" s="21" t="s">
        <v>15</v>
      </c>
      <c r="G83" s="21" t="s">
        <v>17</v>
      </c>
    </row>
    <row r="84" spans="1:7" outlineLevel="6" collapsed="1">
      <c r="A84" s="19" t="s">
        <v>15</v>
      </c>
      <c r="B84" s="19" t="s">
        <v>152</v>
      </c>
      <c r="C84" s="19" t="s">
        <v>17</v>
      </c>
      <c r="D84" s="19" t="s">
        <v>15</v>
      </c>
      <c r="E84" s="19" t="s">
        <v>704</v>
      </c>
      <c r="F84" s="19" t="s">
        <v>15</v>
      </c>
      <c r="G84" s="19">
        <v>1</v>
      </c>
    </row>
    <row r="85" spans="1:7" outlineLevel="6" collapsed="1">
      <c r="A85" s="19" t="s">
        <v>15</v>
      </c>
      <c r="B85" s="19" t="s">
        <v>152</v>
      </c>
      <c r="C85" s="19" t="s">
        <v>17</v>
      </c>
      <c r="D85" s="19" t="s">
        <v>15</v>
      </c>
      <c r="E85" s="19" t="s">
        <v>705</v>
      </c>
      <c r="F85" s="19" t="s">
        <v>15</v>
      </c>
      <c r="G85" s="19">
        <v>1</v>
      </c>
    </row>
    <row r="86" spans="1:7" outlineLevel="6" collapsed="1">
      <c r="A86" s="19" t="s">
        <v>15</v>
      </c>
      <c r="B86" s="19" t="s">
        <v>152</v>
      </c>
      <c r="C86" s="19" t="s">
        <v>17</v>
      </c>
      <c r="D86" s="19" t="s">
        <v>15</v>
      </c>
      <c r="E86" s="19" t="s">
        <v>706</v>
      </c>
      <c r="F86" s="19" t="s">
        <v>15</v>
      </c>
      <c r="G86" s="19">
        <v>1</v>
      </c>
    </row>
    <row r="87" spans="1:7" outlineLevel="6" collapsed="1">
      <c r="A87" s="19" t="s">
        <v>15</v>
      </c>
      <c r="B87" s="19" t="s">
        <v>152</v>
      </c>
      <c r="C87" s="19" t="s">
        <v>17</v>
      </c>
      <c r="D87" s="19" t="s">
        <v>15</v>
      </c>
      <c r="E87" s="19" t="s">
        <v>713</v>
      </c>
      <c r="F87" s="19" t="s">
        <v>15</v>
      </c>
      <c r="G87" s="19">
        <v>1</v>
      </c>
    </row>
    <row r="88" spans="1:7" outlineLevel="6" collapsed="1">
      <c r="A88" s="19" t="s">
        <v>15</v>
      </c>
      <c r="B88" s="19" t="s">
        <v>152</v>
      </c>
      <c r="C88" s="19" t="s">
        <v>17</v>
      </c>
      <c r="D88" s="19" t="s">
        <v>15</v>
      </c>
      <c r="E88" s="19" t="s">
        <v>686</v>
      </c>
      <c r="F88" s="19" t="s">
        <v>15</v>
      </c>
      <c r="G88" s="19">
        <v>1</v>
      </c>
    </row>
    <row r="89" spans="1:7" ht="30" outlineLevel="6" collapsed="1">
      <c r="A89" s="19" t="s">
        <v>12</v>
      </c>
      <c r="B89" s="19" t="s">
        <v>20</v>
      </c>
      <c r="C89" s="20" t="s">
        <v>716</v>
      </c>
      <c r="D89" s="19"/>
      <c r="E89" s="19" t="s">
        <v>717</v>
      </c>
      <c r="F89" s="19" t="s">
        <v>15</v>
      </c>
      <c r="G89" s="19" t="s">
        <v>718</v>
      </c>
    </row>
    <row r="90" spans="1:7" outlineLevel="6">
      <c r="A90" s="21" t="s">
        <v>15</v>
      </c>
      <c r="B90" s="22" t="s">
        <v>719</v>
      </c>
      <c r="C90" s="21" t="s">
        <v>17</v>
      </c>
      <c r="D90" s="21" t="b">
        <f>EXACT(G89,"Multiple")</f>
        <v>0</v>
      </c>
      <c r="E90" s="21" t="s">
        <v>720</v>
      </c>
      <c r="F90" s="21" t="s">
        <v>15</v>
      </c>
      <c r="G90" s="21" t="s">
        <v>17</v>
      </c>
    </row>
    <row r="91" spans="1:7" ht="30" outlineLevel="7" collapsed="1">
      <c r="A91" s="19" t="s">
        <v>12</v>
      </c>
      <c r="B91" s="19" t="s">
        <v>20</v>
      </c>
      <c r="C91" s="20" t="s">
        <v>721</v>
      </c>
      <c r="D91" s="19"/>
      <c r="E91" s="19" t="s">
        <v>722</v>
      </c>
      <c r="F91" s="19" t="s">
        <v>15</v>
      </c>
      <c r="G91" s="19" t="s">
        <v>723</v>
      </c>
    </row>
    <row r="92" spans="1:7" ht="30" outlineLevel="7" collapsed="1">
      <c r="A92" s="19" t="s">
        <v>15</v>
      </c>
      <c r="B92" s="19" t="s">
        <v>20</v>
      </c>
      <c r="C92" s="20" t="s">
        <v>724</v>
      </c>
      <c r="D92" s="19" t="b">
        <f>EXACT(G91,"Isolated grid systems with multiple fuel and technology types with combined cycle power plants")</f>
        <v>0</v>
      </c>
      <c r="E92" s="19" t="s">
        <v>725</v>
      </c>
      <c r="F92" s="19" t="s">
        <v>15</v>
      </c>
      <c r="G92" s="19" t="s">
        <v>12</v>
      </c>
    </row>
    <row r="93" spans="1:7" ht="30" outlineLevel="7" collapsed="1">
      <c r="A93" s="19" t="s">
        <v>15</v>
      </c>
      <c r="B93" s="19" t="s">
        <v>20</v>
      </c>
      <c r="C93" s="20" t="s">
        <v>726</v>
      </c>
      <c r="D93" s="19" t="b">
        <f>EXACT(G91,"Isolated grid systems with multiple fuel and technology types without combined cycle power plants")</f>
        <v>0</v>
      </c>
      <c r="E93" s="19" t="s">
        <v>725</v>
      </c>
      <c r="F93" s="19" t="s">
        <v>15</v>
      </c>
      <c r="G93" s="19" t="s">
        <v>12</v>
      </c>
    </row>
    <row r="94" spans="1:7" outlineLevel="5">
      <c r="A94" s="21" t="s">
        <v>15</v>
      </c>
      <c r="B94" s="22" t="s">
        <v>703</v>
      </c>
      <c r="C94" s="21" t="s">
        <v>17</v>
      </c>
      <c r="D94" s="21" t="b">
        <f>EXACT(G73,"Grid is located in LDC/SIDs/URC")</f>
        <v>1</v>
      </c>
      <c r="E94" s="21" t="s">
        <v>703</v>
      </c>
      <c r="F94" s="21" t="s">
        <v>15</v>
      </c>
      <c r="G94" s="21" t="s">
        <v>17</v>
      </c>
    </row>
    <row r="95" spans="1:7" outlineLevel="6" collapsed="1">
      <c r="A95" s="19" t="s">
        <v>15</v>
      </c>
      <c r="B95" s="19" t="s">
        <v>152</v>
      </c>
      <c r="C95" s="19" t="s">
        <v>17</v>
      </c>
      <c r="D95" s="19" t="s">
        <v>15</v>
      </c>
      <c r="E95" s="19" t="s">
        <v>704</v>
      </c>
      <c r="F95" s="19" t="s">
        <v>15</v>
      </c>
      <c r="G95" s="19">
        <v>1</v>
      </c>
    </row>
    <row r="96" spans="1:7" outlineLevel="6" collapsed="1">
      <c r="A96" s="19" t="s">
        <v>15</v>
      </c>
      <c r="B96" s="19" t="s">
        <v>152</v>
      </c>
      <c r="C96" s="19" t="s">
        <v>17</v>
      </c>
      <c r="D96" s="19" t="s">
        <v>15</v>
      </c>
      <c r="E96" s="19" t="s">
        <v>705</v>
      </c>
      <c r="F96" s="19" t="s">
        <v>15</v>
      </c>
      <c r="G96" s="19">
        <v>1</v>
      </c>
    </row>
    <row r="97" spans="1:7" outlineLevel="6" collapsed="1">
      <c r="A97" s="19" t="s">
        <v>15</v>
      </c>
      <c r="B97" s="19" t="s">
        <v>152</v>
      </c>
      <c r="C97" s="19" t="s">
        <v>17</v>
      </c>
      <c r="D97" s="19" t="s">
        <v>15</v>
      </c>
      <c r="E97" s="19" t="s">
        <v>706</v>
      </c>
      <c r="F97" s="19" t="s">
        <v>15</v>
      </c>
      <c r="G97" s="19">
        <v>1</v>
      </c>
    </row>
    <row r="98" spans="1:7" outlineLevel="6" collapsed="1">
      <c r="A98" s="19" t="s">
        <v>15</v>
      </c>
      <c r="B98" s="19" t="s">
        <v>152</v>
      </c>
      <c r="C98" s="19" t="s">
        <v>17</v>
      </c>
      <c r="D98" s="19" t="s">
        <v>15</v>
      </c>
      <c r="E98" s="19" t="s">
        <v>686</v>
      </c>
      <c r="F98" s="19" t="s">
        <v>15</v>
      </c>
      <c r="G98" s="19">
        <v>1</v>
      </c>
    </row>
    <row r="99" spans="1:7" ht="30" outlineLevel="6" collapsed="1">
      <c r="A99" s="19" t="s">
        <v>12</v>
      </c>
      <c r="B99" s="19" t="s">
        <v>20</v>
      </c>
      <c r="C99" s="20" t="s">
        <v>134</v>
      </c>
      <c r="D99" s="19"/>
      <c r="E99" s="19" t="s">
        <v>707</v>
      </c>
      <c r="F99" s="19" t="s">
        <v>15</v>
      </c>
      <c r="G99" s="19" t="s">
        <v>12</v>
      </c>
    </row>
    <row r="100" spans="1:7" ht="45" outlineLevel="6" collapsed="1">
      <c r="A100" s="19" t="s">
        <v>12</v>
      </c>
      <c r="B100" s="19" t="s">
        <v>20</v>
      </c>
      <c r="C100" s="20" t="s">
        <v>708</v>
      </c>
      <c r="D100" s="19"/>
      <c r="E100" s="19" t="s">
        <v>709</v>
      </c>
      <c r="F100" s="19" t="s">
        <v>15</v>
      </c>
      <c r="G100" s="19" t="s">
        <v>710</v>
      </c>
    </row>
    <row r="101" spans="1:7" ht="30" outlineLevel="6" collapsed="1">
      <c r="A101" s="19" t="s">
        <v>12</v>
      </c>
      <c r="B101" s="19" t="s">
        <v>20</v>
      </c>
      <c r="C101" s="20" t="s">
        <v>711</v>
      </c>
      <c r="D101" s="19"/>
      <c r="E101" s="19" t="s">
        <v>712</v>
      </c>
      <c r="F101" s="19" t="s">
        <v>15</v>
      </c>
      <c r="G101" s="19" t="s">
        <v>12</v>
      </c>
    </row>
    <row r="102" spans="1:7" outlineLevel="6" collapsed="1">
      <c r="A102" s="19" t="s">
        <v>15</v>
      </c>
      <c r="B102" s="19" t="s">
        <v>152</v>
      </c>
      <c r="C102" s="19" t="s">
        <v>17</v>
      </c>
      <c r="D102" s="19" t="s">
        <v>15</v>
      </c>
      <c r="E102" s="19" t="s">
        <v>713</v>
      </c>
      <c r="F102" s="19" t="s">
        <v>15</v>
      </c>
      <c r="G102" s="19">
        <v>1</v>
      </c>
    </row>
    <row r="103" spans="1:7" outlineLevel="4">
      <c r="A103" s="21" t="s">
        <v>15</v>
      </c>
      <c r="B103" s="22" t="s">
        <v>727</v>
      </c>
      <c r="C103" s="21" t="s">
        <v>17</v>
      </c>
      <c r="D103" s="21" t="b">
        <f>EXACT(G71,"Yes")</f>
        <v>1</v>
      </c>
      <c r="E103" s="21" t="s">
        <v>727</v>
      </c>
      <c r="F103" s="21" t="s">
        <v>15</v>
      </c>
      <c r="G103" s="21" t="s">
        <v>17</v>
      </c>
    </row>
    <row r="104" spans="1:7" outlineLevel="5" collapsed="1">
      <c r="A104" s="19" t="s">
        <v>15</v>
      </c>
      <c r="B104" s="19" t="s">
        <v>152</v>
      </c>
      <c r="C104" s="19" t="s">
        <v>17</v>
      </c>
      <c r="D104" s="19" t="s">
        <v>15</v>
      </c>
      <c r="E104" s="19" t="s">
        <v>704</v>
      </c>
      <c r="F104" s="19" t="s">
        <v>15</v>
      </c>
      <c r="G104" s="19">
        <v>1</v>
      </c>
    </row>
    <row r="105" spans="1:7" outlineLevel="5" collapsed="1">
      <c r="A105" s="19" t="s">
        <v>15</v>
      </c>
      <c r="B105" s="19" t="s">
        <v>152</v>
      </c>
      <c r="C105" s="19" t="s">
        <v>17</v>
      </c>
      <c r="D105" s="19" t="s">
        <v>15</v>
      </c>
      <c r="E105" s="19" t="s">
        <v>713</v>
      </c>
      <c r="F105" s="19" t="s">
        <v>15</v>
      </c>
      <c r="G105" s="19">
        <v>1</v>
      </c>
    </row>
    <row r="106" spans="1:7" outlineLevel="5" collapsed="1">
      <c r="A106" s="19" t="s">
        <v>15</v>
      </c>
      <c r="B106" s="19" t="s">
        <v>152</v>
      </c>
      <c r="C106" s="19" t="s">
        <v>17</v>
      </c>
      <c r="D106" s="19" t="s">
        <v>15</v>
      </c>
      <c r="E106" s="19" t="s">
        <v>705</v>
      </c>
      <c r="F106" s="19" t="s">
        <v>15</v>
      </c>
      <c r="G106" s="19">
        <v>1</v>
      </c>
    </row>
    <row r="107" spans="1:7" outlineLevel="5" collapsed="1">
      <c r="A107" s="19" t="s">
        <v>15</v>
      </c>
      <c r="B107" s="19" t="s">
        <v>152</v>
      </c>
      <c r="C107" s="19" t="s">
        <v>17</v>
      </c>
      <c r="D107" s="19" t="s">
        <v>15</v>
      </c>
      <c r="E107" s="19" t="s">
        <v>706</v>
      </c>
      <c r="F107" s="19" t="s">
        <v>15</v>
      </c>
      <c r="G107" s="19">
        <v>1</v>
      </c>
    </row>
    <row r="108" spans="1:7" ht="30" outlineLevel="4" collapsed="1">
      <c r="A108" s="19" t="s">
        <v>12</v>
      </c>
      <c r="B108" s="19" t="s">
        <v>20</v>
      </c>
      <c r="C108" s="20" t="s">
        <v>728</v>
      </c>
      <c r="D108" s="19"/>
      <c r="E108" s="19" t="s">
        <v>729</v>
      </c>
      <c r="F108" s="19" t="s">
        <v>15</v>
      </c>
      <c r="G108" s="19" t="s">
        <v>12</v>
      </c>
    </row>
    <row r="109" spans="1:7" ht="30" outlineLevel="4" collapsed="1">
      <c r="A109" s="19" t="s">
        <v>12</v>
      </c>
      <c r="B109" s="19" t="s">
        <v>20</v>
      </c>
      <c r="C109" s="20" t="s">
        <v>730</v>
      </c>
      <c r="D109" s="19"/>
      <c r="E109" s="19" t="s">
        <v>731</v>
      </c>
      <c r="F109" s="19" t="s">
        <v>15</v>
      </c>
      <c r="G109" s="19" t="s">
        <v>732</v>
      </c>
    </row>
    <row r="110" spans="1:7" outlineLevel="4" collapsed="1">
      <c r="A110" s="19" t="s">
        <v>15</v>
      </c>
      <c r="B110" s="19" t="s">
        <v>152</v>
      </c>
      <c r="C110" s="19" t="s">
        <v>17</v>
      </c>
      <c r="D110" s="19" t="s">
        <v>15</v>
      </c>
      <c r="E110" s="19" t="s">
        <v>733</v>
      </c>
      <c r="F110" s="19" t="s">
        <v>15</v>
      </c>
      <c r="G110" s="19">
        <v>1</v>
      </c>
    </row>
    <row r="111" spans="1:7" outlineLevel="2">
      <c r="A111" s="21" t="s">
        <v>15</v>
      </c>
      <c r="B111" s="22" t="s">
        <v>734</v>
      </c>
      <c r="C111" s="21" t="s">
        <v>17</v>
      </c>
      <c r="D111" s="21" t="b">
        <f>EXACT(G9,"Use conservative default values")</f>
        <v>0</v>
      </c>
      <c r="E111" s="21" t="s">
        <v>735</v>
      </c>
      <c r="F111" s="21" t="s">
        <v>15</v>
      </c>
      <c r="G111" s="21" t="s">
        <v>17</v>
      </c>
    </row>
    <row r="112" spans="1:7" ht="45" outlineLevel="3" collapsed="1">
      <c r="A112" s="19" t="s">
        <v>12</v>
      </c>
      <c r="B112" s="19" t="s">
        <v>20</v>
      </c>
      <c r="C112" s="20" t="s">
        <v>736</v>
      </c>
      <c r="D112" s="19"/>
      <c r="E112" s="19" t="s">
        <v>737</v>
      </c>
      <c r="F112" s="19" t="s">
        <v>15</v>
      </c>
      <c r="G112" s="19" t="s">
        <v>738</v>
      </c>
    </row>
    <row r="113" spans="1:7" ht="45" outlineLevel="3" collapsed="1">
      <c r="A113" s="19" t="s">
        <v>15</v>
      </c>
      <c r="B113" s="19" t="s">
        <v>20</v>
      </c>
      <c r="C113" s="20" t="s">
        <v>739</v>
      </c>
      <c r="D113" s="19" t="b">
        <f>EXACT(G112,"Only to baseline electricity consumption sources but not to project or leakage electricity consumption sources")</f>
        <v>0</v>
      </c>
      <c r="E113" s="19" t="s">
        <v>740</v>
      </c>
      <c r="F113" s="19" t="s">
        <v>15</v>
      </c>
      <c r="G113" s="19" t="s">
        <v>12</v>
      </c>
    </row>
    <row r="114" spans="1:7" outlineLevel="2">
      <c r="A114" s="21" t="s">
        <v>12</v>
      </c>
      <c r="B114" s="22" t="s">
        <v>741</v>
      </c>
      <c r="C114" s="21" t="s">
        <v>17</v>
      </c>
      <c r="D114" s="21"/>
      <c r="E114" s="21" t="s">
        <v>741</v>
      </c>
      <c r="F114" s="21" t="s">
        <v>15</v>
      </c>
      <c r="G114" s="21" t="s">
        <v>17</v>
      </c>
    </row>
    <row r="115" spans="1:7" ht="30" outlineLevel="3" collapsed="1">
      <c r="A115" s="19" t="s">
        <v>12</v>
      </c>
      <c r="B115" s="19" t="s">
        <v>152</v>
      </c>
      <c r="C115" s="19" t="s">
        <v>17</v>
      </c>
      <c r="D115" s="19"/>
      <c r="E115" s="19" t="s">
        <v>742</v>
      </c>
      <c r="F115" s="19" t="s">
        <v>15</v>
      </c>
      <c r="G115" s="19">
        <v>1</v>
      </c>
    </row>
    <row r="116" spans="1:7" ht="30" outlineLevel="3" collapsed="1">
      <c r="A116" s="19" t="s">
        <v>12</v>
      </c>
      <c r="B116" s="19" t="s">
        <v>152</v>
      </c>
      <c r="C116" s="19" t="s">
        <v>17</v>
      </c>
      <c r="D116" s="19"/>
      <c r="E116" s="19" t="s">
        <v>743</v>
      </c>
      <c r="F116" s="19" t="s">
        <v>15</v>
      </c>
      <c r="G116" s="19">
        <v>1</v>
      </c>
    </row>
    <row r="117" spans="1:7" outlineLevel="3" collapsed="1">
      <c r="A117" s="19" t="s">
        <v>12</v>
      </c>
      <c r="B117" s="19" t="s">
        <v>13</v>
      </c>
      <c r="C117" s="19" t="s">
        <v>17</v>
      </c>
      <c r="D117" s="19"/>
      <c r="E117" s="19" t="s">
        <v>744</v>
      </c>
      <c r="F117" s="19" t="s">
        <v>15</v>
      </c>
      <c r="G117" s="19" t="s">
        <v>111</v>
      </c>
    </row>
    <row r="118" spans="1:7" ht="30" outlineLevel="3" collapsed="1">
      <c r="A118" s="19" t="s">
        <v>12</v>
      </c>
      <c r="B118" s="19" t="s">
        <v>152</v>
      </c>
      <c r="C118" s="19" t="s">
        <v>17</v>
      </c>
      <c r="D118" s="19"/>
      <c r="E118" s="19" t="s">
        <v>745</v>
      </c>
      <c r="F118" s="19" t="s">
        <v>15</v>
      </c>
      <c r="G118" s="19">
        <v>1</v>
      </c>
    </row>
    <row r="119" spans="1:7" ht="30" outlineLevel="3" collapsed="1">
      <c r="A119" s="19" t="s">
        <v>12</v>
      </c>
      <c r="B119" s="19" t="s">
        <v>152</v>
      </c>
      <c r="C119" s="19" t="s">
        <v>17</v>
      </c>
      <c r="D119" s="19"/>
      <c r="E119" s="19" t="s">
        <v>746</v>
      </c>
      <c r="F119" s="19" t="s">
        <v>15</v>
      </c>
      <c r="G119" s="19">
        <v>1</v>
      </c>
    </row>
    <row r="120" spans="1:7" outlineLevel="3" collapsed="1">
      <c r="A120" s="19" t="s">
        <v>12</v>
      </c>
      <c r="B120" s="19" t="s">
        <v>13</v>
      </c>
      <c r="C120" s="19" t="s">
        <v>17</v>
      </c>
      <c r="D120" s="19"/>
      <c r="E120" s="19" t="s">
        <v>747</v>
      </c>
      <c r="F120" s="19" t="s">
        <v>15</v>
      </c>
      <c r="G120" s="19" t="s">
        <v>111</v>
      </c>
    </row>
    <row r="121" spans="1:7" ht="30" outlineLevel="3" collapsed="1">
      <c r="A121" s="19" t="s">
        <v>12</v>
      </c>
      <c r="B121" s="19" t="s">
        <v>152</v>
      </c>
      <c r="C121" s="19" t="s">
        <v>17</v>
      </c>
      <c r="D121" s="19"/>
      <c r="E121" s="19" t="s">
        <v>748</v>
      </c>
      <c r="F121" s="19" t="s">
        <v>15</v>
      </c>
      <c r="G121" s="19">
        <v>1</v>
      </c>
    </row>
    <row r="122" spans="1:7" ht="30" outlineLevel="3" collapsed="1">
      <c r="A122" s="19" t="s">
        <v>12</v>
      </c>
      <c r="B122" s="19" t="s">
        <v>152</v>
      </c>
      <c r="C122" s="19" t="s">
        <v>17</v>
      </c>
      <c r="D122" s="19"/>
      <c r="E122" s="19" t="s">
        <v>749</v>
      </c>
      <c r="F122" s="19" t="s">
        <v>15</v>
      </c>
      <c r="G122" s="19">
        <v>1</v>
      </c>
    </row>
    <row r="123" spans="1:7" outlineLevel="3" collapsed="1">
      <c r="A123" s="19" t="s">
        <v>12</v>
      </c>
      <c r="B123" s="19" t="s">
        <v>13</v>
      </c>
      <c r="C123" s="19" t="s">
        <v>17</v>
      </c>
      <c r="D123" s="19"/>
      <c r="E123" s="19" t="s">
        <v>750</v>
      </c>
      <c r="F123" s="19" t="s">
        <v>15</v>
      </c>
      <c r="G123" s="19" t="s">
        <v>111</v>
      </c>
    </row>
    <row r="124" spans="1:7" outlineLevel="1">
      <c r="A124" s="21" t="s">
        <v>15</v>
      </c>
      <c r="B124" s="22" t="s">
        <v>751</v>
      </c>
      <c r="C124" s="21" t="s">
        <v>17</v>
      </c>
      <c r="D124" s="21" t="b">
        <f>EXACT(G7,"Electricity from both the grid and captive power plant(s)")</f>
        <v>0</v>
      </c>
      <c r="E124" s="21" t="s">
        <v>752</v>
      </c>
      <c r="F124" s="21" t="s">
        <v>15</v>
      </c>
      <c r="G124" s="21" t="s">
        <v>17</v>
      </c>
    </row>
    <row r="125" spans="1:7" ht="90" outlineLevel="2" collapsed="1">
      <c r="A125" s="19" t="s">
        <v>12</v>
      </c>
      <c r="B125" s="19" t="s">
        <v>20</v>
      </c>
      <c r="C125" s="20" t="s">
        <v>753</v>
      </c>
      <c r="D125" s="19"/>
      <c r="E125" s="19" t="s">
        <v>754</v>
      </c>
      <c r="F125" s="19" t="s">
        <v>15</v>
      </c>
      <c r="G125" s="19" t="s">
        <v>755</v>
      </c>
    </row>
    <row r="126" spans="1:7" outlineLevel="2">
      <c r="A126" s="21" t="s">
        <v>15</v>
      </c>
      <c r="B126" s="22" t="s">
        <v>756</v>
      </c>
      <c r="C126" s="21" t="s">
        <v>17</v>
      </c>
      <c r="D126" s="21" t="b">
        <f>EXACT(G125,"No: Generic Approach")</f>
        <v>1</v>
      </c>
      <c r="E126" s="21" t="s">
        <v>757</v>
      </c>
      <c r="F126" s="21" t="s">
        <v>15</v>
      </c>
      <c r="G126" s="21" t="s">
        <v>17</v>
      </c>
    </row>
    <row r="127" spans="1:7" ht="30" outlineLevel="3" collapsed="1">
      <c r="A127" s="19" t="s">
        <v>12</v>
      </c>
      <c r="B127" s="19" t="s">
        <v>20</v>
      </c>
      <c r="C127" s="20" t="s">
        <v>758</v>
      </c>
      <c r="D127" s="19"/>
      <c r="E127" s="19" t="s">
        <v>759</v>
      </c>
      <c r="F127" s="19" t="s">
        <v>15</v>
      </c>
      <c r="G127" s="19" t="s">
        <v>760</v>
      </c>
    </row>
    <row r="128" spans="1:7" ht="45" outlineLevel="3" collapsed="1">
      <c r="A128" s="19" t="s">
        <v>15</v>
      </c>
      <c r="B128" s="19" t="s">
        <v>20</v>
      </c>
      <c r="C128" s="20" t="s">
        <v>761</v>
      </c>
      <c r="D128" s="19" t="b">
        <f>EXACT(G127,"Default Value")</f>
        <v>0</v>
      </c>
      <c r="E128" s="19" t="s">
        <v>762</v>
      </c>
      <c r="F128" s="19" t="s">
        <v>15</v>
      </c>
      <c r="G128" s="19" t="s">
        <v>738</v>
      </c>
    </row>
    <row r="129" spans="1:7" ht="30" outlineLevel="3" collapsed="1">
      <c r="A129" s="19" t="s">
        <v>15</v>
      </c>
      <c r="B129" s="19" t="s">
        <v>20</v>
      </c>
      <c r="C129" s="20" t="s">
        <v>763</v>
      </c>
      <c r="D129" s="19" t="b">
        <f>EXACT(G127,"Monitored Data")</f>
        <v>1</v>
      </c>
      <c r="E129" s="19" t="s">
        <v>764</v>
      </c>
      <c r="F129" s="19" t="s">
        <v>15</v>
      </c>
      <c r="G129" s="19" t="s">
        <v>765</v>
      </c>
    </row>
    <row r="130" spans="1:7" outlineLevel="3">
      <c r="A130" s="21" t="s">
        <v>15</v>
      </c>
      <c r="B130" s="22" t="s">
        <v>766</v>
      </c>
      <c r="C130" s="21" t="s">
        <v>17</v>
      </c>
      <c r="D130" s="21" t="b">
        <f>EXACT(G127,"Monitored Data")</f>
        <v>1</v>
      </c>
      <c r="E130" s="21" t="s">
        <v>767</v>
      </c>
      <c r="F130" s="21" t="s">
        <v>12</v>
      </c>
      <c r="G130" s="21" t="s">
        <v>17</v>
      </c>
    </row>
    <row r="131" spans="1:7" outlineLevel="4" collapsed="1">
      <c r="A131" s="19" t="s">
        <v>12</v>
      </c>
      <c r="B131" s="19" t="s">
        <v>13</v>
      </c>
      <c r="C131" s="19" t="s">
        <v>17</v>
      </c>
      <c r="D131" s="19"/>
      <c r="E131" s="19" t="s">
        <v>768</v>
      </c>
      <c r="F131" s="19" t="s">
        <v>15</v>
      </c>
      <c r="G131" s="19" t="s">
        <v>111</v>
      </c>
    </row>
    <row r="132" spans="1:7" ht="30" outlineLevel="4" collapsed="1">
      <c r="A132" s="19" t="s">
        <v>12</v>
      </c>
      <c r="B132" s="19" t="s">
        <v>20</v>
      </c>
      <c r="C132" s="20" t="s">
        <v>769</v>
      </c>
      <c r="D132" s="19"/>
      <c r="E132" s="19" t="s">
        <v>770</v>
      </c>
      <c r="F132" s="19" t="s">
        <v>15</v>
      </c>
      <c r="G132" s="19" t="s">
        <v>771</v>
      </c>
    </row>
    <row r="133" spans="1:7" ht="30" outlineLevel="4" collapsed="1">
      <c r="A133" s="19" t="s">
        <v>12</v>
      </c>
      <c r="B133" s="19" t="s">
        <v>152</v>
      </c>
      <c r="C133" s="19" t="s">
        <v>17</v>
      </c>
      <c r="D133" s="19"/>
      <c r="E133" s="19" t="s">
        <v>772</v>
      </c>
      <c r="F133" s="19" t="s">
        <v>15</v>
      </c>
      <c r="G133" s="19">
        <v>1</v>
      </c>
    </row>
    <row r="134" spans="1:7" ht="30" outlineLevel="4" collapsed="1">
      <c r="A134" s="19" t="s">
        <v>12</v>
      </c>
      <c r="B134" s="19" t="s">
        <v>152</v>
      </c>
      <c r="C134" s="19" t="s">
        <v>17</v>
      </c>
      <c r="D134" s="19"/>
      <c r="E134" s="19" t="s">
        <v>773</v>
      </c>
      <c r="F134" s="19" t="s">
        <v>15</v>
      </c>
      <c r="G134" s="19">
        <v>1</v>
      </c>
    </row>
    <row r="135" spans="1:7" ht="60" outlineLevel="4" collapsed="1">
      <c r="A135" s="19" t="s">
        <v>12</v>
      </c>
      <c r="B135" s="19" t="s">
        <v>152</v>
      </c>
      <c r="C135" s="19" t="s">
        <v>17</v>
      </c>
      <c r="D135" s="19"/>
      <c r="E135" s="19" t="s">
        <v>774</v>
      </c>
      <c r="F135" s="19" t="s">
        <v>15</v>
      </c>
      <c r="G135" s="19">
        <v>1</v>
      </c>
    </row>
    <row r="136" spans="1:7" ht="30" outlineLevel="4" collapsed="1">
      <c r="A136" s="19" t="s">
        <v>15</v>
      </c>
      <c r="B136" s="19" t="s">
        <v>152</v>
      </c>
      <c r="C136" s="19" t="s">
        <v>17</v>
      </c>
      <c r="D136" s="19" t="s">
        <v>15</v>
      </c>
      <c r="E136" s="19" t="s">
        <v>775</v>
      </c>
      <c r="F136" s="19" t="s">
        <v>15</v>
      </c>
      <c r="G136" s="19">
        <v>1</v>
      </c>
    </row>
    <row r="137" spans="1:7" ht="30" outlineLevel="4" collapsed="1">
      <c r="A137" s="19" t="s">
        <v>15</v>
      </c>
      <c r="B137" s="19" t="s">
        <v>152</v>
      </c>
      <c r="C137" s="19" t="s">
        <v>17</v>
      </c>
      <c r="D137" s="19" t="s">
        <v>15</v>
      </c>
      <c r="E137" s="19" t="s">
        <v>776</v>
      </c>
      <c r="F137" s="19" t="s">
        <v>15</v>
      </c>
      <c r="G137" s="19">
        <v>1</v>
      </c>
    </row>
    <row r="138" spans="1:7" ht="30" outlineLevel="4" collapsed="1">
      <c r="A138" s="19" t="s">
        <v>15</v>
      </c>
      <c r="B138" s="19" t="s">
        <v>152</v>
      </c>
      <c r="C138" s="19" t="s">
        <v>17</v>
      </c>
      <c r="D138" s="19" t="s">
        <v>15</v>
      </c>
      <c r="E138" s="19" t="s">
        <v>777</v>
      </c>
      <c r="F138" s="19" t="s">
        <v>15</v>
      </c>
      <c r="G138" s="19">
        <v>1</v>
      </c>
    </row>
    <row r="139" spans="1:7" ht="30" outlineLevel="4" collapsed="1">
      <c r="A139" s="19" t="s">
        <v>15</v>
      </c>
      <c r="B139" s="19" t="s">
        <v>152</v>
      </c>
      <c r="C139" s="19" t="s">
        <v>17</v>
      </c>
      <c r="D139" s="19" t="s">
        <v>15</v>
      </c>
      <c r="E139" s="19" t="s">
        <v>778</v>
      </c>
      <c r="F139" s="19" t="s">
        <v>15</v>
      </c>
      <c r="G139" s="19">
        <v>1</v>
      </c>
    </row>
    <row r="140" spans="1:7" ht="30" outlineLevel="4" collapsed="1">
      <c r="A140" s="19" t="s">
        <v>15</v>
      </c>
      <c r="B140" s="19" t="s">
        <v>152</v>
      </c>
      <c r="C140" s="19" t="s">
        <v>17</v>
      </c>
      <c r="D140" s="19" t="s">
        <v>15</v>
      </c>
      <c r="E140" s="19" t="s">
        <v>779</v>
      </c>
      <c r="F140" s="19" t="s">
        <v>15</v>
      </c>
      <c r="G140" s="19">
        <v>1</v>
      </c>
    </row>
    <row r="141" spans="1:7" ht="30" outlineLevel="4" collapsed="1">
      <c r="A141" s="19" t="s">
        <v>15</v>
      </c>
      <c r="B141" s="19" t="s">
        <v>152</v>
      </c>
      <c r="C141" s="19" t="s">
        <v>17</v>
      </c>
      <c r="D141" s="19" t="s">
        <v>15</v>
      </c>
      <c r="E141" s="19" t="s">
        <v>780</v>
      </c>
      <c r="F141" s="19" t="s">
        <v>15</v>
      </c>
      <c r="G141" s="19">
        <v>1</v>
      </c>
    </row>
    <row r="142" spans="1:7" outlineLevel="3">
      <c r="A142" s="21" t="s">
        <v>12</v>
      </c>
      <c r="B142" s="22" t="s">
        <v>741</v>
      </c>
      <c r="C142" s="21" t="s">
        <v>17</v>
      </c>
      <c r="D142" s="21"/>
      <c r="E142" s="21" t="s">
        <v>741</v>
      </c>
      <c r="F142" s="21" t="s">
        <v>15</v>
      </c>
      <c r="G142" s="21" t="s">
        <v>17</v>
      </c>
    </row>
    <row r="143" spans="1:7" ht="30" outlineLevel="4" collapsed="1">
      <c r="A143" s="19" t="s">
        <v>12</v>
      </c>
      <c r="B143" s="19" t="s">
        <v>152</v>
      </c>
      <c r="C143" s="19" t="s">
        <v>17</v>
      </c>
      <c r="D143" s="19"/>
      <c r="E143" s="19" t="s">
        <v>742</v>
      </c>
      <c r="F143" s="19" t="s">
        <v>15</v>
      </c>
      <c r="G143" s="19">
        <v>1</v>
      </c>
    </row>
    <row r="144" spans="1:7" ht="30" outlineLevel="4" collapsed="1">
      <c r="A144" s="19" t="s">
        <v>12</v>
      </c>
      <c r="B144" s="19" t="s">
        <v>152</v>
      </c>
      <c r="C144" s="19" t="s">
        <v>17</v>
      </c>
      <c r="D144" s="19"/>
      <c r="E144" s="19" t="s">
        <v>743</v>
      </c>
      <c r="F144" s="19" t="s">
        <v>15</v>
      </c>
      <c r="G144" s="19">
        <v>1</v>
      </c>
    </row>
    <row r="145" spans="1:7" outlineLevel="4" collapsed="1">
      <c r="A145" s="19" t="s">
        <v>12</v>
      </c>
      <c r="B145" s="19" t="s">
        <v>13</v>
      </c>
      <c r="C145" s="19" t="s">
        <v>17</v>
      </c>
      <c r="D145" s="19"/>
      <c r="E145" s="19" t="s">
        <v>744</v>
      </c>
      <c r="F145" s="19" t="s">
        <v>15</v>
      </c>
      <c r="G145" s="19" t="s">
        <v>111</v>
      </c>
    </row>
    <row r="146" spans="1:7" ht="30" outlineLevel="4" collapsed="1">
      <c r="A146" s="19" t="s">
        <v>12</v>
      </c>
      <c r="B146" s="19" t="s">
        <v>152</v>
      </c>
      <c r="C146" s="19" t="s">
        <v>17</v>
      </c>
      <c r="D146" s="19"/>
      <c r="E146" s="19" t="s">
        <v>745</v>
      </c>
      <c r="F146" s="19" t="s">
        <v>15</v>
      </c>
      <c r="G146" s="19">
        <v>1</v>
      </c>
    </row>
    <row r="147" spans="1:7" ht="30" outlineLevel="4" collapsed="1">
      <c r="A147" s="19" t="s">
        <v>12</v>
      </c>
      <c r="B147" s="19" t="s">
        <v>152</v>
      </c>
      <c r="C147" s="19" t="s">
        <v>17</v>
      </c>
      <c r="D147" s="19"/>
      <c r="E147" s="19" t="s">
        <v>746</v>
      </c>
      <c r="F147" s="19" t="s">
        <v>15</v>
      </c>
      <c r="G147" s="19">
        <v>1</v>
      </c>
    </row>
    <row r="148" spans="1:7" outlineLevel="4" collapsed="1">
      <c r="A148" s="19" t="s">
        <v>12</v>
      </c>
      <c r="B148" s="19" t="s">
        <v>13</v>
      </c>
      <c r="C148" s="19" t="s">
        <v>17</v>
      </c>
      <c r="D148" s="19"/>
      <c r="E148" s="19" t="s">
        <v>747</v>
      </c>
      <c r="F148" s="19" t="s">
        <v>15</v>
      </c>
      <c r="G148" s="19" t="s">
        <v>111</v>
      </c>
    </row>
    <row r="149" spans="1:7" ht="30" outlineLevel="4" collapsed="1">
      <c r="A149" s="19" t="s">
        <v>12</v>
      </c>
      <c r="B149" s="19" t="s">
        <v>152</v>
      </c>
      <c r="C149" s="19" t="s">
        <v>17</v>
      </c>
      <c r="D149" s="19"/>
      <c r="E149" s="19" t="s">
        <v>748</v>
      </c>
      <c r="F149" s="19" t="s">
        <v>15</v>
      </c>
      <c r="G149" s="19">
        <v>1</v>
      </c>
    </row>
    <row r="150" spans="1:7" ht="30" outlineLevel="4" collapsed="1">
      <c r="A150" s="19" t="s">
        <v>12</v>
      </c>
      <c r="B150" s="19" t="s">
        <v>152</v>
      </c>
      <c r="C150" s="19" t="s">
        <v>17</v>
      </c>
      <c r="D150" s="19"/>
      <c r="E150" s="19" t="s">
        <v>749</v>
      </c>
      <c r="F150" s="19" t="s">
        <v>15</v>
      </c>
      <c r="G150" s="19">
        <v>1</v>
      </c>
    </row>
    <row r="151" spans="1:7" outlineLevel="4" collapsed="1">
      <c r="A151" s="19" t="s">
        <v>12</v>
      </c>
      <c r="B151" s="19" t="s">
        <v>13</v>
      </c>
      <c r="C151" s="19" t="s">
        <v>17</v>
      </c>
      <c r="D151" s="19"/>
      <c r="E151" s="19" t="s">
        <v>750</v>
      </c>
      <c r="F151" s="19" t="s">
        <v>15</v>
      </c>
      <c r="G151" s="19" t="s">
        <v>111</v>
      </c>
    </row>
    <row r="152" spans="1:7" ht="30" outlineLevel="2" collapsed="1">
      <c r="A152" s="19" t="s">
        <v>15</v>
      </c>
      <c r="B152" s="19" t="s">
        <v>152</v>
      </c>
      <c r="C152" s="19" t="s">
        <v>17</v>
      </c>
      <c r="D152" s="19" t="b">
        <f>EXACT(G125,"Yes: Alternative Approach")</f>
        <v>0</v>
      </c>
      <c r="E152" s="19" t="s">
        <v>781</v>
      </c>
      <c r="F152" s="19" t="s">
        <v>15</v>
      </c>
      <c r="G152" s="19">
        <v>1</v>
      </c>
    </row>
    <row r="153" spans="1:7" ht="30" outlineLevel="2" collapsed="1">
      <c r="A153" s="19" t="s">
        <v>15</v>
      </c>
      <c r="B153" s="19" t="s">
        <v>13</v>
      </c>
      <c r="C153" s="19" t="s">
        <v>17</v>
      </c>
      <c r="D153" s="19" t="b">
        <f>EXACT(G125,"Yes: Alternative Approach")</f>
        <v>0</v>
      </c>
      <c r="E153" s="19" t="s">
        <v>782</v>
      </c>
      <c r="F153" s="19" t="s">
        <v>15</v>
      </c>
      <c r="G153" s="19" t="s">
        <v>111</v>
      </c>
    </row>
    <row r="154" spans="1:7" ht="30" outlineLevel="2" collapsed="1">
      <c r="A154" s="19" t="s">
        <v>15</v>
      </c>
      <c r="B154" s="19" t="s">
        <v>152</v>
      </c>
      <c r="C154" s="19" t="s">
        <v>17</v>
      </c>
      <c r="D154" s="19" t="b">
        <f>EXACT(G125,"Yes: Alternative Approach")</f>
        <v>0</v>
      </c>
      <c r="E154" s="19" t="s">
        <v>783</v>
      </c>
      <c r="F154" s="19" t="s">
        <v>15</v>
      </c>
      <c r="G154" s="19">
        <v>1</v>
      </c>
    </row>
    <row r="155" spans="1:7" ht="30" outlineLevel="2" collapsed="1">
      <c r="A155" s="19" t="s">
        <v>15</v>
      </c>
      <c r="B155" s="19" t="s">
        <v>13</v>
      </c>
      <c r="C155" s="19" t="s">
        <v>17</v>
      </c>
      <c r="D155" s="19" t="b">
        <f>EXACT(G125,"Yes: Alternative Approach")</f>
        <v>0</v>
      </c>
      <c r="E155" s="19" t="s">
        <v>784</v>
      </c>
      <c r="F155" s="19" t="s">
        <v>15</v>
      </c>
      <c r="G155" s="19" t="s">
        <v>111</v>
      </c>
    </row>
    <row r="156" spans="1:7" outlineLevel="1">
      <c r="A156" s="21" t="s">
        <v>15</v>
      </c>
      <c r="B156" s="22" t="s">
        <v>751</v>
      </c>
      <c r="C156" s="21" t="s">
        <v>17</v>
      </c>
      <c r="D156" s="21" t="b">
        <f>EXACT(G7,"Electricity from captive power plant(s)")</f>
        <v>0</v>
      </c>
      <c r="E156" s="21" t="s">
        <v>752</v>
      </c>
      <c r="F156" s="21" t="s">
        <v>15</v>
      </c>
      <c r="G156" s="21" t="s">
        <v>17</v>
      </c>
    </row>
    <row r="157" spans="1:7" ht="90" outlineLevel="2" collapsed="1">
      <c r="A157" s="19" t="s">
        <v>12</v>
      </c>
      <c r="B157" s="19" t="s">
        <v>20</v>
      </c>
      <c r="C157" s="20" t="s">
        <v>753</v>
      </c>
      <c r="D157" s="19"/>
      <c r="E157" s="19" t="s">
        <v>754</v>
      </c>
      <c r="F157" s="19" t="s">
        <v>15</v>
      </c>
      <c r="G157" s="19" t="s">
        <v>755</v>
      </c>
    </row>
    <row r="158" spans="1:7" outlineLevel="2">
      <c r="A158" s="21" t="s">
        <v>15</v>
      </c>
      <c r="B158" s="22" t="s">
        <v>756</v>
      </c>
      <c r="C158" s="21" t="s">
        <v>17</v>
      </c>
      <c r="D158" s="21" t="b">
        <f>EXACT(G157,"No: Generic Approach")</f>
        <v>1</v>
      </c>
      <c r="E158" s="21" t="s">
        <v>757</v>
      </c>
      <c r="F158" s="21" t="s">
        <v>15</v>
      </c>
      <c r="G158" s="21" t="s">
        <v>17</v>
      </c>
    </row>
    <row r="159" spans="1:7" ht="30" outlineLevel="3" collapsed="1">
      <c r="A159" s="19" t="s">
        <v>12</v>
      </c>
      <c r="B159" s="19" t="s">
        <v>20</v>
      </c>
      <c r="C159" s="20" t="s">
        <v>758</v>
      </c>
      <c r="D159" s="19"/>
      <c r="E159" s="19" t="s">
        <v>759</v>
      </c>
      <c r="F159" s="19" t="s">
        <v>15</v>
      </c>
      <c r="G159" s="19" t="s">
        <v>760</v>
      </c>
    </row>
    <row r="160" spans="1:7" ht="45" outlineLevel="3" collapsed="1">
      <c r="A160" s="19" t="s">
        <v>15</v>
      </c>
      <c r="B160" s="19" t="s">
        <v>20</v>
      </c>
      <c r="C160" s="20" t="s">
        <v>761</v>
      </c>
      <c r="D160" s="19" t="b">
        <f>EXACT(G159,"Default Value")</f>
        <v>0</v>
      </c>
      <c r="E160" s="19" t="s">
        <v>762</v>
      </c>
      <c r="F160" s="19" t="s">
        <v>15</v>
      </c>
      <c r="G160" s="19" t="s">
        <v>738</v>
      </c>
    </row>
    <row r="161" spans="1:7" ht="30" outlineLevel="3" collapsed="1">
      <c r="A161" s="19" t="s">
        <v>15</v>
      </c>
      <c r="B161" s="19" t="s">
        <v>20</v>
      </c>
      <c r="C161" s="20" t="s">
        <v>763</v>
      </c>
      <c r="D161" s="19" t="b">
        <f>EXACT(G159,"Monitored Data")</f>
        <v>1</v>
      </c>
      <c r="E161" s="19" t="s">
        <v>764</v>
      </c>
      <c r="F161" s="19" t="s">
        <v>15</v>
      </c>
      <c r="G161" s="19" t="s">
        <v>765</v>
      </c>
    </row>
    <row r="162" spans="1:7" outlineLevel="3">
      <c r="A162" s="21" t="s">
        <v>15</v>
      </c>
      <c r="B162" s="22" t="s">
        <v>766</v>
      </c>
      <c r="C162" s="21" t="s">
        <v>17</v>
      </c>
      <c r="D162" s="21" t="b">
        <f>EXACT(G159,"Monitored Data")</f>
        <v>1</v>
      </c>
      <c r="E162" s="21" t="s">
        <v>767</v>
      </c>
      <c r="F162" s="21" t="s">
        <v>12</v>
      </c>
      <c r="G162" s="21" t="s">
        <v>17</v>
      </c>
    </row>
    <row r="163" spans="1:7" outlineLevel="4" collapsed="1">
      <c r="A163" s="19" t="s">
        <v>12</v>
      </c>
      <c r="B163" s="19" t="s">
        <v>13</v>
      </c>
      <c r="C163" s="19" t="s">
        <v>17</v>
      </c>
      <c r="D163" s="19"/>
      <c r="E163" s="19" t="s">
        <v>768</v>
      </c>
      <c r="F163" s="19" t="s">
        <v>15</v>
      </c>
      <c r="G163" s="19" t="s">
        <v>111</v>
      </c>
    </row>
    <row r="164" spans="1:7" ht="30" outlineLevel="4" collapsed="1">
      <c r="A164" s="19" t="s">
        <v>12</v>
      </c>
      <c r="B164" s="19" t="s">
        <v>20</v>
      </c>
      <c r="C164" s="20" t="s">
        <v>769</v>
      </c>
      <c r="D164" s="19"/>
      <c r="E164" s="19" t="s">
        <v>770</v>
      </c>
      <c r="F164" s="19" t="s">
        <v>15</v>
      </c>
      <c r="G164" s="19" t="s">
        <v>771</v>
      </c>
    </row>
    <row r="165" spans="1:7" ht="30" outlineLevel="4" collapsed="1">
      <c r="A165" s="19" t="s">
        <v>12</v>
      </c>
      <c r="B165" s="19" t="s">
        <v>152</v>
      </c>
      <c r="C165" s="19" t="s">
        <v>17</v>
      </c>
      <c r="D165" s="19"/>
      <c r="E165" s="19" t="s">
        <v>772</v>
      </c>
      <c r="F165" s="19" t="s">
        <v>15</v>
      </c>
      <c r="G165" s="19">
        <v>1</v>
      </c>
    </row>
    <row r="166" spans="1:7" ht="30" outlineLevel="4" collapsed="1">
      <c r="A166" s="19" t="s">
        <v>12</v>
      </c>
      <c r="B166" s="19" t="s">
        <v>152</v>
      </c>
      <c r="C166" s="19" t="s">
        <v>17</v>
      </c>
      <c r="D166" s="19"/>
      <c r="E166" s="19" t="s">
        <v>773</v>
      </c>
      <c r="F166" s="19" t="s">
        <v>15</v>
      </c>
      <c r="G166" s="19">
        <v>1</v>
      </c>
    </row>
    <row r="167" spans="1:7" ht="60" outlineLevel="4" collapsed="1">
      <c r="A167" s="19" t="s">
        <v>12</v>
      </c>
      <c r="B167" s="19" t="s">
        <v>152</v>
      </c>
      <c r="C167" s="19" t="s">
        <v>17</v>
      </c>
      <c r="D167" s="19"/>
      <c r="E167" s="19" t="s">
        <v>774</v>
      </c>
      <c r="F167" s="19" t="s">
        <v>15</v>
      </c>
      <c r="G167" s="19">
        <v>1</v>
      </c>
    </row>
    <row r="168" spans="1:7" ht="30" outlineLevel="4" collapsed="1">
      <c r="A168" s="19" t="s">
        <v>15</v>
      </c>
      <c r="B168" s="19" t="s">
        <v>152</v>
      </c>
      <c r="C168" s="19" t="s">
        <v>17</v>
      </c>
      <c r="D168" s="19" t="s">
        <v>15</v>
      </c>
      <c r="E168" s="19" t="s">
        <v>775</v>
      </c>
      <c r="F168" s="19" t="s">
        <v>15</v>
      </c>
      <c r="G168" s="19">
        <v>1</v>
      </c>
    </row>
    <row r="169" spans="1:7" ht="30" outlineLevel="4" collapsed="1">
      <c r="A169" s="19" t="s">
        <v>15</v>
      </c>
      <c r="B169" s="19" t="s">
        <v>152</v>
      </c>
      <c r="C169" s="19" t="s">
        <v>17</v>
      </c>
      <c r="D169" s="19" t="s">
        <v>15</v>
      </c>
      <c r="E169" s="19" t="s">
        <v>776</v>
      </c>
      <c r="F169" s="19" t="s">
        <v>15</v>
      </c>
      <c r="G169" s="19">
        <v>1</v>
      </c>
    </row>
    <row r="170" spans="1:7" ht="30" outlineLevel="4" collapsed="1">
      <c r="A170" s="19" t="s">
        <v>15</v>
      </c>
      <c r="B170" s="19" t="s">
        <v>152</v>
      </c>
      <c r="C170" s="19" t="s">
        <v>17</v>
      </c>
      <c r="D170" s="19" t="s">
        <v>15</v>
      </c>
      <c r="E170" s="19" t="s">
        <v>777</v>
      </c>
      <c r="F170" s="19" t="s">
        <v>15</v>
      </c>
      <c r="G170" s="19">
        <v>1</v>
      </c>
    </row>
    <row r="171" spans="1:7" ht="30" outlineLevel="4" collapsed="1">
      <c r="A171" s="19" t="s">
        <v>15</v>
      </c>
      <c r="B171" s="19" t="s">
        <v>152</v>
      </c>
      <c r="C171" s="19" t="s">
        <v>17</v>
      </c>
      <c r="D171" s="19" t="s">
        <v>15</v>
      </c>
      <c r="E171" s="19" t="s">
        <v>778</v>
      </c>
      <c r="F171" s="19" t="s">
        <v>15</v>
      </c>
      <c r="G171" s="19">
        <v>1</v>
      </c>
    </row>
    <row r="172" spans="1:7" ht="30" outlineLevel="4" collapsed="1">
      <c r="A172" s="19" t="s">
        <v>15</v>
      </c>
      <c r="B172" s="19" t="s">
        <v>152</v>
      </c>
      <c r="C172" s="19" t="s">
        <v>17</v>
      </c>
      <c r="D172" s="19" t="s">
        <v>15</v>
      </c>
      <c r="E172" s="19" t="s">
        <v>779</v>
      </c>
      <c r="F172" s="19" t="s">
        <v>15</v>
      </c>
      <c r="G172" s="19">
        <v>1</v>
      </c>
    </row>
    <row r="173" spans="1:7" ht="30" outlineLevel="4" collapsed="1">
      <c r="A173" s="19" t="s">
        <v>15</v>
      </c>
      <c r="B173" s="19" t="s">
        <v>152</v>
      </c>
      <c r="C173" s="19" t="s">
        <v>17</v>
      </c>
      <c r="D173" s="19" t="s">
        <v>15</v>
      </c>
      <c r="E173" s="19" t="s">
        <v>780</v>
      </c>
      <c r="F173" s="19" t="s">
        <v>15</v>
      </c>
      <c r="G173" s="19">
        <v>1</v>
      </c>
    </row>
    <row r="174" spans="1:7" outlineLevel="3">
      <c r="A174" s="21" t="s">
        <v>12</v>
      </c>
      <c r="B174" s="22" t="s">
        <v>741</v>
      </c>
      <c r="C174" s="21" t="s">
        <v>17</v>
      </c>
      <c r="D174" s="21"/>
      <c r="E174" s="21" t="s">
        <v>741</v>
      </c>
      <c r="F174" s="21" t="s">
        <v>15</v>
      </c>
      <c r="G174" s="21" t="s">
        <v>17</v>
      </c>
    </row>
    <row r="175" spans="1:7" ht="30" outlineLevel="4" collapsed="1">
      <c r="A175" s="19" t="s">
        <v>12</v>
      </c>
      <c r="B175" s="19" t="s">
        <v>152</v>
      </c>
      <c r="C175" s="19" t="s">
        <v>17</v>
      </c>
      <c r="D175" s="19"/>
      <c r="E175" s="19" t="s">
        <v>742</v>
      </c>
      <c r="F175" s="19" t="s">
        <v>15</v>
      </c>
      <c r="G175" s="19">
        <v>1</v>
      </c>
    </row>
    <row r="176" spans="1:7" ht="30" outlineLevel="4" collapsed="1">
      <c r="A176" s="19" t="s">
        <v>12</v>
      </c>
      <c r="B176" s="19" t="s">
        <v>152</v>
      </c>
      <c r="C176" s="19" t="s">
        <v>17</v>
      </c>
      <c r="D176" s="19"/>
      <c r="E176" s="19" t="s">
        <v>743</v>
      </c>
      <c r="F176" s="19" t="s">
        <v>15</v>
      </c>
      <c r="G176" s="19">
        <v>1</v>
      </c>
    </row>
    <row r="177" spans="1:7" outlineLevel="4" collapsed="1">
      <c r="A177" s="19" t="s">
        <v>12</v>
      </c>
      <c r="B177" s="19" t="s">
        <v>13</v>
      </c>
      <c r="C177" s="19" t="s">
        <v>17</v>
      </c>
      <c r="D177" s="19"/>
      <c r="E177" s="19" t="s">
        <v>744</v>
      </c>
      <c r="F177" s="19" t="s">
        <v>15</v>
      </c>
      <c r="G177" s="19" t="s">
        <v>111</v>
      </c>
    </row>
    <row r="178" spans="1:7" ht="30" outlineLevel="4" collapsed="1">
      <c r="A178" s="19" t="s">
        <v>12</v>
      </c>
      <c r="B178" s="19" t="s">
        <v>152</v>
      </c>
      <c r="C178" s="19" t="s">
        <v>17</v>
      </c>
      <c r="D178" s="19"/>
      <c r="E178" s="19" t="s">
        <v>745</v>
      </c>
      <c r="F178" s="19" t="s">
        <v>15</v>
      </c>
      <c r="G178" s="19">
        <v>1</v>
      </c>
    </row>
    <row r="179" spans="1:7" ht="30" outlineLevel="4" collapsed="1">
      <c r="A179" s="19" t="s">
        <v>12</v>
      </c>
      <c r="B179" s="19" t="s">
        <v>152</v>
      </c>
      <c r="C179" s="19" t="s">
        <v>17</v>
      </c>
      <c r="D179" s="19"/>
      <c r="E179" s="19" t="s">
        <v>746</v>
      </c>
      <c r="F179" s="19" t="s">
        <v>15</v>
      </c>
      <c r="G179" s="19">
        <v>1</v>
      </c>
    </row>
    <row r="180" spans="1:7" outlineLevel="4" collapsed="1">
      <c r="A180" s="19" t="s">
        <v>12</v>
      </c>
      <c r="B180" s="19" t="s">
        <v>13</v>
      </c>
      <c r="C180" s="19" t="s">
        <v>17</v>
      </c>
      <c r="D180" s="19"/>
      <c r="E180" s="19" t="s">
        <v>747</v>
      </c>
      <c r="F180" s="19" t="s">
        <v>15</v>
      </c>
      <c r="G180" s="19" t="s">
        <v>111</v>
      </c>
    </row>
    <row r="181" spans="1:7" ht="30" outlineLevel="4" collapsed="1">
      <c r="A181" s="19" t="s">
        <v>12</v>
      </c>
      <c r="B181" s="19" t="s">
        <v>152</v>
      </c>
      <c r="C181" s="19" t="s">
        <v>17</v>
      </c>
      <c r="D181" s="19"/>
      <c r="E181" s="19" t="s">
        <v>748</v>
      </c>
      <c r="F181" s="19" t="s">
        <v>15</v>
      </c>
      <c r="G181" s="19">
        <v>1</v>
      </c>
    </row>
    <row r="182" spans="1:7" ht="30" outlineLevel="4" collapsed="1">
      <c r="A182" s="19" t="s">
        <v>12</v>
      </c>
      <c r="B182" s="19" t="s">
        <v>152</v>
      </c>
      <c r="C182" s="19" t="s">
        <v>17</v>
      </c>
      <c r="D182" s="19"/>
      <c r="E182" s="19" t="s">
        <v>749</v>
      </c>
      <c r="F182" s="19" t="s">
        <v>15</v>
      </c>
      <c r="G182" s="19">
        <v>1</v>
      </c>
    </row>
    <row r="183" spans="1:7" outlineLevel="4" collapsed="1">
      <c r="A183" s="19" t="s">
        <v>12</v>
      </c>
      <c r="B183" s="19" t="s">
        <v>13</v>
      </c>
      <c r="C183" s="19" t="s">
        <v>17</v>
      </c>
      <c r="D183" s="19"/>
      <c r="E183" s="19" t="s">
        <v>750</v>
      </c>
      <c r="F183" s="19" t="s">
        <v>15</v>
      </c>
      <c r="G183" s="19" t="s">
        <v>111</v>
      </c>
    </row>
    <row r="184" spans="1:7" ht="30" outlineLevel="2" collapsed="1">
      <c r="A184" s="19" t="s">
        <v>15</v>
      </c>
      <c r="B184" s="19" t="s">
        <v>152</v>
      </c>
      <c r="C184" s="19" t="s">
        <v>17</v>
      </c>
      <c r="D184" s="19" t="b">
        <f>EXACT(G157,"Yes: Alternative Approach")</f>
        <v>0</v>
      </c>
      <c r="E184" s="19" t="s">
        <v>781</v>
      </c>
      <c r="F184" s="19" t="s">
        <v>15</v>
      </c>
      <c r="G184" s="19">
        <v>1</v>
      </c>
    </row>
    <row r="185" spans="1:7" ht="30" outlineLevel="2" collapsed="1">
      <c r="A185" s="19" t="s">
        <v>15</v>
      </c>
      <c r="B185" s="19" t="s">
        <v>13</v>
      </c>
      <c r="C185" s="19" t="s">
        <v>17</v>
      </c>
      <c r="D185" s="19" t="b">
        <f>EXACT(G157,"Yes: Alternative Approach")</f>
        <v>0</v>
      </c>
      <c r="E185" s="19" t="s">
        <v>782</v>
      </c>
      <c r="F185" s="19" t="s">
        <v>15</v>
      </c>
      <c r="G185" s="19" t="s">
        <v>111</v>
      </c>
    </row>
    <row r="186" spans="1:7" ht="30" outlineLevel="2" collapsed="1">
      <c r="A186" s="19" t="s">
        <v>15</v>
      </c>
      <c r="B186" s="19" t="s">
        <v>152</v>
      </c>
      <c r="C186" s="19" t="s">
        <v>17</v>
      </c>
      <c r="D186" s="19" t="b">
        <f>EXACT(G157,"Yes: Alternative Approach")</f>
        <v>0</v>
      </c>
      <c r="E186" s="19" t="s">
        <v>783</v>
      </c>
      <c r="F186" s="19" t="s">
        <v>15</v>
      </c>
      <c r="G186" s="19">
        <v>1</v>
      </c>
    </row>
    <row r="187" spans="1:7" ht="30" outlineLevel="2" collapsed="1">
      <c r="A187" s="19" t="s">
        <v>15</v>
      </c>
      <c r="B187" s="19" t="s">
        <v>13</v>
      </c>
      <c r="C187" s="19" t="s">
        <v>17</v>
      </c>
      <c r="D187" s="19" t="b">
        <f>EXACT(G157,"Yes: Alternative Approach")</f>
        <v>0</v>
      </c>
      <c r="E187" s="19" t="s">
        <v>784</v>
      </c>
      <c r="F187" s="19" t="s">
        <v>15</v>
      </c>
      <c r="G187" s="19" t="s">
        <v>111</v>
      </c>
    </row>
    <row r="188" spans="1:7" outlineLevel="1">
      <c r="A188" s="21" t="s">
        <v>15</v>
      </c>
      <c r="B188" s="22" t="s">
        <v>620</v>
      </c>
      <c r="C188" s="21" t="s">
        <v>17</v>
      </c>
      <c r="D188" s="21" t="b">
        <f>EXACT(G7,"Grid electricity")</f>
        <v>1</v>
      </c>
      <c r="E188" s="21" t="s">
        <v>621</v>
      </c>
      <c r="F188" s="21" t="s">
        <v>15</v>
      </c>
      <c r="G188" s="21" t="s">
        <v>17</v>
      </c>
    </row>
    <row r="189" spans="1:7" ht="75" outlineLevel="2" collapsed="1">
      <c r="A189" s="19" t="s">
        <v>12</v>
      </c>
      <c r="B189" s="19" t="s">
        <v>20</v>
      </c>
      <c r="C189" s="20" t="s">
        <v>622</v>
      </c>
      <c r="D189" s="19"/>
      <c r="E189" s="19" t="s">
        <v>623</v>
      </c>
      <c r="F189" s="19" t="s">
        <v>15</v>
      </c>
      <c r="G189" s="19" t="s">
        <v>624</v>
      </c>
    </row>
    <row r="190" spans="1:7" outlineLevel="2">
      <c r="A190" s="21" t="s">
        <v>15</v>
      </c>
      <c r="B190" s="22" t="s">
        <v>625</v>
      </c>
      <c r="C190" s="21" t="s">
        <v>17</v>
      </c>
      <c r="D190" s="21" t="b">
        <f>EXACT(G189,"Calculate the combined margin emission factor of the applicable electricity system, using the procedures in the latest approved version of the “Use Tool 7 to calculate the emission factor for an electricity system” (EFEL,j/k/l,y = EFgrid,CM,y)")</f>
        <v>1</v>
      </c>
      <c r="E190" s="21" t="s">
        <v>625</v>
      </c>
      <c r="F190" s="21" t="s">
        <v>15</v>
      </c>
      <c r="G190" s="21" t="s">
        <v>17</v>
      </c>
    </row>
    <row r="191" spans="1:7" outlineLevel="3" collapsed="1">
      <c r="A191" s="19" t="s">
        <v>12</v>
      </c>
      <c r="B191" s="19" t="s">
        <v>13</v>
      </c>
      <c r="C191" s="19" t="s">
        <v>17</v>
      </c>
      <c r="D191" s="19"/>
      <c r="E191" s="19" t="s">
        <v>626</v>
      </c>
      <c r="F191" s="19" t="s">
        <v>15</v>
      </c>
      <c r="G191" s="19" t="s">
        <v>111</v>
      </c>
    </row>
    <row r="192" spans="1:7" ht="30" outlineLevel="3" collapsed="1">
      <c r="A192" s="19" t="s">
        <v>12</v>
      </c>
      <c r="B192" s="19" t="s">
        <v>20</v>
      </c>
      <c r="C192" s="20" t="s">
        <v>627</v>
      </c>
      <c r="D192" s="19"/>
      <c r="E192" s="19" t="s">
        <v>628</v>
      </c>
      <c r="F192" s="19" t="s">
        <v>15</v>
      </c>
      <c r="G192" s="19" t="s">
        <v>629</v>
      </c>
    </row>
    <row r="193" spans="1:7" outlineLevel="3">
      <c r="A193" s="21" t="s">
        <v>15</v>
      </c>
      <c r="B193" s="22" t="s">
        <v>630</v>
      </c>
      <c r="C193" s="21" t="s">
        <v>17</v>
      </c>
      <c r="D193" s="21" t="b">
        <f>EXACT(G192,"Annual")</f>
        <v>0</v>
      </c>
      <c r="E193" s="21" t="s">
        <v>631</v>
      </c>
      <c r="F193" s="21" t="s">
        <v>15</v>
      </c>
      <c r="G193" s="21" t="s">
        <v>17</v>
      </c>
    </row>
    <row r="194" spans="1:7" ht="30" outlineLevel="4" collapsed="1">
      <c r="A194" s="19" t="s">
        <v>12</v>
      </c>
      <c r="B194" s="19" t="s">
        <v>20</v>
      </c>
      <c r="C194" s="20" t="s">
        <v>632</v>
      </c>
      <c r="D194" s="19"/>
      <c r="E194" s="19" t="s">
        <v>631</v>
      </c>
      <c r="F194" s="19" t="s">
        <v>15</v>
      </c>
      <c r="G194" s="19" t="s">
        <v>12</v>
      </c>
    </row>
    <row r="195" spans="1:7" outlineLevel="4">
      <c r="A195" s="21" t="s">
        <v>15</v>
      </c>
      <c r="B195" s="22" t="s">
        <v>633</v>
      </c>
      <c r="C195" s="21" t="s">
        <v>17</v>
      </c>
      <c r="D195" s="21" t="b">
        <f>EXACT(G194,"No")</f>
        <v>0</v>
      </c>
      <c r="E195" s="21" t="s">
        <v>634</v>
      </c>
      <c r="F195" s="21" t="s">
        <v>15</v>
      </c>
      <c r="G195" s="21" t="s">
        <v>17</v>
      </c>
    </row>
    <row r="196" spans="1:7" ht="30" outlineLevel="5" collapsed="1">
      <c r="A196" s="19" t="s">
        <v>12</v>
      </c>
      <c r="B196" s="19" t="s">
        <v>20</v>
      </c>
      <c r="C196" s="20" t="s">
        <v>635</v>
      </c>
      <c r="D196" s="19"/>
      <c r="E196" s="19" t="s">
        <v>634</v>
      </c>
      <c r="F196" s="19" t="s">
        <v>15</v>
      </c>
      <c r="G196" s="19" t="s">
        <v>12</v>
      </c>
    </row>
    <row r="197" spans="1:7" outlineLevel="5">
      <c r="A197" s="21" t="s">
        <v>15</v>
      </c>
      <c r="B197" s="22" t="s">
        <v>636</v>
      </c>
      <c r="C197" s="21" t="s">
        <v>17</v>
      </c>
      <c r="D197" s="21" t="b">
        <f>EXACT(G196,"No")</f>
        <v>0</v>
      </c>
      <c r="E197" s="21" t="s">
        <v>637</v>
      </c>
      <c r="F197" s="21" t="s">
        <v>15</v>
      </c>
      <c r="G197" s="21" t="s">
        <v>17</v>
      </c>
    </row>
    <row r="198" spans="1:7" ht="30" outlineLevel="6" collapsed="1">
      <c r="A198" s="19" t="s">
        <v>12</v>
      </c>
      <c r="B198" s="19" t="s">
        <v>20</v>
      </c>
      <c r="C198" s="20" t="s">
        <v>638</v>
      </c>
      <c r="D198" s="19"/>
      <c r="E198" s="19" t="s">
        <v>637</v>
      </c>
      <c r="F198" s="19" t="s">
        <v>15</v>
      </c>
      <c r="G198" s="19" t="s">
        <v>12</v>
      </c>
    </row>
    <row r="199" spans="1:7" outlineLevel="6">
      <c r="A199" s="21" t="s">
        <v>15</v>
      </c>
      <c r="B199" s="22" t="s">
        <v>639</v>
      </c>
      <c r="C199" s="21" t="s">
        <v>17</v>
      </c>
      <c r="D199" s="21" t="b">
        <f>EXACT(G198,"No")</f>
        <v>0</v>
      </c>
      <c r="E199" s="21" t="s">
        <v>640</v>
      </c>
      <c r="F199" s="21" t="s">
        <v>15</v>
      </c>
      <c r="G199" s="21" t="s">
        <v>17</v>
      </c>
    </row>
    <row r="200" spans="1:7" ht="30" outlineLevel="7" collapsed="1">
      <c r="A200" s="19" t="s">
        <v>12</v>
      </c>
      <c r="B200" s="19" t="s">
        <v>20</v>
      </c>
      <c r="C200" s="20" t="s">
        <v>641</v>
      </c>
      <c r="D200" s="19"/>
      <c r="E200" s="19" t="s">
        <v>640</v>
      </c>
      <c r="F200" s="19" t="s">
        <v>15</v>
      </c>
      <c r="G200" s="19" t="s">
        <v>12</v>
      </c>
    </row>
    <row r="201" spans="1:7" ht="30" outlineLevel="7" collapsed="1">
      <c r="A201" s="19" t="s">
        <v>15</v>
      </c>
      <c r="B201" s="20" t="s">
        <v>642</v>
      </c>
      <c r="C201" s="19" t="s">
        <v>17</v>
      </c>
      <c r="D201" s="19" t="b">
        <f>EXACT(G200,"No")</f>
        <v>0</v>
      </c>
      <c r="E201" s="19" t="s">
        <v>643</v>
      </c>
      <c r="F201" s="19" t="s">
        <v>15</v>
      </c>
      <c r="G201" s="19" t="s">
        <v>17</v>
      </c>
    </row>
    <row r="202" spans="1:7" outlineLevel="7" collapsed="1">
      <c r="A202" s="19" t="s">
        <v>15</v>
      </c>
      <c r="B202" s="20" t="s">
        <v>644</v>
      </c>
      <c r="C202" s="19" t="s">
        <v>17</v>
      </c>
      <c r="D202" s="19" t="b">
        <f>EXACT(G200,"Yes")</f>
        <v>1</v>
      </c>
      <c r="E202" s="19" t="s">
        <v>645</v>
      </c>
      <c r="F202" s="19" t="s">
        <v>15</v>
      </c>
      <c r="G202" s="19" t="s">
        <v>17</v>
      </c>
    </row>
    <row r="203" spans="1:7" outlineLevel="6">
      <c r="A203" s="21" t="s">
        <v>15</v>
      </c>
      <c r="B203" s="22" t="s">
        <v>644</v>
      </c>
      <c r="C203" s="21" t="s">
        <v>17</v>
      </c>
      <c r="D203" s="21" t="b">
        <f>EXACT(G198,"Yes")</f>
        <v>1</v>
      </c>
      <c r="E203" s="21" t="s">
        <v>645</v>
      </c>
      <c r="F203" s="21" t="s">
        <v>15</v>
      </c>
      <c r="G203" s="21" t="s">
        <v>17</v>
      </c>
    </row>
    <row r="204" spans="1:7" ht="45" outlineLevel="7" collapsed="1">
      <c r="A204" s="19" t="s">
        <v>12</v>
      </c>
      <c r="B204" s="19" t="s">
        <v>20</v>
      </c>
      <c r="C204" s="20" t="s">
        <v>646</v>
      </c>
      <c r="D204" s="19"/>
      <c r="E204" s="19" t="s">
        <v>647</v>
      </c>
      <c r="F204" s="19" t="s">
        <v>15</v>
      </c>
      <c r="G204" s="19" t="s">
        <v>648</v>
      </c>
    </row>
    <row r="205" spans="1:7" outlineLevel="7" collapsed="1">
      <c r="A205" s="19" t="s">
        <v>15</v>
      </c>
      <c r="B205" s="20" t="s">
        <v>649</v>
      </c>
      <c r="C205" s="19" t="s">
        <v>17</v>
      </c>
      <c r="D205" s="19" t="b">
        <f>EXACT(G204,"Lambda (λy) should be determined by applying the step wise procedure provided in appendix 3 of methodology")</f>
        <v>0</v>
      </c>
      <c r="E205" s="19" t="s">
        <v>649</v>
      </c>
      <c r="F205" s="19" t="s">
        <v>15</v>
      </c>
      <c r="G205" s="19" t="s">
        <v>17</v>
      </c>
    </row>
    <row r="206" spans="1:7" outlineLevel="7" collapsed="1">
      <c r="A206" s="19" t="s">
        <v>15</v>
      </c>
      <c r="B206" s="20" t="s">
        <v>650</v>
      </c>
      <c r="C206" s="19" t="s">
        <v>17</v>
      </c>
      <c r="D206" s="19" t="b">
        <f>EXACT(G204,"Use default values of lambda based on the share of electricity generation from low-cost/must-run in total generation")</f>
        <v>1</v>
      </c>
      <c r="E206" s="19" t="s">
        <v>650</v>
      </c>
      <c r="F206" s="19" t="s">
        <v>15</v>
      </c>
      <c r="G206" s="19" t="s">
        <v>17</v>
      </c>
    </row>
    <row r="207" spans="1:7" ht="30" outlineLevel="7" collapsed="1">
      <c r="A207" s="19" t="s">
        <v>15</v>
      </c>
      <c r="B207" s="19" t="s">
        <v>152</v>
      </c>
      <c r="C207" s="19" t="s">
        <v>17</v>
      </c>
      <c r="D207" s="19" t="s">
        <v>15</v>
      </c>
      <c r="E207" s="19" t="s">
        <v>651</v>
      </c>
      <c r="F207" s="19" t="s">
        <v>15</v>
      </c>
      <c r="G207" s="19">
        <v>1</v>
      </c>
    </row>
    <row r="208" spans="1:7" outlineLevel="7" collapsed="1">
      <c r="A208" s="19" t="s">
        <v>12</v>
      </c>
      <c r="B208" s="20" t="s">
        <v>652</v>
      </c>
      <c r="C208" s="19" t="s">
        <v>17</v>
      </c>
      <c r="D208" s="19"/>
      <c r="E208" s="19" t="s">
        <v>653</v>
      </c>
      <c r="F208" s="19" t="s">
        <v>12</v>
      </c>
      <c r="G208" s="19" t="s">
        <v>17</v>
      </c>
    </row>
    <row r="209" spans="1:7" outlineLevel="5">
      <c r="A209" s="21" t="s">
        <v>15</v>
      </c>
      <c r="B209" s="22" t="s">
        <v>654</v>
      </c>
      <c r="C209" s="21" t="s">
        <v>17</v>
      </c>
      <c r="D209" s="21" t="b">
        <f>EXACT(G196,"Yes")</f>
        <v>1</v>
      </c>
      <c r="E209" s="21" t="s">
        <v>655</v>
      </c>
      <c r="F209" s="21" t="s">
        <v>15</v>
      </c>
      <c r="G209" s="21" t="s">
        <v>17</v>
      </c>
    </row>
    <row r="210" spans="1:7" ht="30" outlineLevel="6" collapsed="1">
      <c r="A210" s="19" t="s">
        <v>12</v>
      </c>
      <c r="B210" s="19" t="s">
        <v>20</v>
      </c>
      <c r="C210" s="20" t="s">
        <v>656</v>
      </c>
      <c r="D210" s="19"/>
      <c r="E210" s="19" t="s">
        <v>657</v>
      </c>
      <c r="F210" s="19" t="s">
        <v>15</v>
      </c>
      <c r="G210" s="19" t="s">
        <v>658</v>
      </c>
    </row>
    <row r="211" spans="1:7" ht="30" outlineLevel="6">
      <c r="A211" s="21" t="s">
        <v>15</v>
      </c>
      <c r="B211" s="22" t="s">
        <v>659</v>
      </c>
      <c r="C211" s="21" t="s">
        <v>17</v>
      </c>
      <c r="D211" s="21" t="b">
        <f>EXACT(G210,"Based on the total net electricity generation of all power plants serving the system and the fuel types and total fuel consumption of the project electricity system")</f>
        <v>0</v>
      </c>
      <c r="E211" s="21" t="s">
        <v>660</v>
      </c>
      <c r="F211" s="21" t="s">
        <v>15</v>
      </c>
      <c r="G211" s="21" t="s">
        <v>17</v>
      </c>
    </row>
    <row r="212" spans="1:7" outlineLevel="7" collapsed="1">
      <c r="A212" s="19" t="s">
        <v>15</v>
      </c>
      <c r="B212" s="19" t="s">
        <v>152</v>
      </c>
      <c r="C212" s="19" t="s">
        <v>17</v>
      </c>
      <c r="D212" s="19" t="s">
        <v>15</v>
      </c>
      <c r="E212" s="19" t="s">
        <v>661</v>
      </c>
      <c r="F212" s="19" t="s">
        <v>15</v>
      </c>
      <c r="G212" s="19">
        <v>1</v>
      </c>
    </row>
    <row r="213" spans="1:7" ht="45" outlineLevel="7" collapsed="1">
      <c r="A213" s="19" t="s">
        <v>12</v>
      </c>
      <c r="B213" s="19" t="s">
        <v>152</v>
      </c>
      <c r="C213" s="19" t="s">
        <v>17</v>
      </c>
      <c r="D213" s="19"/>
      <c r="E213" s="19" t="s">
        <v>662</v>
      </c>
      <c r="F213" s="19" t="s">
        <v>15</v>
      </c>
      <c r="G213" s="19">
        <v>1</v>
      </c>
    </row>
    <row r="214" spans="1:7" outlineLevel="7" collapsed="1">
      <c r="A214" s="19" t="s">
        <v>12</v>
      </c>
      <c r="B214" s="20" t="s">
        <v>663</v>
      </c>
      <c r="C214" s="19" t="s">
        <v>17</v>
      </c>
      <c r="D214" s="19"/>
      <c r="E214" s="19" t="s">
        <v>663</v>
      </c>
      <c r="F214" s="19" t="s">
        <v>12</v>
      </c>
      <c r="G214" s="19" t="s">
        <v>17</v>
      </c>
    </row>
    <row r="215" spans="1:7" ht="30" outlineLevel="6">
      <c r="A215" s="21" t="s">
        <v>15</v>
      </c>
      <c r="B215" s="22" t="s">
        <v>664</v>
      </c>
      <c r="C215" s="21" t="s">
        <v>17</v>
      </c>
      <c r="D215" s="21" t="b">
        <f>EXACT(G210,"Based on the net electricity generation and a CO2 emission factor of each power unit")</f>
        <v>1</v>
      </c>
      <c r="E215" s="21" t="s">
        <v>665</v>
      </c>
      <c r="F215" s="21" t="s">
        <v>15</v>
      </c>
      <c r="G215" s="21" t="s">
        <v>17</v>
      </c>
    </row>
    <row r="216" spans="1:7" outlineLevel="7" collapsed="1">
      <c r="A216" s="19" t="s">
        <v>15</v>
      </c>
      <c r="B216" s="19" t="s">
        <v>152</v>
      </c>
      <c r="C216" s="19" t="s">
        <v>17</v>
      </c>
      <c r="D216" s="19" t="s">
        <v>15</v>
      </c>
      <c r="E216" s="19" t="s">
        <v>661</v>
      </c>
      <c r="F216" s="19" t="s">
        <v>15</v>
      </c>
      <c r="G216" s="19">
        <v>1</v>
      </c>
    </row>
    <row r="217" spans="1:7" outlineLevel="7" collapsed="1">
      <c r="A217" s="19" t="s">
        <v>12</v>
      </c>
      <c r="B217" s="20" t="s">
        <v>652</v>
      </c>
      <c r="C217" s="19" t="s">
        <v>17</v>
      </c>
      <c r="D217" s="19"/>
      <c r="E217" s="19" t="s">
        <v>653</v>
      </c>
      <c r="F217" s="19" t="s">
        <v>12</v>
      </c>
      <c r="G217" s="19" t="s">
        <v>17</v>
      </c>
    </row>
    <row r="218" spans="1:7" outlineLevel="6" collapsed="1">
      <c r="A218" s="19" t="s">
        <v>15</v>
      </c>
      <c r="B218" s="19" t="s">
        <v>152</v>
      </c>
      <c r="C218" s="19" t="s">
        <v>17</v>
      </c>
      <c r="D218" s="19" t="s">
        <v>15</v>
      </c>
      <c r="E218" s="19" t="s">
        <v>666</v>
      </c>
      <c r="F218" s="19" t="s">
        <v>15</v>
      </c>
      <c r="G218" s="19">
        <v>1</v>
      </c>
    </row>
    <row r="219" spans="1:7" outlineLevel="4">
      <c r="A219" s="21" t="s">
        <v>15</v>
      </c>
      <c r="B219" s="22" t="s">
        <v>654</v>
      </c>
      <c r="C219" s="21" t="s">
        <v>17</v>
      </c>
      <c r="D219" s="21" t="b">
        <f>EXACT(G194,"Yes")</f>
        <v>1</v>
      </c>
      <c r="E219" s="21" t="s">
        <v>655</v>
      </c>
      <c r="F219" s="21" t="s">
        <v>15</v>
      </c>
      <c r="G219" s="21" t="s">
        <v>17</v>
      </c>
    </row>
    <row r="220" spans="1:7" ht="30" outlineLevel="5" collapsed="1">
      <c r="A220" s="19" t="s">
        <v>12</v>
      </c>
      <c r="B220" s="19" t="s">
        <v>20</v>
      </c>
      <c r="C220" s="20" t="s">
        <v>656</v>
      </c>
      <c r="D220" s="19"/>
      <c r="E220" s="19" t="s">
        <v>657</v>
      </c>
      <c r="F220" s="19" t="s">
        <v>15</v>
      </c>
      <c r="G220" s="19" t="s">
        <v>658</v>
      </c>
    </row>
    <row r="221" spans="1:7" ht="30" outlineLevel="5">
      <c r="A221" s="21" t="s">
        <v>15</v>
      </c>
      <c r="B221" s="22" t="s">
        <v>659</v>
      </c>
      <c r="C221" s="21" t="s">
        <v>17</v>
      </c>
      <c r="D221" s="21" t="b">
        <f>EXACT(G220,"Based on the total net electricity generation of all power plants serving the system and the fuel types and total fuel consumption of the project electricity system")</f>
        <v>0</v>
      </c>
      <c r="E221" s="21" t="s">
        <v>660</v>
      </c>
      <c r="F221" s="21" t="s">
        <v>15</v>
      </c>
      <c r="G221" s="21" t="s">
        <v>17</v>
      </c>
    </row>
    <row r="222" spans="1:7" outlineLevel="6" collapsed="1">
      <c r="A222" s="19" t="s">
        <v>15</v>
      </c>
      <c r="B222" s="19" t="s">
        <v>152</v>
      </c>
      <c r="C222" s="19" t="s">
        <v>17</v>
      </c>
      <c r="D222" s="19" t="s">
        <v>15</v>
      </c>
      <c r="E222" s="19" t="s">
        <v>661</v>
      </c>
      <c r="F222" s="19" t="s">
        <v>15</v>
      </c>
      <c r="G222" s="19">
        <v>1</v>
      </c>
    </row>
    <row r="223" spans="1:7" ht="45" outlineLevel="6" collapsed="1">
      <c r="A223" s="19" t="s">
        <v>12</v>
      </c>
      <c r="B223" s="19" t="s">
        <v>152</v>
      </c>
      <c r="C223" s="19" t="s">
        <v>17</v>
      </c>
      <c r="D223" s="19"/>
      <c r="E223" s="19" t="s">
        <v>662</v>
      </c>
      <c r="F223" s="19" t="s">
        <v>15</v>
      </c>
      <c r="G223" s="19">
        <v>1</v>
      </c>
    </row>
    <row r="224" spans="1:7" outlineLevel="6">
      <c r="A224" s="21" t="s">
        <v>12</v>
      </c>
      <c r="B224" s="22" t="s">
        <v>663</v>
      </c>
      <c r="C224" s="21" t="s">
        <v>17</v>
      </c>
      <c r="D224" s="21"/>
      <c r="E224" s="21" t="s">
        <v>663</v>
      </c>
      <c r="F224" s="21" t="s">
        <v>12</v>
      </c>
      <c r="G224" s="21" t="s">
        <v>17</v>
      </c>
    </row>
    <row r="225" spans="1:7" outlineLevel="7" collapsed="1">
      <c r="A225" s="19" t="s">
        <v>12</v>
      </c>
      <c r="B225" s="19" t="s">
        <v>13</v>
      </c>
      <c r="C225" s="19" t="s">
        <v>17</v>
      </c>
      <c r="D225" s="19"/>
      <c r="E225" s="19" t="s">
        <v>667</v>
      </c>
      <c r="F225" s="19" t="s">
        <v>15</v>
      </c>
      <c r="G225" s="19" t="s">
        <v>111</v>
      </c>
    </row>
    <row r="226" spans="1:7" ht="30" outlineLevel="7" collapsed="1">
      <c r="A226" s="19" t="s">
        <v>12</v>
      </c>
      <c r="B226" s="19" t="s">
        <v>152</v>
      </c>
      <c r="C226" s="19" t="s">
        <v>17</v>
      </c>
      <c r="D226" s="19"/>
      <c r="E226" s="19" t="s">
        <v>668</v>
      </c>
      <c r="F226" s="19" t="s">
        <v>15</v>
      </c>
      <c r="G226" s="19">
        <v>1</v>
      </c>
    </row>
    <row r="227" spans="1:7" ht="30" outlineLevel="7" collapsed="1">
      <c r="A227" s="19" t="s">
        <v>12</v>
      </c>
      <c r="B227" s="19" t="s">
        <v>152</v>
      </c>
      <c r="C227" s="19" t="s">
        <v>17</v>
      </c>
      <c r="D227" s="19"/>
      <c r="E227" s="19" t="s">
        <v>669</v>
      </c>
      <c r="F227" s="19" t="s">
        <v>15</v>
      </c>
      <c r="G227" s="19">
        <v>1</v>
      </c>
    </row>
    <row r="228" spans="1:7" outlineLevel="7" collapsed="1">
      <c r="A228" s="19" t="s">
        <v>12</v>
      </c>
      <c r="B228" s="19" t="s">
        <v>152</v>
      </c>
      <c r="C228" s="19" t="s">
        <v>17</v>
      </c>
      <c r="D228" s="19"/>
      <c r="E228" s="19" t="s">
        <v>670</v>
      </c>
      <c r="F228" s="19" t="s">
        <v>15</v>
      </c>
      <c r="G228" s="19">
        <v>1</v>
      </c>
    </row>
    <row r="229" spans="1:7" ht="30" outlineLevel="5">
      <c r="A229" s="21" t="s">
        <v>15</v>
      </c>
      <c r="B229" s="22" t="s">
        <v>664</v>
      </c>
      <c r="C229" s="21" t="s">
        <v>17</v>
      </c>
      <c r="D229" s="21" t="b">
        <f>EXACT(G220,"Based on the net electricity generation and a CO2 emission factor of each power unit")</f>
        <v>1</v>
      </c>
      <c r="E229" s="21" t="s">
        <v>665</v>
      </c>
      <c r="F229" s="21" t="s">
        <v>15</v>
      </c>
      <c r="G229" s="21" t="s">
        <v>17</v>
      </c>
    </row>
    <row r="230" spans="1:7" outlineLevel="6" collapsed="1">
      <c r="A230" s="19" t="s">
        <v>15</v>
      </c>
      <c r="B230" s="19" t="s">
        <v>152</v>
      </c>
      <c r="C230" s="19" t="s">
        <v>17</v>
      </c>
      <c r="D230" s="19" t="s">
        <v>15</v>
      </c>
      <c r="E230" s="19" t="s">
        <v>661</v>
      </c>
      <c r="F230" s="19" t="s">
        <v>15</v>
      </c>
      <c r="G230" s="19">
        <v>1</v>
      </c>
    </row>
    <row r="231" spans="1:7" outlineLevel="6">
      <c r="A231" s="21" t="s">
        <v>12</v>
      </c>
      <c r="B231" s="22" t="s">
        <v>652</v>
      </c>
      <c r="C231" s="21" t="s">
        <v>17</v>
      </c>
      <c r="D231" s="21"/>
      <c r="E231" s="21" t="s">
        <v>653</v>
      </c>
      <c r="F231" s="21" t="s">
        <v>12</v>
      </c>
      <c r="G231" s="21" t="s">
        <v>17</v>
      </c>
    </row>
    <row r="232" spans="1:7" ht="30" outlineLevel="7" collapsed="1">
      <c r="A232" s="19" t="s">
        <v>12</v>
      </c>
      <c r="B232" s="19" t="s">
        <v>20</v>
      </c>
      <c r="C232" s="20" t="s">
        <v>671</v>
      </c>
      <c r="D232" s="19"/>
      <c r="E232" s="19" t="s">
        <v>672</v>
      </c>
      <c r="F232" s="19" t="s">
        <v>15</v>
      </c>
      <c r="G232" s="19" t="s">
        <v>673</v>
      </c>
    </row>
    <row r="233" spans="1:7" outlineLevel="7" collapsed="1">
      <c r="A233" s="19" t="s">
        <v>15</v>
      </c>
      <c r="B233" s="20" t="s">
        <v>674</v>
      </c>
      <c r="C233" s="19" t="s">
        <v>17</v>
      </c>
      <c r="D233" s="19" t="b">
        <f>EXACT(G232,"Only data available is the electricity generation for the specific power unit")</f>
        <v>0</v>
      </c>
      <c r="E233" s="19" t="s">
        <v>675</v>
      </c>
      <c r="F233" s="19" t="s">
        <v>15</v>
      </c>
      <c r="G233" s="19" t="s">
        <v>17</v>
      </c>
    </row>
    <row r="234" spans="1:7" ht="30" outlineLevel="7" collapsed="1">
      <c r="A234" s="19" t="s">
        <v>15</v>
      </c>
      <c r="B234" s="20" t="s">
        <v>676</v>
      </c>
      <c r="C234" s="19" t="s">
        <v>17</v>
      </c>
      <c r="D234" s="19" t="b">
        <f>EXACT(G232,"Only data available for the specific power unit are the electricity generation and the fuel types used")</f>
        <v>0</v>
      </c>
      <c r="E234" s="19" t="s">
        <v>677</v>
      </c>
      <c r="F234" s="19" t="s">
        <v>15</v>
      </c>
      <c r="G234" s="19" t="s">
        <v>17</v>
      </c>
    </row>
    <row r="235" spans="1:7" outlineLevel="7" collapsed="1">
      <c r="A235" s="19" t="s">
        <v>15</v>
      </c>
      <c r="B235" s="20" t="s">
        <v>678</v>
      </c>
      <c r="C235" s="19" t="s">
        <v>17</v>
      </c>
      <c r="D235" s="19" t="b">
        <f>EXACT(G232,"Data available for fuel consumption and electricity generation")</f>
        <v>1</v>
      </c>
      <c r="E235" s="19" t="s">
        <v>673</v>
      </c>
      <c r="F235" s="19" t="s">
        <v>15</v>
      </c>
      <c r="G235" s="19" t="s">
        <v>17</v>
      </c>
    </row>
    <row r="236" spans="1:7" outlineLevel="5" collapsed="1">
      <c r="A236" s="19" t="s">
        <v>15</v>
      </c>
      <c r="B236" s="19" t="s">
        <v>152</v>
      </c>
      <c r="C236" s="19" t="s">
        <v>17</v>
      </c>
      <c r="D236" s="19" t="s">
        <v>15</v>
      </c>
      <c r="E236" s="19" t="s">
        <v>666</v>
      </c>
      <c r="F236" s="19" t="s">
        <v>15</v>
      </c>
      <c r="G236" s="19">
        <v>1</v>
      </c>
    </row>
    <row r="237" spans="1:7" outlineLevel="3">
      <c r="A237" s="21" t="s">
        <v>15</v>
      </c>
      <c r="B237" s="22" t="s">
        <v>679</v>
      </c>
      <c r="C237" s="21" t="s">
        <v>17</v>
      </c>
      <c r="D237" s="21" t="b">
        <f>EXACT(G192,"Hourly")</f>
        <v>1</v>
      </c>
      <c r="E237" s="21" t="s">
        <v>680</v>
      </c>
      <c r="F237" s="21" t="s">
        <v>15</v>
      </c>
      <c r="G237" s="21" t="s">
        <v>17</v>
      </c>
    </row>
    <row r="238" spans="1:7" ht="30" outlineLevel="4" collapsed="1">
      <c r="A238" s="19" t="s">
        <v>12</v>
      </c>
      <c r="B238" s="19" t="s">
        <v>20</v>
      </c>
      <c r="C238" s="20" t="s">
        <v>681</v>
      </c>
      <c r="D238" s="19"/>
      <c r="E238" s="19" t="s">
        <v>682</v>
      </c>
      <c r="F238" s="19" t="s">
        <v>15</v>
      </c>
      <c r="G238" s="19" t="s">
        <v>683</v>
      </c>
    </row>
    <row r="239" spans="1:7" ht="30" outlineLevel="4" collapsed="1">
      <c r="A239" s="19" t="s">
        <v>12</v>
      </c>
      <c r="B239" s="19" t="s">
        <v>152</v>
      </c>
      <c r="C239" s="19" t="s">
        <v>17</v>
      </c>
      <c r="D239" s="19"/>
      <c r="E239" s="19" t="s">
        <v>684</v>
      </c>
      <c r="F239" s="19" t="s">
        <v>15</v>
      </c>
      <c r="G239" s="19">
        <v>1</v>
      </c>
    </row>
    <row r="240" spans="1:7" outlineLevel="3">
      <c r="A240" s="21" t="s">
        <v>12</v>
      </c>
      <c r="B240" s="22" t="s">
        <v>685</v>
      </c>
      <c r="C240" s="21" t="s">
        <v>17</v>
      </c>
      <c r="D240" s="21"/>
      <c r="E240" s="21" t="s">
        <v>685</v>
      </c>
      <c r="F240" s="21" t="s">
        <v>15</v>
      </c>
      <c r="G240" s="21" t="s">
        <v>17</v>
      </c>
    </row>
    <row r="241" spans="1:7" outlineLevel="4" collapsed="1">
      <c r="A241" s="19" t="s">
        <v>15</v>
      </c>
      <c r="B241" s="19" t="s">
        <v>152</v>
      </c>
      <c r="C241" s="19" t="s">
        <v>17</v>
      </c>
      <c r="D241" s="19" t="s">
        <v>15</v>
      </c>
      <c r="E241" s="19" t="s">
        <v>686</v>
      </c>
      <c r="F241" s="19" t="s">
        <v>15</v>
      </c>
      <c r="G241" s="19">
        <v>1</v>
      </c>
    </row>
    <row r="242" spans="1:7" ht="409.5" outlineLevel="4" collapsed="1">
      <c r="A242" s="19" t="s">
        <v>15</v>
      </c>
      <c r="B242" s="19" t="s">
        <v>80</v>
      </c>
      <c r="C242" s="23" t="s">
        <v>81</v>
      </c>
      <c r="D242" s="19"/>
      <c r="E242" s="24" t="s">
        <v>687</v>
      </c>
      <c r="F242" s="19" t="s">
        <v>15</v>
      </c>
      <c r="G242" s="19" t="s">
        <v>17</v>
      </c>
    </row>
    <row r="243" spans="1:7" outlineLevel="4" collapsed="1">
      <c r="A243" s="19" t="s">
        <v>12</v>
      </c>
      <c r="B243" s="19" t="s">
        <v>152</v>
      </c>
      <c r="C243" s="19" t="s">
        <v>17</v>
      </c>
      <c r="D243" s="19"/>
      <c r="E243" s="19" t="s">
        <v>688</v>
      </c>
      <c r="F243" s="19" t="s">
        <v>15</v>
      </c>
      <c r="G243" s="19">
        <v>1</v>
      </c>
    </row>
    <row r="244" spans="1:7" outlineLevel="4" collapsed="1">
      <c r="A244" s="19" t="s">
        <v>12</v>
      </c>
      <c r="B244" s="19" t="s">
        <v>152</v>
      </c>
      <c r="C244" s="19" t="s">
        <v>17</v>
      </c>
      <c r="D244" s="19"/>
      <c r="E244" s="19" t="s">
        <v>689</v>
      </c>
      <c r="F244" s="19" t="s">
        <v>15</v>
      </c>
      <c r="G244" s="19">
        <v>1</v>
      </c>
    </row>
    <row r="245" spans="1:7" outlineLevel="4">
      <c r="A245" s="21" t="s">
        <v>12</v>
      </c>
      <c r="B245" s="22" t="s">
        <v>690</v>
      </c>
      <c r="C245" s="21" t="s">
        <v>17</v>
      </c>
      <c r="D245" s="21"/>
      <c r="E245" s="21" t="s">
        <v>690</v>
      </c>
      <c r="F245" s="21" t="s">
        <v>12</v>
      </c>
      <c r="G245" s="21" t="s">
        <v>17</v>
      </c>
    </row>
    <row r="246" spans="1:7" outlineLevel="5" collapsed="1">
      <c r="A246" s="19" t="s">
        <v>12</v>
      </c>
      <c r="B246" s="19" t="s">
        <v>13</v>
      </c>
      <c r="C246" s="19" t="s">
        <v>17</v>
      </c>
      <c r="D246" s="19"/>
      <c r="E246" s="19" t="s">
        <v>691</v>
      </c>
      <c r="F246" s="19" t="s">
        <v>15</v>
      </c>
      <c r="G246" s="19" t="s">
        <v>111</v>
      </c>
    </row>
    <row r="247" spans="1:7" outlineLevel="5" collapsed="1">
      <c r="A247" s="19" t="s">
        <v>12</v>
      </c>
      <c r="B247" s="19" t="s">
        <v>65</v>
      </c>
      <c r="C247" s="19" t="s">
        <v>17</v>
      </c>
      <c r="D247" s="19"/>
      <c r="E247" s="19" t="s">
        <v>692</v>
      </c>
      <c r="F247" s="19" t="s">
        <v>15</v>
      </c>
      <c r="G247" s="19" t="s">
        <v>329</v>
      </c>
    </row>
    <row r="248" spans="1:7" outlineLevel="5" collapsed="1">
      <c r="A248" s="19" t="s">
        <v>12</v>
      </c>
      <c r="B248" s="19" t="s">
        <v>152</v>
      </c>
      <c r="C248" s="19" t="s">
        <v>17</v>
      </c>
      <c r="D248" s="19"/>
      <c r="E248" s="19" t="s">
        <v>693</v>
      </c>
      <c r="F248" s="19" t="s">
        <v>15</v>
      </c>
      <c r="G248" s="19">
        <v>1</v>
      </c>
    </row>
    <row r="249" spans="1:7" outlineLevel="5" collapsed="1">
      <c r="A249" s="19" t="s">
        <v>12</v>
      </c>
      <c r="B249" s="19" t="s">
        <v>152</v>
      </c>
      <c r="C249" s="19" t="s">
        <v>17</v>
      </c>
      <c r="D249" s="19"/>
      <c r="E249" s="19" t="s">
        <v>694</v>
      </c>
      <c r="F249" s="19" t="s">
        <v>15</v>
      </c>
      <c r="G249" s="19">
        <v>1</v>
      </c>
    </row>
    <row r="250" spans="1:7" outlineLevel="3">
      <c r="A250" s="21" t="s">
        <v>12</v>
      </c>
      <c r="B250" s="22" t="s">
        <v>695</v>
      </c>
      <c r="C250" s="21" t="s">
        <v>17</v>
      </c>
      <c r="D250" s="21"/>
      <c r="E250" s="21" t="s">
        <v>695</v>
      </c>
      <c r="F250" s="21" t="s">
        <v>15</v>
      </c>
      <c r="G250" s="21" t="s">
        <v>17</v>
      </c>
    </row>
    <row r="251" spans="1:7" ht="30" outlineLevel="4" collapsed="1">
      <c r="A251" s="19" t="s">
        <v>12</v>
      </c>
      <c r="B251" s="19" t="s">
        <v>20</v>
      </c>
      <c r="C251" s="20" t="s">
        <v>696</v>
      </c>
      <c r="D251" s="19"/>
      <c r="E251" s="19" t="s">
        <v>697</v>
      </c>
      <c r="F251" s="19" t="s">
        <v>15</v>
      </c>
      <c r="G251" s="19" t="s">
        <v>12</v>
      </c>
    </row>
    <row r="252" spans="1:7" outlineLevel="4">
      <c r="A252" s="21" t="s">
        <v>15</v>
      </c>
      <c r="B252" s="22" t="s">
        <v>698</v>
      </c>
      <c r="C252" s="21" t="s">
        <v>17</v>
      </c>
      <c r="D252" s="21" t="b">
        <f>EXACT(G251,"No")</f>
        <v>0</v>
      </c>
      <c r="E252" s="21" t="s">
        <v>699</v>
      </c>
      <c r="F252" s="21" t="s">
        <v>15</v>
      </c>
      <c r="G252" s="21" t="s">
        <v>17</v>
      </c>
    </row>
    <row r="253" spans="1:7" ht="30" outlineLevel="5" collapsed="1">
      <c r="A253" s="19" t="s">
        <v>12</v>
      </c>
      <c r="B253" s="19" t="s">
        <v>20</v>
      </c>
      <c r="C253" s="20" t="s">
        <v>700</v>
      </c>
      <c r="D253" s="19"/>
      <c r="E253" s="19" t="s">
        <v>701</v>
      </c>
      <c r="F253" s="19" t="s">
        <v>15</v>
      </c>
      <c r="G253" s="19" t="s">
        <v>702</v>
      </c>
    </row>
    <row r="254" spans="1:7" outlineLevel="5">
      <c r="A254" s="21" t="s">
        <v>15</v>
      </c>
      <c r="B254" s="22" t="s">
        <v>703</v>
      </c>
      <c r="C254" s="21" t="s">
        <v>17</v>
      </c>
      <c r="D254" s="21" t="b">
        <f>EXACT(G253,"Neither")</f>
        <v>0</v>
      </c>
      <c r="E254" s="21" t="s">
        <v>703</v>
      </c>
      <c r="F254" s="21" t="s">
        <v>15</v>
      </c>
      <c r="G254" s="21" t="s">
        <v>17</v>
      </c>
    </row>
    <row r="255" spans="1:7" outlineLevel="6" collapsed="1">
      <c r="A255" s="19" t="s">
        <v>15</v>
      </c>
      <c r="B255" s="19" t="s">
        <v>152</v>
      </c>
      <c r="C255" s="19" t="s">
        <v>17</v>
      </c>
      <c r="D255" s="19" t="s">
        <v>15</v>
      </c>
      <c r="E255" s="19" t="s">
        <v>704</v>
      </c>
      <c r="F255" s="19" t="s">
        <v>15</v>
      </c>
      <c r="G255" s="19">
        <v>1</v>
      </c>
    </row>
    <row r="256" spans="1:7" outlineLevel="6" collapsed="1">
      <c r="A256" s="19" t="s">
        <v>15</v>
      </c>
      <c r="B256" s="19" t="s">
        <v>152</v>
      </c>
      <c r="C256" s="19" t="s">
        <v>17</v>
      </c>
      <c r="D256" s="19" t="s">
        <v>15</v>
      </c>
      <c r="E256" s="19" t="s">
        <v>705</v>
      </c>
      <c r="F256" s="19" t="s">
        <v>15</v>
      </c>
      <c r="G256" s="19">
        <v>1</v>
      </c>
    </row>
    <row r="257" spans="1:7" outlineLevel="6" collapsed="1">
      <c r="A257" s="19" t="s">
        <v>15</v>
      </c>
      <c r="B257" s="19" t="s">
        <v>152</v>
      </c>
      <c r="C257" s="19" t="s">
        <v>17</v>
      </c>
      <c r="D257" s="19" t="s">
        <v>15</v>
      </c>
      <c r="E257" s="19" t="s">
        <v>706</v>
      </c>
      <c r="F257" s="19" t="s">
        <v>15</v>
      </c>
      <c r="G257" s="19">
        <v>1</v>
      </c>
    </row>
    <row r="258" spans="1:7" outlineLevel="6" collapsed="1">
      <c r="A258" s="19" t="s">
        <v>15</v>
      </c>
      <c r="B258" s="19" t="s">
        <v>152</v>
      </c>
      <c r="C258" s="19" t="s">
        <v>17</v>
      </c>
      <c r="D258" s="19" t="s">
        <v>15</v>
      </c>
      <c r="E258" s="19" t="s">
        <v>686</v>
      </c>
      <c r="F258" s="19" t="s">
        <v>15</v>
      </c>
      <c r="G258" s="19">
        <v>1</v>
      </c>
    </row>
    <row r="259" spans="1:7" ht="30" outlineLevel="6" collapsed="1">
      <c r="A259" s="19" t="s">
        <v>12</v>
      </c>
      <c r="B259" s="19" t="s">
        <v>20</v>
      </c>
      <c r="C259" s="20" t="s">
        <v>134</v>
      </c>
      <c r="D259" s="19"/>
      <c r="E259" s="19" t="s">
        <v>707</v>
      </c>
      <c r="F259" s="19" t="s">
        <v>15</v>
      </c>
      <c r="G259" s="19" t="s">
        <v>12</v>
      </c>
    </row>
    <row r="260" spans="1:7" ht="45" outlineLevel="6" collapsed="1">
      <c r="A260" s="19" t="s">
        <v>12</v>
      </c>
      <c r="B260" s="19" t="s">
        <v>20</v>
      </c>
      <c r="C260" s="20" t="s">
        <v>708</v>
      </c>
      <c r="D260" s="19"/>
      <c r="E260" s="19" t="s">
        <v>709</v>
      </c>
      <c r="F260" s="19" t="s">
        <v>15</v>
      </c>
      <c r="G260" s="19" t="s">
        <v>710</v>
      </c>
    </row>
    <row r="261" spans="1:7" ht="30" outlineLevel="6" collapsed="1">
      <c r="A261" s="19" t="s">
        <v>12</v>
      </c>
      <c r="B261" s="19" t="s">
        <v>20</v>
      </c>
      <c r="C261" s="20" t="s">
        <v>711</v>
      </c>
      <c r="D261" s="19"/>
      <c r="E261" s="19" t="s">
        <v>712</v>
      </c>
      <c r="F261" s="19" t="s">
        <v>15</v>
      </c>
      <c r="G261" s="19" t="s">
        <v>12</v>
      </c>
    </row>
    <row r="262" spans="1:7" outlineLevel="6" collapsed="1">
      <c r="A262" s="19" t="s">
        <v>15</v>
      </c>
      <c r="B262" s="19" t="s">
        <v>152</v>
      </c>
      <c r="C262" s="19" t="s">
        <v>17</v>
      </c>
      <c r="D262" s="19" t="s">
        <v>15</v>
      </c>
      <c r="E262" s="19" t="s">
        <v>713</v>
      </c>
      <c r="F262" s="19" t="s">
        <v>15</v>
      </c>
      <c r="G262" s="19">
        <v>1</v>
      </c>
    </row>
    <row r="263" spans="1:7" outlineLevel="5">
      <c r="A263" s="21" t="s">
        <v>15</v>
      </c>
      <c r="B263" s="22" t="s">
        <v>714</v>
      </c>
      <c r="C263" s="21" t="s">
        <v>17</v>
      </c>
      <c r="D263" s="21" t="b">
        <f>EXACT(G253,"Isolated System")</f>
        <v>0</v>
      </c>
      <c r="E263" s="21" t="s">
        <v>715</v>
      </c>
      <c r="F263" s="21" t="s">
        <v>15</v>
      </c>
      <c r="G263" s="21" t="s">
        <v>17</v>
      </c>
    </row>
    <row r="264" spans="1:7" outlineLevel="6" collapsed="1">
      <c r="A264" s="19" t="s">
        <v>15</v>
      </c>
      <c r="B264" s="19" t="s">
        <v>152</v>
      </c>
      <c r="C264" s="19" t="s">
        <v>17</v>
      </c>
      <c r="D264" s="19" t="s">
        <v>15</v>
      </c>
      <c r="E264" s="19" t="s">
        <v>704</v>
      </c>
      <c r="F264" s="19" t="s">
        <v>15</v>
      </c>
      <c r="G264" s="19">
        <v>1</v>
      </c>
    </row>
    <row r="265" spans="1:7" outlineLevel="6" collapsed="1">
      <c r="A265" s="19" t="s">
        <v>15</v>
      </c>
      <c r="B265" s="19" t="s">
        <v>152</v>
      </c>
      <c r="C265" s="19" t="s">
        <v>17</v>
      </c>
      <c r="D265" s="19" t="s">
        <v>15</v>
      </c>
      <c r="E265" s="19" t="s">
        <v>705</v>
      </c>
      <c r="F265" s="19" t="s">
        <v>15</v>
      </c>
      <c r="G265" s="19">
        <v>1</v>
      </c>
    </row>
    <row r="266" spans="1:7" outlineLevel="6" collapsed="1">
      <c r="A266" s="19" t="s">
        <v>15</v>
      </c>
      <c r="B266" s="19" t="s">
        <v>152</v>
      </c>
      <c r="C266" s="19" t="s">
        <v>17</v>
      </c>
      <c r="D266" s="19" t="s">
        <v>15</v>
      </c>
      <c r="E266" s="19" t="s">
        <v>706</v>
      </c>
      <c r="F266" s="19" t="s">
        <v>15</v>
      </c>
      <c r="G266" s="19">
        <v>1</v>
      </c>
    </row>
    <row r="267" spans="1:7" outlineLevel="6" collapsed="1">
      <c r="A267" s="19" t="s">
        <v>15</v>
      </c>
      <c r="B267" s="19" t="s">
        <v>152</v>
      </c>
      <c r="C267" s="19" t="s">
        <v>17</v>
      </c>
      <c r="D267" s="19" t="s">
        <v>15</v>
      </c>
      <c r="E267" s="19" t="s">
        <v>713</v>
      </c>
      <c r="F267" s="19" t="s">
        <v>15</v>
      </c>
      <c r="G267" s="19">
        <v>1</v>
      </c>
    </row>
    <row r="268" spans="1:7" outlineLevel="6" collapsed="1">
      <c r="A268" s="19" t="s">
        <v>15</v>
      </c>
      <c r="B268" s="19" t="s">
        <v>152</v>
      </c>
      <c r="C268" s="19" t="s">
        <v>17</v>
      </c>
      <c r="D268" s="19" t="s">
        <v>15</v>
      </c>
      <c r="E268" s="19" t="s">
        <v>686</v>
      </c>
      <c r="F268" s="19" t="s">
        <v>15</v>
      </c>
      <c r="G268" s="19">
        <v>1</v>
      </c>
    </row>
    <row r="269" spans="1:7" ht="30" outlineLevel="6" collapsed="1">
      <c r="A269" s="19" t="s">
        <v>12</v>
      </c>
      <c r="B269" s="19" t="s">
        <v>20</v>
      </c>
      <c r="C269" s="20" t="s">
        <v>716</v>
      </c>
      <c r="D269" s="19"/>
      <c r="E269" s="19" t="s">
        <v>717</v>
      </c>
      <c r="F269" s="19" t="s">
        <v>15</v>
      </c>
      <c r="G269" s="19" t="s">
        <v>718</v>
      </c>
    </row>
    <row r="270" spans="1:7" outlineLevel="6">
      <c r="A270" s="21" t="s">
        <v>15</v>
      </c>
      <c r="B270" s="22" t="s">
        <v>719</v>
      </c>
      <c r="C270" s="21" t="s">
        <v>17</v>
      </c>
      <c r="D270" s="21" t="b">
        <f>EXACT(G269,"Multiple")</f>
        <v>0</v>
      </c>
      <c r="E270" s="21" t="s">
        <v>720</v>
      </c>
      <c r="F270" s="21" t="s">
        <v>15</v>
      </c>
      <c r="G270" s="21" t="s">
        <v>17</v>
      </c>
    </row>
    <row r="271" spans="1:7" ht="30" outlineLevel="7" collapsed="1">
      <c r="A271" s="19" t="s">
        <v>12</v>
      </c>
      <c r="B271" s="19" t="s">
        <v>20</v>
      </c>
      <c r="C271" s="20" t="s">
        <v>721</v>
      </c>
      <c r="D271" s="19"/>
      <c r="E271" s="19" t="s">
        <v>722</v>
      </c>
      <c r="F271" s="19" t="s">
        <v>15</v>
      </c>
      <c r="G271" s="19" t="s">
        <v>723</v>
      </c>
    </row>
    <row r="272" spans="1:7" ht="30" outlineLevel="7" collapsed="1">
      <c r="A272" s="19" t="s">
        <v>15</v>
      </c>
      <c r="B272" s="19" t="s">
        <v>20</v>
      </c>
      <c r="C272" s="20" t="s">
        <v>724</v>
      </c>
      <c r="D272" s="19" t="b">
        <f>EXACT(G271,"Isolated grid systems with multiple fuel and technology types with combined cycle power plants")</f>
        <v>0</v>
      </c>
      <c r="E272" s="19" t="s">
        <v>725</v>
      </c>
      <c r="F272" s="19" t="s">
        <v>15</v>
      </c>
      <c r="G272" s="19" t="s">
        <v>12</v>
      </c>
    </row>
    <row r="273" spans="1:7" ht="30" outlineLevel="7" collapsed="1">
      <c r="A273" s="19" t="s">
        <v>15</v>
      </c>
      <c r="B273" s="19" t="s">
        <v>20</v>
      </c>
      <c r="C273" s="20" t="s">
        <v>726</v>
      </c>
      <c r="D273" s="19" t="b">
        <f>EXACT(G271,"Isolated grid systems with multiple fuel and technology types without combined cycle power plants")</f>
        <v>0</v>
      </c>
      <c r="E273" s="19" t="s">
        <v>725</v>
      </c>
      <c r="F273" s="19" t="s">
        <v>15</v>
      </c>
      <c r="G273" s="19" t="s">
        <v>12</v>
      </c>
    </row>
    <row r="274" spans="1:7" outlineLevel="5">
      <c r="A274" s="21" t="s">
        <v>15</v>
      </c>
      <c r="B274" s="22" t="s">
        <v>703</v>
      </c>
      <c r="C274" s="21" t="s">
        <v>17</v>
      </c>
      <c r="D274" s="21" t="b">
        <f>EXACT(G253,"Grid is located in LDC/SIDs/URC")</f>
        <v>1</v>
      </c>
      <c r="E274" s="21" t="s">
        <v>703</v>
      </c>
      <c r="F274" s="21" t="s">
        <v>15</v>
      </c>
      <c r="G274" s="21" t="s">
        <v>17</v>
      </c>
    </row>
    <row r="275" spans="1:7" outlineLevel="6" collapsed="1">
      <c r="A275" s="19" t="s">
        <v>15</v>
      </c>
      <c r="B275" s="19" t="s">
        <v>152</v>
      </c>
      <c r="C275" s="19" t="s">
        <v>17</v>
      </c>
      <c r="D275" s="19" t="s">
        <v>15</v>
      </c>
      <c r="E275" s="19" t="s">
        <v>704</v>
      </c>
      <c r="F275" s="19" t="s">
        <v>15</v>
      </c>
      <c r="G275" s="19">
        <v>1</v>
      </c>
    </row>
    <row r="276" spans="1:7" outlineLevel="6" collapsed="1">
      <c r="A276" s="19" t="s">
        <v>15</v>
      </c>
      <c r="B276" s="19" t="s">
        <v>152</v>
      </c>
      <c r="C276" s="19" t="s">
        <v>17</v>
      </c>
      <c r="D276" s="19" t="s">
        <v>15</v>
      </c>
      <c r="E276" s="19" t="s">
        <v>705</v>
      </c>
      <c r="F276" s="19" t="s">
        <v>15</v>
      </c>
      <c r="G276" s="19">
        <v>1</v>
      </c>
    </row>
    <row r="277" spans="1:7" outlineLevel="6" collapsed="1">
      <c r="A277" s="19" t="s">
        <v>15</v>
      </c>
      <c r="B277" s="19" t="s">
        <v>152</v>
      </c>
      <c r="C277" s="19" t="s">
        <v>17</v>
      </c>
      <c r="D277" s="19" t="s">
        <v>15</v>
      </c>
      <c r="E277" s="19" t="s">
        <v>706</v>
      </c>
      <c r="F277" s="19" t="s">
        <v>15</v>
      </c>
      <c r="G277" s="19">
        <v>1</v>
      </c>
    </row>
    <row r="278" spans="1:7" outlineLevel="6" collapsed="1">
      <c r="A278" s="19" t="s">
        <v>15</v>
      </c>
      <c r="B278" s="19" t="s">
        <v>152</v>
      </c>
      <c r="C278" s="19" t="s">
        <v>17</v>
      </c>
      <c r="D278" s="19" t="s">
        <v>15</v>
      </c>
      <c r="E278" s="19" t="s">
        <v>686</v>
      </c>
      <c r="F278" s="19" t="s">
        <v>15</v>
      </c>
      <c r="G278" s="19">
        <v>1</v>
      </c>
    </row>
    <row r="279" spans="1:7" ht="30" outlineLevel="6" collapsed="1">
      <c r="A279" s="19" t="s">
        <v>12</v>
      </c>
      <c r="B279" s="19" t="s">
        <v>20</v>
      </c>
      <c r="C279" s="20" t="s">
        <v>134</v>
      </c>
      <c r="D279" s="19"/>
      <c r="E279" s="19" t="s">
        <v>707</v>
      </c>
      <c r="F279" s="19" t="s">
        <v>15</v>
      </c>
      <c r="G279" s="19" t="s">
        <v>12</v>
      </c>
    </row>
    <row r="280" spans="1:7" ht="45" outlineLevel="6" collapsed="1">
      <c r="A280" s="19" t="s">
        <v>12</v>
      </c>
      <c r="B280" s="19" t="s">
        <v>20</v>
      </c>
      <c r="C280" s="20" t="s">
        <v>708</v>
      </c>
      <c r="D280" s="19"/>
      <c r="E280" s="19" t="s">
        <v>709</v>
      </c>
      <c r="F280" s="19" t="s">
        <v>15</v>
      </c>
      <c r="G280" s="19" t="s">
        <v>710</v>
      </c>
    </row>
    <row r="281" spans="1:7" ht="30" outlineLevel="6" collapsed="1">
      <c r="A281" s="19" t="s">
        <v>12</v>
      </c>
      <c r="B281" s="19" t="s">
        <v>20</v>
      </c>
      <c r="C281" s="20" t="s">
        <v>711</v>
      </c>
      <c r="D281" s="19"/>
      <c r="E281" s="19" t="s">
        <v>712</v>
      </c>
      <c r="F281" s="19" t="s">
        <v>15</v>
      </c>
      <c r="G281" s="19" t="s">
        <v>12</v>
      </c>
    </row>
    <row r="282" spans="1:7" outlineLevel="6" collapsed="1">
      <c r="A282" s="19" t="s">
        <v>15</v>
      </c>
      <c r="B282" s="19" t="s">
        <v>152</v>
      </c>
      <c r="C282" s="19" t="s">
        <v>17</v>
      </c>
      <c r="D282" s="19" t="s">
        <v>15</v>
      </c>
      <c r="E282" s="19" t="s">
        <v>713</v>
      </c>
      <c r="F282" s="19" t="s">
        <v>15</v>
      </c>
      <c r="G282" s="19">
        <v>1</v>
      </c>
    </row>
    <row r="283" spans="1:7" outlineLevel="4">
      <c r="A283" s="21" t="s">
        <v>15</v>
      </c>
      <c r="B283" s="22" t="s">
        <v>727</v>
      </c>
      <c r="C283" s="21" t="s">
        <v>17</v>
      </c>
      <c r="D283" s="21" t="b">
        <f>EXACT(G251,"Yes")</f>
        <v>1</v>
      </c>
      <c r="E283" s="21" t="s">
        <v>727</v>
      </c>
      <c r="F283" s="21" t="s">
        <v>15</v>
      </c>
      <c r="G283" s="21" t="s">
        <v>17</v>
      </c>
    </row>
    <row r="284" spans="1:7" outlineLevel="5" collapsed="1">
      <c r="A284" s="19" t="s">
        <v>15</v>
      </c>
      <c r="B284" s="19" t="s">
        <v>152</v>
      </c>
      <c r="C284" s="19" t="s">
        <v>17</v>
      </c>
      <c r="D284" s="19" t="s">
        <v>15</v>
      </c>
      <c r="E284" s="19" t="s">
        <v>704</v>
      </c>
      <c r="F284" s="19" t="s">
        <v>15</v>
      </c>
      <c r="G284" s="19">
        <v>1</v>
      </c>
    </row>
    <row r="285" spans="1:7" outlineLevel="5" collapsed="1">
      <c r="A285" s="19" t="s">
        <v>15</v>
      </c>
      <c r="B285" s="19" t="s">
        <v>152</v>
      </c>
      <c r="C285" s="19" t="s">
        <v>17</v>
      </c>
      <c r="D285" s="19" t="s">
        <v>15</v>
      </c>
      <c r="E285" s="19" t="s">
        <v>713</v>
      </c>
      <c r="F285" s="19" t="s">
        <v>15</v>
      </c>
      <c r="G285" s="19">
        <v>1</v>
      </c>
    </row>
    <row r="286" spans="1:7" outlineLevel="5" collapsed="1">
      <c r="A286" s="19" t="s">
        <v>15</v>
      </c>
      <c r="B286" s="19" t="s">
        <v>152</v>
      </c>
      <c r="C286" s="19" t="s">
        <v>17</v>
      </c>
      <c r="D286" s="19" t="s">
        <v>15</v>
      </c>
      <c r="E286" s="19" t="s">
        <v>705</v>
      </c>
      <c r="F286" s="19" t="s">
        <v>15</v>
      </c>
      <c r="G286" s="19">
        <v>1</v>
      </c>
    </row>
    <row r="287" spans="1:7" outlineLevel="5" collapsed="1">
      <c r="A287" s="19" t="s">
        <v>15</v>
      </c>
      <c r="B287" s="19" t="s">
        <v>152</v>
      </c>
      <c r="C287" s="19" t="s">
        <v>17</v>
      </c>
      <c r="D287" s="19" t="s">
        <v>15</v>
      </c>
      <c r="E287" s="19" t="s">
        <v>706</v>
      </c>
      <c r="F287" s="19" t="s">
        <v>15</v>
      </c>
      <c r="G287" s="19">
        <v>1</v>
      </c>
    </row>
    <row r="288" spans="1:7" ht="30" outlineLevel="4" collapsed="1">
      <c r="A288" s="19" t="s">
        <v>12</v>
      </c>
      <c r="B288" s="19" t="s">
        <v>20</v>
      </c>
      <c r="C288" s="20" t="s">
        <v>728</v>
      </c>
      <c r="D288" s="19"/>
      <c r="E288" s="19" t="s">
        <v>729</v>
      </c>
      <c r="F288" s="19" t="s">
        <v>15</v>
      </c>
      <c r="G288" s="19" t="s">
        <v>12</v>
      </c>
    </row>
    <row r="289" spans="1:7" ht="30" outlineLevel="4" collapsed="1">
      <c r="A289" s="19" t="s">
        <v>12</v>
      </c>
      <c r="B289" s="19" t="s">
        <v>20</v>
      </c>
      <c r="C289" s="20" t="s">
        <v>730</v>
      </c>
      <c r="D289" s="19"/>
      <c r="E289" s="19" t="s">
        <v>731</v>
      </c>
      <c r="F289" s="19" t="s">
        <v>15</v>
      </c>
      <c r="G289" s="19" t="s">
        <v>732</v>
      </c>
    </row>
    <row r="290" spans="1:7" outlineLevel="4" collapsed="1">
      <c r="A290" s="19" t="s">
        <v>15</v>
      </c>
      <c r="B290" s="19" t="s">
        <v>152</v>
      </c>
      <c r="C290" s="19" t="s">
        <v>17</v>
      </c>
      <c r="D290" s="19" t="s">
        <v>15</v>
      </c>
      <c r="E290" s="19" t="s">
        <v>733</v>
      </c>
      <c r="F290" s="19" t="s">
        <v>15</v>
      </c>
      <c r="G290" s="19">
        <v>1</v>
      </c>
    </row>
    <row r="291" spans="1:7" outlineLevel="2">
      <c r="A291" s="21" t="s">
        <v>15</v>
      </c>
      <c r="B291" s="22" t="s">
        <v>734</v>
      </c>
      <c r="C291" s="21" t="s">
        <v>17</v>
      </c>
      <c r="D291" s="21" t="b">
        <f>EXACT(G189,"Use conservative default values")</f>
        <v>0</v>
      </c>
      <c r="E291" s="21" t="s">
        <v>735</v>
      </c>
      <c r="F291" s="21" t="s">
        <v>15</v>
      </c>
      <c r="G291" s="21" t="s">
        <v>17</v>
      </c>
    </row>
    <row r="292" spans="1:7" ht="45" outlineLevel="3" collapsed="1">
      <c r="A292" s="19" t="s">
        <v>12</v>
      </c>
      <c r="B292" s="19" t="s">
        <v>20</v>
      </c>
      <c r="C292" s="20" t="s">
        <v>736</v>
      </c>
      <c r="D292" s="19"/>
      <c r="E292" s="19" t="s">
        <v>737</v>
      </c>
      <c r="F292" s="19" t="s">
        <v>15</v>
      </c>
      <c r="G292" s="19" t="s">
        <v>738</v>
      </c>
    </row>
    <row r="293" spans="1:7" ht="45" outlineLevel="3" collapsed="1">
      <c r="A293" s="19" t="s">
        <v>15</v>
      </c>
      <c r="B293" s="19" t="s">
        <v>20</v>
      </c>
      <c r="C293" s="20" t="s">
        <v>739</v>
      </c>
      <c r="D293" s="19" t="b">
        <f>EXACT(G292,"Only to baseline electricity consumption sources but not to project or leakage electricity consumption sources")</f>
        <v>0</v>
      </c>
      <c r="E293" s="19" t="s">
        <v>740</v>
      </c>
      <c r="F293" s="19" t="s">
        <v>15</v>
      </c>
      <c r="G293" s="19" t="s">
        <v>12</v>
      </c>
    </row>
    <row r="294" spans="1:7" outlineLevel="2">
      <c r="A294" s="21" t="s">
        <v>12</v>
      </c>
      <c r="B294" s="22" t="s">
        <v>741</v>
      </c>
      <c r="C294" s="21" t="s">
        <v>17</v>
      </c>
      <c r="D294" s="21"/>
      <c r="E294" s="21" t="s">
        <v>741</v>
      </c>
      <c r="F294" s="21" t="s">
        <v>15</v>
      </c>
      <c r="G294" s="21" t="s">
        <v>17</v>
      </c>
    </row>
    <row r="295" spans="1:7" ht="30" outlineLevel="3" collapsed="1">
      <c r="A295" s="19" t="s">
        <v>12</v>
      </c>
      <c r="B295" s="19" t="s">
        <v>152</v>
      </c>
      <c r="C295" s="19" t="s">
        <v>17</v>
      </c>
      <c r="D295" s="19"/>
      <c r="E295" s="19" t="s">
        <v>742</v>
      </c>
      <c r="F295" s="19" t="s">
        <v>15</v>
      </c>
      <c r="G295" s="19">
        <v>1</v>
      </c>
    </row>
    <row r="296" spans="1:7" ht="30" outlineLevel="3" collapsed="1">
      <c r="A296" s="19" t="s">
        <v>12</v>
      </c>
      <c r="B296" s="19" t="s">
        <v>152</v>
      </c>
      <c r="C296" s="19" t="s">
        <v>17</v>
      </c>
      <c r="D296" s="19"/>
      <c r="E296" s="19" t="s">
        <v>743</v>
      </c>
      <c r="F296" s="19" t="s">
        <v>15</v>
      </c>
      <c r="G296" s="19">
        <v>1</v>
      </c>
    </row>
    <row r="297" spans="1:7" outlineLevel="3" collapsed="1">
      <c r="A297" s="19" t="s">
        <v>12</v>
      </c>
      <c r="B297" s="19" t="s">
        <v>13</v>
      </c>
      <c r="C297" s="19" t="s">
        <v>17</v>
      </c>
      <c r="D297" s="19"/>
      <c r="E297" s="19" t="s">
        <v>744</v>
      </c>
      <c r="F297" s="19" t="s">
        <v>15</v>
      </c>
      <c r="G297" s="19" t="s">
        <v>111</v>
      </c>
    </row>
    <row r="298" spans="1:7" ht="30" outlineLevel="3" collapsed="1">
      <c r="A298" s="19" t="s">
        <v>12</v>
      </c>
      <c r="B298" s="19" t="s">
        <v>152</v>
      </c>
      <c r="C298" s="19" t="s">
        <v>17</v>
      </c>
      <c r="D298" s="19"/>
      <c r="E298" s="19" t="s">
        <v>745</v>
      </c>
      <c r="F298" s="19" t="s">
        <v>15</v>
      </c>
      <c r="G298" s="19">
        <v>1</v>
      </c>
    </row>
    <row r="299" spans="1:7" ht="30" outlineLevel="3" collapsed="1">
      <c r="A299" s="19" t="s">
        <v>12</v>
      </c>
      <c r="B299" s="19" t="s">
        <v>152</v>
      </c>
      <c r="C299" s="19" t="s">
        <v>17</v>
      </c>
      <c r="D299" s="19"/>
      <c r="E299" s="19" t="s">
        <v>746</v>
      </c>
      <c r="F299" s="19" t="s">
        <v>15</v>
      </c>
      <c r="G299" s="19">
        <v>1</v>
      </c>
    </row>
    <row r="300" spans="1:7" outlineLevel="3" collapsed="1">
      <c r="A300" s="19" t="s">
        <v>12</v>
      </c>
      <c r="B300" s="19" t="s">
        <v>13</v>
      </c>
      <c r="C300" s="19" t="s">
        <v>17</v>
      </c>
      <c r="D300" s="19"/>
      <c r="E300" s="19" t="s">
        <v>747</v>
      </c>
      <c r="F300" s="19" t="s">
        <v>15</v>
      </c>
      <c r="G300" s="19" t="s">
        <v>111</v>
      </c>
    </row>
    <row r="301" spans="1:7" ht="30" outlineLevel="3" collapsed="1">
      <c r="A301" s="19" t="s">
        <v>12</v>
      </c>
      <c r="B301" s="19" t="s">
        <v>152</v>
      </c>
      <c r="C301" s="19" t="s">
        <v>17</v>
      </c>
      <c r="D301" s="19"/>
      <c r="E301" s="19" t="s">
        <v>748</v>
      </c>
      <c r="F301" s="19" t="s">
        <v>15</v>
      </c>
      <c r="G301" s="19">
        <v>1</v>
      </c>
    </row>
    <row r="302" spans="1:7" ht="30" outlineLevel="3" collapsed="1">
      <c r="A302" s="19" t="s">
        <v>12</v>
      </c>
      <c r="B302" s="19" t="s">
        <v>152</v>
      </c>
      <c r="C302" s="19" t="s">
        <v>17</v>
      </c>
      <c r="D302" s="19"/>
      <c r="E302" s="19" t="s">
        <v>749</v>
      </c>
      <c r="F302" s="19" t="s">
        <v>15</v>
      </c>
      <c r="G302" s="19">
        <v>1</v>
      </c>
    </row>
    <row r="303" spans="1:7" outlineLevel="3" collapsed="1">
      <c r="A303" s="19" t="s">
        <v>12</v>
      </c>
      <c r="B303" s="19" t="s">
        <v>13</v>
      </c>
      <c r="C303" s="19" t="s">
        <v>17</v>
      </c>
      <c r="D303" s="19"/>
      <c r="E303" s="19" t="s">
        <v>750</v>
      </c>
      <c r="F303" s="19" t="s">
        <v>15</v>
      </c>
      <c r="G303" s="19" t="s">
        <v>111</v>
      </c>
    </row>
    <row r="304" spans="1:7" ht="30">
      <c r="A304" s="3" t="s">
        <v>15</v>
      </c>
      <c r="B304" s="18" t="s">
        <v>751</v>
      </c>
      <c r="C304" s="3" t="s">
        <v>17</v>
      </c>
      <c r="D304" s="3" t="b">
        <f>EXACT(G5,"Electricity consumption from (an) off-grid fossil fuel fired captive power plant(s)")</f>
        <v>0</v>
      </c>
      <c r="E304" s="3" t="s">
        <v>785</v>
      </c>
      <c r="F304" s="3" t="s">
        <v>15</v>
      </c>
      <c r="G304" s="3" t="s">
        <v>17</v>
      </c>
    </row>
    <row r="305" spans="1:7" ht="90" outlineLevel="1" collapsed="1">
      <c r="A305" s="19" t="s">
        <v>12</v>
      </c>
      <c r="B305" s="19" t="s">
        <v>20</v>
      </c>
      <c r="C305" s="20" t="s">
        <v>753</v>
      </c>
      <c r="D305" s="19"/>
      <c r="E305" s="19" t="s">
        <v>754</v>
      </c>
      <c r="F305" s="19" t="s">
        <v>15</v>
      </c>
      <c r="G305" s="19" t="s">
        <v>755</v>
      </c>
    </row>
    <row r="306" spans="1:7" outlineLevel="1">
      <c r="A306" s="21" t="s">
        <v>15</v>
      </c>
      <c r="B306" s="22" t="s">
        <v>756</v>
      </c>
      <c r="C306" s="21" t="s">
        <v>17</v>
      </c>
      <c r="D306" s="21" t="b">
        <f>EXACT(G305,"No: Generic Approach")</f>
        <v>1</v>
      </c>
      <c r="E306" s="21" t="s">
        <v>757</v>
      </c>
      <c r="F306" s="21" t="s">
        <v>15</v>
      </c>
      <c r="G306" s="21" t="s">
        <v>17</v>
      </c>
    </row>
    <row r="307" spans="1:7" ht="30" outlineLevel="2" collapsed="1">
      <c r="A307" s="19" t="s">
        <v>12</v>
      </c>
      <c r="B307" s="19" t="s">
        <v>20</v>
      </c>
      <c r="C307" s="20" t="s">
        <v>758</v>
      </c>
      <c r="D307" s="19"/>
      <c r="E307" s="19" t="s">
        <v>759</v>
      </c>
      <c r="F307" s="19" t="s">
        <v>15</v>
      </c>
      <c r="G307" s="19" t="s">
        <v>760</v>
      </c>
    </row>
    <row r="308" spans="1:7" ht="45" outlineLevel="2" collapsed="1">
      <c r="A308" s="19" t="s">
        <v>15</v>
      </c>
      <c r="B308" s="19" t="s">
        <v>20</v>
      </c>
      <c r="C308" s="20" t="s">
        <v>761</v>
      </c>
      <c r="D308" s="19" t="b">
        <f>EXACT(G307,"Default Value")</f>
        <v>0</v>
      </c>
      <c r="E308" s="19" t="s">
        <v>762</v>
      </c>
      <c r="F308" s="19" t="s">
        <v>15</v>
      </c>
      <c r="G308" s="19" t="s">
        <v>738</v>
      </c>
    </row>
    <row r="309" spans="1:7" ht="30" outlineLevel="2" collapsed="1">
      <c r="A309" s="19" t="s">
        <v>15</v>
      </c>
      <c r="B309" s="19" t="s">
        <v>20</v>
      </c>
      <c r="C309" s="20" t="s">
        <v>763</v>
      </c>
      <c r="D309" s="19" t="b">
        <f>EXACT(G307,"Monitored Data")</f>
        <v>1</v>
      </c>
      <c r="E309" s="19" t="s">
        <v>764</v>
      </c>
      <c r="F309" s="19" t="s">
        <v>15</v>
      </c>
      <c r="G309" s="19" t="s">
        <v>765</v>
      </c>
    </row>
    <row r="310" spans="1:7" outlineLevel="2">
      <c r="A310" s="21" t="s">
        <v>15</v>
      </c>
      <c r="B310" s="22" t="s">
        <v>766</v>
      </c>
      <c r="C310" s="21" t="s">
        <v>17</v>
      </c>
      <c r="D310" s="21" t="b">
        <f>EXACT(G307,"Monitored Data")</f>
        <v>1</v>
      </c>
      <c r="E310" s="21" t="s">
        <v>767</v>
      </c>
      <c r="F310" s="21" t="s">
        <v>12</v>
      </c>
      <c r="G310" s="21" t="s">
        <v>17</v>
      </c>
    </row>
    <row r="311" spans="1:7" outlineLevel="3" collapsed="1">
      <c r="A311" s="19" t="s">
        <v>12</v>
      </c>
      <c r="B311" s="19" t="s">
        <v>13</v>
      </c>
      <c r="C311" s="19" t="s">
        <v>17</v>
      </c>
      <c r="D311" s="19"/>
      <c r="E311" s="19" t="s">
        <v>768</v>
      </c>
      <c r="F311" s="19" t="s">
        <v>15</v>
      </c>
      <c r="G311" s="19" t="s">
        <v>111</v>
      </c>
    </row>
    <row r="312" spans="1:7" ht="30" outlineLevel="3" collapsed="1">
      <c r="A312" s="19" t="s">
        <v>12</v>
      </c>
      <c r="B312" s="19" t="s">
        <v>20</v>
      </c>
      <c r="C312" s="20" t="s">
        <v>769</v>
      </c>
      <c r="D312" s="19"/>
      <c r="E312" s="19" t="s">
        <v>770</v>
      </c>
      <c r="F312" s="19" t="s">
        <v>15</v>
      </c>
      <c r="G312" s="19" t="s">
        <v>771</v>
      </c>
    </row>
    <row r="313" spans="1:7" ht="30" outlineLevel="3" collapsed="1">
      <c r="A313" s="19" t="s">
        <v>12</v>
      </c>
      <c r="B313" s="19" t="s">
        <v>152</v>
      </c>
      <c r="C313" s="19" t="s">
        <v>17</v>
      </c>
      <c r="D313" s="19"/>
      <c r="E313" s="19" t="s">
        <v>772</v>
      </c>
      <c r="F313" s="19" t="s">
        <v>15</v>
      </c>
      <c r="G313" s="19">
        <v>1</v>
      </c>
    </row>
    <row r="314" spans="1:7" ht="30" outlineLevel="3" collapsed="1">
      <c r="A314" s="19" t="s">
        <v>12</v>
      </c>
      <c r="B314" s="19" t="s">
        <v>152</v>
      </c>
      <c r="C314" s="19" t="s">
        <v>17</v>
      </c>
      <c r="D314" s="19"/>
      <c r="E314" s="19" t="s">
        <v>773</v>
      </c>
      <c r="F314" s="19" t="s">
        <v>15</v>
      </c>
      <c r="G314" s="19">
        <v>1</v>
      </c>
    </row>
    <row r="315" spans="1:7" ht="60" outlineLevel="3" collapsed="1">
      <c r="A315" s="19" t="s">
        <v>12</v>
      </c>
      <c r="B315" s="19" t="s">
        <v>152</v>
      </c>
      <c r="C315" s="19" t="s">
        <v>17</v>
      </c>
      <c r="D315" s="19"/>
      <c r="E315" s="19" t="s">
        <v>774</v>
      </c>
      <c r="F315" s="19" t="s">
        <v>15</v>
      </c>
      <c r="G315" s="19">
        <v>1</v>
      </c>
    </row>
    <row r="316" spans="1:7" ht="30" outlineLevel="3" collapsed="1">
      <c r="A316" s="19" t="s">
        <v>15</v>
      </c>
      <c r="B316" s="19" t="s">
        <v>152</v>
      </c>
      <c r="C316" s="19" t="s">
        <v>17</v>
      </c>
      <c r="D316" s="19" t="s">
        <v>15</v>
      </c>
      <c r="E316" s="19" t="s">
        <v>775</v>
      </c>
      <c r="F316" s="19" t="s">
        <v>15</v>
      </c>
      <c r="G316" s="19">
        <v>1</v>
      </c>
    </row>
    <row r="317" spans="1:7" ht="30" outlineLevel="3" collapsed="1">
      <c r="A317" s="19" t="s">
        <v>15</v>
      </c>
      <c r="B317" s="19" t="s">
        <v>152</v>
      </c>
      <c r="C317" s="19" t="s">
        <v>17</v>
      </c>
      <c r="D317" s="19" t="s">
        <v>15</v>
      </c>
      <c r="E317" s="19" t="s">
        <v>776</v>
      </c>
      <c r="F317" s="19" t="s">
        <v>15</v>
      </c>
      <c r="G317" s="19">
        <v>1</v>
      </c>
    </row>
    <row r="318" spans="1:7" ht="30" outlineLevel="3" collapsed="1">
      <c r="A318" s="19" t="s">
        <v>15</v>
      </c>
      <c r="B318" s="19" t="s">
        <v>152</v>
      </c>
      <c r="C318" s="19" t="s">
        <v>17</v>
      </c>
      <c r="D318" s="19" t="s">
        <v>15</v>
      </c>
      <c r="E318" s="19" t="s">
        <v>777</v>
      </c>
      <c r="F318" s="19" t="s">
        <v>15</v>
      </c>
      <c r="G318" s="19">
        <v>1</v>
      </c>
    </row>
    <row r="319" spans="1:7" ht="30" outlineLevel="3" collapsed="1">
      <c r="A319" s="19" t="s">
        <v>15</v>
      </c>
      <c r="B319" s="19" t="s">
        <v>152</v>
      </c>
      <c r="C319" s="19" t="s">
        <v>17</v>
      </c>
      <c r="D319" s="19" t="s">
        <v>15</v>
      </c>
      <c r="E319" s="19" t="s">
        <v>778</v>
      </c>
      <c r="F319" s="19" t="s">
        <v>15</v>
      </c>
      <c r="G319" s="19">
        <v>1</v>
      </c>
    </row>
    <row r="320" spans="1:7" ht="30" outlineLevel="3" collapsed="1">
      <c r="A320" s="19" t="s">
        <v>15</v>
      </c>
      <c r="B320" s="19" t="s">
        <v>152</v>
      </c>
      <c r="C320" s="19" t="s">
        <v>17</v>
      </c>
      <c r="D320" s="19" t="s">
        <v>15</v>
      </c>
      <c r="E320" s="19" t="s">
        <v>779</v>
      </c>
      <c r="F320" s="19" t="s">
        <v>15</v>
      </c>
      <c r="G320" s="19">
        <v>1</v>
      </c>
    </row>
    <row r="321" spans="1:7" ht="30" outlineLevel="3" collapsed="1">
      <c r="A321" s="19" t="s">
        <v>15</v>
      </c>
      <c r="B321" s="19" t="s">
        <v>152</v>
      </c>
      <c r="C321" s="19" t="s">
        <v>17</v>
      </c>
      <c r="D321" s="19" t="s">
        <v>15</v>
      </c>
      <c r="E321" s="19" t="s">
        <v>780</v>
      </c>
      <c r="F321" s="19" t="s">
        <v>15</v>
      </c>
      <c r="G321" s="19">
        <v>1</v>
      </c>
    </row>
    <row r="322" spans="1:7" outlineLevel="2">
      <c r="A322" s="21" t="s">
        <v>12</v>
      </c>
      <c r="B322" s="22" t="s">
        <v>741</v>
      </c>
      <c r="C322" s="21" t="s">
        <v>17</v>
      </c>
      <c r="D322" s="21"/>
      <c r="E322" s="21" t="s">
        <v>741</v>
      </c>
      <c r="F322" s="21" t="s">
        <v>15</v>
      </c>
      <c r="G322" s="21" t="s">
        <v>17</v>
      </c>
    </row>
    <row r="323" spans="1:7" ht="30" outlineLevel="3" collapsed="1">
      <c r="A323" s="19" t="s">
        <v>12</v>
      </c>
      <c r="B323" s="19" t="s">
        <v>152</v>
      </c>
      <c r="C323" s="19" t="s">
        <v>17</v>
      </c>
      <c r="D323" s="19"/>
      <c r="E323" s="19" t="s">
        <v>742</v>
      </c>
      <c r="F323" s="19" t="s">
        <v>15</v>
      </c>
      <c r="G323" s="19">
        <v>1</v>
      </c>
    </row>
    <row r="324" spans="1:7" ht="30" outlineLevel="3" collapsed="1">
      <c r="A324" s="19" t="s">
        <v>12</v>
      </c>
      <c r="B324" s="19" t="s">
        <v>152</v>
      </c>
      <c r="C324" s="19" t="s">
        <v>17</v>
      </c>
      <c r="D324" s="19"/>
      <c r="E324" s="19" t="s">
        <v>743</v>
      </c>
      <c r="F324" s="19" t="s">
        <v>15</v>
      </c>
      <c r="G324" s="19">
        <v>1</v>
      </c>
    </row>
    <row r="325" spans="1:7" outlineLevel="3" collapsed="1">
      <c r="A325" s="19" t="s">
        <v>12</v>
      </c>
      <c r="B325" s="19" t="s">
        <v>13</v>
      </c>
      <c r="C325" s="19" t="s">
        <v>17</v>
      </c>
      <c r="D325" s="19"/>
      <c r="E325" s="19" t="s">
        <v>744</v>
      </c>
      <c r="F325" s="19" t="s">
        <v>15</v>
      </c>
      <c r="G325" s="19" t="s">
        <v>111</v>
      </c>
    </row>
    <row r="326" spans="1:7" ht="30" outlineLevel="3" collapsed="1">
      <c r="A326" s="19" t="s">
        <v>12</v>
      </c>
      <c r="B326" s="19" t="s">
        <v>152</v>
      </c>
      <c r="C326" s="19" t="s">
        <v>17</v>
      </c>
      <c r="D326" s="19"/>
      <c r="E326" s="19" t="s">
        <v>745</v>
      </c>
      <c r="F326" s="19" t="s">
        <v>15</v>
      </c>
      <c r="G326" s="19">
        <v>1</v>
      </c>
    </row>
    <row r="327" spans="1:7" ht="30" outlineLevel="3" collapsed="1">
      <c r="A327" s="19" t="s">
        <v>12</v>
      </c>
      <c r="B327" s="19" t="s">
        <v>152</v>
      </c>
      <c r="C327" s="19" t="s">
        <v>17</v>
      </c>
      <c r="D327" s="19"/>
      <c r="E327" s="19" t="s">
        <v>746</v>
      </c>
      <c r="F327" s="19" t="s">
        <v>15</v>
      </c>
      <c r="G327" s="19">
        <v>1</v>
      </c>
    </row>
    <row r="328" spans="1:7" outlineLevel="3" collapsed="1">
      <c r="A328" s="19" t="s">
        <v>12</v>
      </c>
      <c r="B328" s="19" t="s">
        <v>13</v>
      </c>
      <c r="C328" s="19" t="s">
        <v>17</v>
      </c>
      <c r="D328" s="19"/>
      <c r="E328" s="19" t="s">
        <v>747</v>
      </c>
      <c r="F328" s="19" t="s">
        <v>15</v>
      </c>
      <c r="G328" s="19" t="s">
        <v>111</v>
      </c>
    </row>
    <row r="329" spans="1:7" ht="30" outlineLevel="3" collapsed="1">
      <c r="A329" s="19" t="s">
        <v>12</v>
      </c>
      <c r="B329" s="19" t="s">
        <v>152</v>
      </c>
      <c r="C329" s="19" t="s">
        <v>17</v>
      </c>
      <c r="D329" s="19"/>
      <c r="E329" s="19" t="s">
        <v>748</v>
      </c>
      <c r="F329" s="19" t="s">
        <v>15</v>
      </c>
      <c r="G329" s="19">
        <v>1</v>
      </c>
    </row>
    <row r="330" spans="1:7" ht="30" outlineLevel="3" collapsed="1">
      <c r="A330" s="19" t="s">
        <v>12</v>
      </c>
      <c r="B330" s="19" t="s">
        <v>152</v>
      </c>
      <c r="C330" s="19" t="s">
        <v>17</v>
      </c>
      <c r="D330" s="19"/>
      <c r="E330" s="19" t="s">
        <v>749</v>
      </c>
      <c r="F330" s="19" t="s">
        <v>15</v>
      </c>
      <c r="G330" s="19">
        <v>1</v>
      </c>
    </row>
    <row r="331" spans="1:7" outlineLevel="3" collapsed="1">
      <c r="A331" s="19" t="s">
        <v>12</v>
      </c>
      <c r="B331" s="19" t="s">
        <v>13</v>
      </c>
      <c r="C331" s="19" t="s">
        <v>17</v>
      </c>
      <c r="D331" s="19"/>
      <c r="E331" s="19" t="s">
        <v>750</v>
      </c>
      <c r="F331" s="19" t="s">
        <v>15</v>
      </c>
      <c r="G331" s="19" t="s">
        <v>111</v>
      </c>
    </row>
    <row r="332" spans="1:7" ht="30" outlineLevel="1" collapsed="1">
      <c r="A332" s="19" t="s">
        <v>15</v>
      </c>
      <c r="B332" s="19" t="s">
        <v>152</v>
      </c>
      <c r="C332" s="19" t="s">
        <v>17</v>
      </c>
      <c r="D332" s="19" t="b">
        <f>EXACT(G305,"Yes: Alternative Approach")</f>
        <v>0</v>
      </c>
      <c r="E332" s="19" t="s">
        <v>781</v>
      </c>
      <c r="F332" s="19" t="s">
        <v>15</v>
      </c>
      <c r="G332" s="19">
        <v>1</v>
      </c>
    </row>
    <row r="333" spans="1:7" ht="30" outlineLevel="1" collapsed="1">
      <c r="A333" s="19" t="s">
        <v>15</v>
      </c>
      <c r="B333" s="19" t="s">
        <v>13</v>
      </c>
      <c r="C333" s="19" t="s">
        <v>17</v>
      </c>
      <c r="D333" s="19" t="b">
        <f>EXACT(G305,"Yes: Alternative Approach")</f>
        <v>0</v>
      </c>
      <c r="E333" s="19" t="s">
        <v>782</v>
      </c>
      <c r="F333" s="19" t="s">
        <v>15</v>
      </c>
      <c r="G333" s="19" t="s">
        <v>111</v>
      </c>
    </row>
    <row r="334" spans="1:7" ht="30" outlineLevel="1" collapsed="1">
      <c r="A334" s="19" t="s">
        <v>15</v>
      </c>
      <c r="B334" s="19" t="s">
        <v>152</v>
      </c>
      <c r="C334" s="19" t="s">
        <v>17</v>
      </c>
      <c r="D334" s="19" t="b">
        <f>EXACT(G305,"Yes: Alternative Approach")</f>
        <v>0</v>
      </c>
      <c r="E334" s="19" t="s">
        <v>783</v>
      </c>
      <c r="F334" s="19" t="s">
        <v>15</v>
      </c>
      <c r="G334" s="19">
        <v>1</v>
      </c>
    </row>
    <row r="335" spans="1:7" ht="30" outlineLevel="1" collapsed="1">
      <c r="A335" s="19" t="s">
        <v>15</v>
      </c>
      <c r="B335" s="19" t="s">
        <v>13</v>
      </c>
      <c r="C335" s="19" t="s">
        <v>17</v>
      </c>
      <c r="D335" s="19" t="b">
        <f>EXACT(G305,"Yes: Alternative Approach")</f>
        <v>0</v>
      </c>
      <c r="E335" s="19" t="s">
        <v>784</v>
      </c>
      <c r="F335" s="19" t="s">
        <v>15</v>
      </c>
      <c r="G335" s="19" t="s">
        <v>111</v>
      </c>
    </row>
    <row r="336" spans="1:7">
      <c r="A336" s="3" t="s">
        <v>15</v>
      </c>
      <c r="B336" s="18" t="s">
        <v>620</v>
      </c>
      <c r="C336" s="3" t="s">
        <v>17</v>
      </c>
      <c r="D336" s="3" t="b">
        <f>EXACT(G5,"Electricity consumption from the grid")</f>
        <v>1</v>
      </c>
      <c r="E336" s="3" t="s">
        <v>621</v>
      </c>
      <c r="F336" s="3" t="s">
        <v>15</v>
      </c>
      <c r="G336" s="3" t="s">
        <v>17</v>
      </c>
    </row>
    <row r="337" spans="1:7" ht="75" outlineLevel="1" collapsed="1">
      <c r="A337" s="19" t="s">
        <v>12</v>
      </c>
      <c r="B337" s="19" t="s">
        <v>20</v>
      </c>
      <c r="C337" s="20" t="s">
        <v>622</v>
      </c>
      <c r="D337" s="19"/>
      <c r="E337" s="19" t="s">
        <v>623</v>
      </c>
      <c r="F337" s="19" t="s">
        <v>15</v>
      </c>
      <c r="G337" s="19" t="s">
        <v>624</v>
      </c>
    </row>
    <row r="338" spans="1:7" outlineLevel="1">
      <c r="A338" s="21" t="s">
        <v>15</v>
      </c>
      <c r="B338" s="22" t="s">
        <v>625</v>
      </c>
      <c r="C338" s="21" t="s">
        <v>17</v>
      </c>
      <c r="D338" s="21" t="b">
        <f>EXACT(G337,"Calculate the combined margin emission factor of the applicable electricity system, using the procedures in the latest approved version of the “Use Tool 7 to calculate the emission factor for an electricity system” (EFEL,j/k/l,y = EFgrid,CM,y)")</f>
        <v>1</v>
      </c>
      <c r="E338" s="21" t="s">
        <v>625</v>
      </c>
      <c r="F338" s="21" t="s">
        <v>15</v>
      </c>
      <c r="G338" s="21" t="s">
        <v>17</v>
      </c>
    </row>
    <row r="339" spans="1:7" outlineLevel="2" collapsed="1">
      <c r="A339" s="19" t="s">
        <v>12</v>
      </c>
      <c r="B339" s="19" t="s">
        <v>13</v>
      </c>
      <c r="C339" s="19" t="s">
        <v>17</v>
      </c>
      <c r="D339" s="19"/>
      <c r="E339" s="19" t="s">
        <v>626</v>
      </c>
      <c r="F339" s="19" t="s">
        <v>15</v>
      </c>
      <c r="G339" s="19" t="s">
        <v>111</v>
      </c>
    </row>
    <row r="340" spans="1:7" ht="30" outlineLevel="2" collapsed="1">
      <c r="A340" s="19" t="s">
        <v>12</v>
      </c>
      <c r="B340" s="19" t="s">
        <v>20</v>
      </c>
      <c r="C340" s="20" t="s">
        <v>627</v>
      </c>
      <c r="D340" s="19"/>
      <c r="E340" s="19" t="s">
        <v>628</v>
      </c>
      <c r="F340" s="19" t="s">
        <v>15</v>
      </c>
      <c r="G340" s="19" t="s">
        <v>629</v>
      </c>
    </row>
    <row r="341" spans="1:7" outlineLevel="2">
      <c r="A341" s="21" t="s">
        <v>15</v>
      </c>
      <c r="B341" s="22" t="s">
        <v>630</v>
      </c>
      <c r="C341" s="21" t="s">
        <v>17</v>
      </c>
      <c r="D341" s="21" t="b">
        <f>EXACT(G340,"Annual")</f>
        <v>0</v>
      </c>
      <c r="E341" s="21" t="s">
        <v>631</v>
      </c>
      <c r="F341" s="21" t="s">
        <v>15</v>
      </c>
      <c r="G341" s="21" t="s">
        <v>17</v>
      </c>
    </row>
    <row r="342" spans="1:7" ht="30" outlineLevel="3" collapsed="1">
      <c r="A342" s="19" t="s">
        <v>12</v>
      </c>
      <c r="B342" s="19" t="s">
        <v>20</v>
      </c>
      <c r="C342" s="20" t="s">
        <v>632</v>
      </c>
      <c r="D342" s="19"/>
      <c r="E342" s="19" t="s">
        <v>631</v>
      </c>
      <c r="F342" s="19" t="s">
        <v>15</v>
      </c>
      <c r="G342" s="19" t="s">
        <v>12</v>
      </c>
    </row>
    <row r="343" spans="1:7" outlineLevel="3">
      <c r="A343" s="21" t="s">
        <v>15</v>
      </c>
      <c r="B343" s="22" t="s">
        <v>633</v>
      </c>
      <c r="C343" s="21" t="s">
        <v>17</v>
      </c>
      <c r="D343" s="21" t="b">
        <f>EXACT(G342,"No")</f>
        <v>0</v>
      </c>
      <c r="E343" s="21" t="s">
        <v>634</v>
      </c>
      <c r="F343" s="21" t="s">
        <v>15</v>
      </c>
      <c r="G343" s="21" t="s">
        <v>17</v>
      </c>
    </row>
    <row r="344" spans="1:7" ht="30" outlineLevel="4" collapsed="1">
      <c r="A344" s="19" t="s">
        <v>12</v>
      </c>
      <c r="B344" s="19" t="s">
        <v>20</v>
      </c>
      <c r="C344" s="20" t="s">
        <v>635</v>
      </c>
      <c r="D344" s="19"/>
      <c r="E344" s="19" t="s">
        <v>634</v>
      </c>
      <c r="F344" s="19" t="s">
        <v>15</v>
      </c>
      <c r="G344" s="19" t="s">
        <v>12</v>
      </c>
    </row>
    <row r="345" spans="1:7" outlineLevel="4">
      <c r="A345" s="21" t="s">
        <v>15</v>
      </c>
      <c r="B345" s="22" t="s">
        <v>636</v>
      </c>
      <c r="C345" s="21" t="s">
        <v>17</v>
      </c>
      <c r="D345" s="21" t="b">
        <f>EXACT(G344,"No")</f>
        <v>0</v>
      </c>
      <c r="E345" s="21" t="s">
        <v>637</v>
      </c>
      <c r="F345" s="21" t="s">
        <v>15</v>
      </c>
      <c r="G345" s="21" t="s">
        <v>17</v>
      </c>
    </row>
    <row r="346" spans="1:7" ht="30" outlineLevel="5" collapsed="1">
      <c r="A346" s="19" t="s">
        <v>12</v>
      </c>
      <c r="B346" s="19" t="s">
        <v>20</v>
      </c>
      <c r="C346" s="20" t="s">
        <v>638</v>
      </c>
      <c r="D346" s="19"/>
      <c r="E346" s="19" t="s">
        <v>637</v>
      </c>
      <c r="F346" s="19" t="s">
        <v>15</v>
      </c>
      <c r="G346" s="19" t="s">
        <v>12</v>
      </c>
    </row>
    <row r="347" spans="1:7" outlineLevel="5">
      <c r="A347" s="21" t="s">
        <v>15</v>
      </c>
      <c r="B347" s="22" t="s">
        <v>639</v>
      </c>
      <c r="C347" s="21" t="s">
        <v>17</v>
      </c>
      <c r="D347" s="21" t="b">
        <f>EXACT(G346,"No")</f>
        <v>0</v>
      </c>
      <c r="E347" s="21" t="s">
        <v>640</v>
      </c>
      <c r="F347" s="21" t="s">
        <v>15</v>
      </c>
      <c r="G347" s="21" t="s">
        <v>17</v>
      </c>
    </row>
    <row r="348" spans="1:7" ht="30" outlineLevel="6" collapsed="1">
      <c r="A348" s="19" t="s">
        <v>12</v>
      </c>
      <c r="B348" s="19" t="s">
        <v>20</v>
      </c>
      <c r="C348" s="20" t="s">
        <v>641</v>
      </c>
      <c r="D348" s="19"/>
      <c r="E348" s="19" t="s">
        <v>640</v>
      </c>
      <c r="F348" s="19" t="s">
        <v>15</v>
      </c>
      <c r="G348" s="19" t="s">
        <v>12</v>
      </c>
    </row>
    <row r="349" spans="1:7" ht="30" outlineLevel="6">
      <c r="A349" s="21" t="s">
        <v>15</v>
      </c>
      <c r="B349" s="22" t="s">
        <v>642</v>
      </c>
      <c r="C349" s="21" t="s">
        <v>17</v>
      </c>
      <c r="D349" s="21" t="b">
        <f>EXACT(G348,"No")</f>
        <v>0</v>
      </c>
      <c r="E349" s="21" t="s">
        <v>643</v>
      </c>
      <c r="F349" s="21" t="s">
        <v>15</v>
      </c>
      <c r="G349" s="21" t="s">
        <v>17</v>
      </c>
    </row>
    <row r="350" spans="1:7" ht="30" outlineLevel="7" collapsed="1">
      <c r="A350" s="19" t="s">
        <v>12</v>
      </c>
      <c r="B350" s="19" t="s">
        <v>20</v>
      </c>
      <c r="C350" s="20" t="s">
        <v>786</v>
      </c>
      <c r="D350" s="19"/>
      <c r="E350" s="19" t="s">
        <v>643</v>
      </c>
      <c r="F350" s="19" t="s">
        <v>15</v>
      </c>
      <c r="G350" s="19" t="s">
        <v>12</v>
      </c>
    </row>
    <row r="351" spans="1:7" ht="46.5" outlineLevel="7" collapsed="1">
      <c r="A351" s="19" t="s">
        <v>15</v>
      </c>
      <c r="B351" s="19" t="s">
        <v>80</v>
      </c>
      <c r="C351" s="23" t="s">
        <v>81</v>
      </c>
      <c r="D351" s="19" t="b">
        <f>EXACT(G350,"No")</f>
        <v>0</v>
      </c>
      <c r="E351" s="24" t="s">
        <v>787</v>
      </c>
      <c r="F351" s="19" t="s">
        <v>15</v>
      </c>
      <c r="G351" s="19" t="s">
        <v>17</v>
      </c>
    </row>
    <row r="352" spans="1:7" outlineLevel="7" collapsed="1">
      <c r="A352" s="19" t="s">
        <v>15</v>
      </c>
      <c r="B352" s="20" t="s">
        <v>654</v>
      </c>
      <c r="C352" s="19" t="s">
        <v>17</v>
      </c>
      <c r="D352" s="19" t="b">
        <f>EXACT(G350,"Yes")</f>
        <v>1</v>
      </c>
      <c r="E352" s="19" t="s">
        <v>788</v>
      </c>
      <c r="F352" s="19" t="s">
        <v>15</v>
      </c>
      <c r="G352" s="19" t="s">
        <v>17</v>
      </c>
    </row>
    <row r="353" spans="1:7" outlineLevel="6">
      <c r="A353" s="21" t="s">
        <v>15</v>
      </c>
      <c r="B353" s="22" t="s">
        <v>644</v>
      </c>
      <c r="C353" s="21" t="s">
        <v>17</v>
      </c>
      <c r="D353" s="21" t="b">
        <f>EXACT(G348,"Yes")</f>
        <v>1</v>
      </c>
      <c r="E353" s="21" t="s">
        <v>645</v>
      </c>
      <c r="F353" s="21" t="s">
        <v>15</v>
      </c>
      <c r="G353" s="21" t="s">
        <v>17</v>
      </c>
    </row>
    <row r="354" spans="1:7" ht="45" outlineLevel="7" collapsed="1">
      <c r="A354" s="19" t="s">
        <v>12</v>
      </c>
      <c r="B354" s="19" t="s">
        <v>20</v>
      </c>
      <c r="C354" s="20" t="s">
        <v>646</v>
      </c>
      <c r="D354" s="19"/>
      <c r="E354" s="19" t="s">
        <v>647</v>
      </c>
      <c r="F354" s="19" t="s">
        <v>15</v>
      </c>
      <c r="G354" s="19" t="s">
        <v>648</v>
      </c>
    </row>
    <row r="355" spans="1:7" outlineLevel="7" collapsed="1">
      <c r="A355" s="19" t="s">
        <v>15</v>
      </c>
      <c r="B355" s="20" t="s">
        <v>649</v>
      </c>
      <c r="C355" s="19" t="s">
        <v>17</v>
      </c>
      <c r="D355" s="19" t="b">
        <f>EXACT(G354,"Lambda (λy) should be determined by applying the step wise procedure provided in appendix 3 of methodology")</f>
        <v>0</v>
      </c>
      <c r="E355" s="19" t="s">
        <v>649</v>
      </c>
      <c r="F355" s="19" t="s">
        <v>15</v>
      </c>
      <c r="G355" s="19" t="s">
        <v>17</v>
      </c>
    </row>
    <row r="356" spans="1:7" outlineLevel="7" collapsed="1">
      <c r="A356" s="19" t="s">
        <v>15</v>
      </c>
      <c r="B356" s="20" t="s">
        <v>650</v>
      </c>
      <c r="C356" s="19" t="s">
        <v>17</v>
      </c>
      <c r="D356" s="19" t="b">
        <f>EXACT(G354,"Use default values of lambda based on the share of electricity generation from low-cost/must-run in total generation")</f>
        <v>1</v>
      </c>
      <c r="E356" s="19" t="s">
        <v>650</v>
      </c>
      <c r="F356" s="19" t="s">
        <v>15</v>
      </c>
      <c r="G356" s="19" t="s">
        <v>17</v>
      </c>
    </row>
    <row r="357" spans="1:7" ht="30" outlineLevel="7" collapsed="1">
      <c r="A357" s="19" t="s">
        <v>15</v>
      </c>
      <c r="B357" s="19" t="s">
        <v>152</v>
      </c>
      <c r="C357" s="19" t="s">
        <v>17</v>
      </c>
      <c r="D357" s="19" t="s">
        <v>15</v>
      </c>
      <c r="E357" s="19" t="s">
        <v>651</v>
      </c>
      <c r="F357" s="19" t="s">
        <v>15</v>
      </c>
      <c r="G357" s="19">
        <v>1</v>
      </c>
    </row>
    <row r="358" spans="1:7" outlineLevel="7" collapsed="1">
      <c r="A358" s="19" t="s">
        <v>12</v>
      </c>
      <c r="B358" s="20" t="s">
        <v>652</v>
      </c>
      <c r="C358" s="19" t="s">
        <v>17</v>
      </c>
      <c r="D358" s="19"/>
      <c r="E358" s="19" t="s">
        <v>653</v>
      </c>
      <c r="F358" s="19" t="s">
        <v>12</v>
      </c>
      <c r="G358" s="19" t="s">
        <v>17</v>
      </c>
    </row>
    <row r="359" spans="1:7" outlineLevel="5">
      <c r="A359" s="21" t="s">
        <v>15</v>
      </c>
      <c r="B359" s="22" t="s">
        <v>644</v>
      </c>
      <c r="C359" s="21" t="s">
        <v>17</v>
      </c>
      <c r="D359" s="21" t="b">
        <f>EXACT(G346,"Yes")</f>
        <v>1</v>
      </c>
      <c r="E359" s="21" t="s">
        <v>645</v>
      </c>
      <c r="F359" s="21" t="s">
        <v>15</v>
      </c>
      <c r="G359" s="21" t="s">
        <v>17</v>
      </c>
    </row>
    <row r="360" spans="1:7" ht="45" outlineLevel="6" collapsed="1">
      <c r="A360" s="19" t="s">
        <v>12</v>
      </c>
      <c r="B360" s="19" t="s">
        <v>20</v>
      </c>
      <c r="C360" s="20" t="s">
        <v>646</v>
      </c>
      <c r="D360" s="19"/>
      <c r="E360" s="19" t="s">
        <v>647</v>
      </c>
      <c r="F360" s="19" t="s">
        <v>15</v>
      </c>
      <c r="G360" s="19" t="s">
        <v>648</v>
      </c>
    </row>
    <row r="361" spans="1:7" outlineLevel="6">
      <c r="A361" s="21" t="s">
        <v>15</v>
      </c>
      <c r="B361" s="22" t="s">
        <v>649</v>
      </c>
      <c r="C361" s="21" t="s">
        <v>17</v>
      </c>
      <c r="D361" s="21" t="b">
        <f>EXACT(G360,"Lambda (λy) should be determined by applying the step wise procedure provided in appendix 3 of methodology")</f>
        <v>0</v>
      </c>
      <c r="E361" s="21" t="s">
        <v>649</v>
      </c>
      <c r="F361" s="21" t="s">
        <v>15</v>
      </c>
      <c r="G361" s="21" t="s">
        <v>17</v>
      </c>
    </row>
    <row r="362" spans="1:7" ht="30" outlineLevel="7" collapsed="1">
      <c r="A362" s="19" t="s">
        <v>12</v>
      </c>
      <c r="B362" s="19" t="s">
        <v>152</v>
      </c>
      <c r="C362" s="19" t="s">
        <v>17</v>
      </c>
      <c r="D362" s="19"/>
      <c r="E362" s="19" t="s">
        <v>789</v>
      </c>
      <c r="F362" s="19" t="s">
        <v>15</v>
      </c>
      <c r="G362" s="19">
        <v>1</v>
      </c>
    </row>
    <row r="363" spans="1:7" outlineLevel="7" collapsed="1">
      <c r="A363" s="19" t="s">
        <v>12</v>
      </c>
      <c r="B363" s="19" t="s">
        <v>13</v>
      </c>
      <c r="C363" s="19" t="s">
        <v>17</v>
      </c>
      <c r="D363" s="19"/>
      <c r="E363" s="19" t="s">
        <v>790</v>
      </c>
      <c r="F363" s="19" t="s">
        <v>15</v>
      </c>
      <c r="G363" s="19" t="s">
        <v>111</v>
      </c>
    </row>
    <row r="364" spans="1:7" outlineLevel="7" collapsed="1">
      <c r="A364" s="19" t="s">
        <v>12</v>
      </c>
      <c r="B364" s="19" t="s">
        <v>38</v>
      </c>
      <c r="C364" s="19" t="s">
        <v>17</v>
      </c>
      <c r="D364" s="19"/>
      <c r="E364" s="19" t="s">
        <v>791</v>
      </c>
      <c r="F364" s="19" t="s">
        <v>15</v>
      </c>
      <c r="G364" s="19" t="s">
        <v>792</v>
      </c>
    </row>
    <row r="365" spans="1:7" outlineLevel="6">
      <c r="A365" s="21" t="s">
        <v>15</v>
      </c>
      <c r="B365" s="22" t="s">
        <v>650</v>
      </c>
      <c r="C365" s="21" t="s">
        <v>17</v>
      </c>
      <c r="D365" s="21" t="b">
        <f>EXACT(G360,"Use default values of lambda based on the share of electricity generation from low-cost/must-run in total generation")</f>
        <v>1</v>
      </c>
      <c r="E365" s="21" t="s">
        <v>650</v>
      </c>
      <c r="F365" s="21" t="s">
        <v>15</v>
      </c>
      <c r="G365" s="21" t="s">
        <v>17</v>
      </c>
    </row>
    <row r="366" spans="1:7" ht="30" outlineLevel="7" collapsed="1">
      <c r="A366" s="19" t="s">
        <v>15</v>
      </c>
      <c r="B366" s="19" t="s">
        <v>152</v>
      </c>
      <c r="C366" s="19" t="s">
        <v>17</v>
      </c>
      <c r="D366" s="19" t="s">
        <v>15</v>
      </c>
      <c r="E366" s="19" t="s">
        <v>789</v>
      </c>
      <c r="F366" s="19" t="s">
        <v>15</v>
      </c>
      <c r="G366" s="19">
        <v>1</v>
      </c>
    </row>
    <row r="367" spans="1:7" outlineLevel="7" collapsed="1">
      <c r="A367" s="19" t="s">
        <v>15</v>
      </c>
      <c r="B367" s="19" t="s">
        <v>152</v>
      </c>
      <c r="C367" s="19" t="s">
        <v>17</v>
      </c>
      <c r="D367" s="19" t="s">
        <v>15</v>
      </c>
      <c r="E367" s="19" t="s">
        <v>793</v>
      </c>
      <c r="F367" s="19" t="s">
        <v>15</v>
      </c>
      <c r="G367" s="19">
        <v>1</v>
      </c>
    </row>
    <row r="368" spans="1:7" ht="30" outlineLevel="7" collapsed="1">
      <c r="A368" s="19" t="s">
        <v>12</v>
      </c>
      <c r="B368" s="19" t="s">
        <v>152</v>
      </c>
      <c r="C368" s="19" t="s">
        <v>17</v>
      </c>
      <c r="D368" s="19"/>
      <c r="E368" s="19" t="s">
        <v>794</v>
      </c>
      <c r="F368" s="19" t="s">
        <v>12</v>
      </c>
      <c r="G368" s="19">
        <v>1</v>
      </c>
    </row>
    <row r="369" spans="1:7" outlineLevel="7" collapsed="1">
      <c r="A369" s="19" t="s">
        <v>12</v>
      </c>
      <c r="B369" s="19" t="s">
        <v>152</v>
      </c>
      <c r="C369" s="19" t="s">
        <v>17</v>
      </c>
      <c r="D369" s="19"/>
      <c r="E369" s="19" t="s">
        <v>795</v>
      </c>
      <c r="F369" s="19" t="s">
        <v>12</v>
      </c>
      <c r="G369" s="19">
        <v>1</v>
      </c>
    </row>
    <row r="370" spans="1:7" outlineLevel="7" collapsed="1">
      <c r="A370" s="19" t="s">
        <v>12</v>
      </c>
      <c r="B370" s="19" t="s">
        <v>152</v>
      </c>
      <c r="C370" s="19" t="s">
        <v>17</v>
      </c>
      <c r="D370" s="19"/>
      <c r="E370" s="19" t="s">
        <v>796</v>
      </c>
      <c r="F370" s="19" t="s">
        <v>15</v>
      </c>
      <c r="G370" s="19">
        <v>1</v>
      </c>
    </row>
    <row r="371" spans="1:7" ht="30" outlineLevel="6" collapsed="1">
      <c r="A371" s="19" t="s">
        <v>15</v>
      </c>
      <c r="B371" s="19" t="s">
        <v>152</v>
      </c>
      <c r="C371" s="19" t="s">
        <v>17</v>
      </c>
      <c r="D371" s="19" t="s">
        <v>15</v>
      </c>
      <c r="E371" s="19" t="s">
        <v>651</v>
      </c>
      <c r="F371" s="19" t="s">
        <v>15</v>
      </c>
      <c r="G371" s="19">
        <v>1</v>
      </c>
    </row>
    <row r="372" spans="1:7" outlineLevel="6">
      <c r="A372" s="21" t="s">
        <v>12</v>
      </c>
      <c r="B372" s="22" t="s">
        <v>652</v>
      </c>
      <c r="C372" s="21" t="s">
        <v>17</v>
      </c>
      <c r="D372" s="21"/>
      <c r="E372" s="21" t="s">
        <v>653</v>
      </c>
      <c r="F372" s="21" t="s">
        <v>12</v>
      </c>
      <c r="G372" s="21" t="s">
        <v>17</v>
      </c>
    </row>
    <row r="373" spans="1:7" ht="30" outlineLevel="7" collapsed="1">
      <c r="A373" s="19" t="s">
        <v>12</v>
      </c>
      <c r="B373" s="19" t="s">
        <v>20</v>
      </c>
      <c r="C373" s="20" t="s">
        <v>671</v>
      </c>
      <c r="D373" s="19"/>
      <c r="E373" s="19" t="s">
        <v>672</v>
      </c>
      <c r="F373" s="19" t="s">
        <v>15</v>
      </c>
      <c r="G373" s="19" t="s">
        <v>673</v>
      </c>
    </row>
    <row r="374" spans="1:7" outlineLevel="7" collapsed="1">
      <c r="A374" s="19" t="s">
        <v>15</v>
      </c>
      <c r="B374" s="20" t="s">
        <v>674</v>
      </c>
      <c r="C374" s="19" t="s">
        <v>17</v>
      </c>
      <c r="D374" s="19" t="b">
        <f>EXACT(G373,"Only data available is the electricity generation for the specific power unit")</f>
        <v>0</v>
      </c>
      <c r="E374" s="19" t="s">
        <v>675</v>
      </c>
      <c r="F374" s="19" t="s">
        <v>15</v>
      </c>
      <c r="G374" s="19" t="s">
        <v>17</v>
      </c>
    </row>
    <row r="375" spans="1:7" ht="30" outlineLevel="7" collapsed="1">
      <c r="A375" s="19" t="s">
        <v>15</v>
      </c>
      <c r="B375" s="20" t="s">
        <v>676</v>
      </c>
      <c r="C375" s="19" t="s">
        <v>17</v>
      </c>
      <c r="D375" s="19" t="b">
        <f>EXACT(G373,"Only data available for the specific power unit are the electricity generation and the fuel types used")</f>
        <v>0</v>
      </c>
      <c r="E375" s="19" t="s">
        <v>677</v>
      </c>
      <c r="F375" s="19" t="s">
        <v>15</v>
      </c>
      <c r="G375" s="19" t="s">
        <v>17</v>
      </c>
    </row>
    <row r="376" spans="1:7" outlineLevel="7" collapsed="1">
      <c r="A376" s="19" t="s">
        <v>15</v>
      </c>
      <c r="B376" s="20" t="s">
        <v>678</v>
      </c>
      <c r="C376" s="19" t="s">
        <v>17</v>
      </c>
      <c r="D376" s="19" t="b">
        <f>EXACT(G373,"Data available for fuel consumption and electricity generation")</f>
        <v>1</v>
      </c>
      <c r="E376" s="19" t="s">
        <v>673</v>
      </c>
      <c r="F376" s="19" t="s">
        <v>15</v>
      </c>
      <c r="G376" s="19" t="s">
        <v>17</v>
      </c>
    </row>
    <row r="377" spans="1:7" outlineLevel="4">
      <c r="A377" s="21" t="s">
        <v>15</v>
      </c>
      <c r="B377" s="22" t="s">
        <v>654</v>
      </c>
      <c r="C377" s="21" t="s">
        <v>17</v>
      </c>
      <c r="D377" s="21" t="b">
        <f>EXACT(G344,"Yes")</f>
        <v>1</v>
      </c>
      <c r="E377" s="21" t="s">
        <v>655</v>
      </c>
      <c r="F377" s="21" t="s">
        <v>15</v>
      </c>
      <c r="G377" s="21" t="s">
        <v>17</v>
      </c>
    </row>
    <row r="378" spans="1:7" ht="30" outlineLevel="5" collapsed="1">
      <c r="A378" s="19" t="s">
        <v>12</v>
      </c>
      <c r="B378" s="19" t="s">
        <v>20</v>
      </c>
      <c r="C378" s="20" t="s">
        <v>656</v>
      </c>
      <c r="D378" s="19"/>
      <c r="E378" s="19" t="s">
        <v>657</v>
      </c>
      <c r="F378" s="19" t="s">
        <v>15</v>
      </c>
      <c r="G378" s="19" t="s">
        <v>658</v>
      </c>
    </row>
    <row r="379" spans="1:7" ht="30" outlineLevel="5">
      <c r="A379" s="21" t="s">
        <v>15</v>
      </c>
      <c r="B379" s="22" t="s">
        <v>659</v>
      </c>
      <c r="C379" s="21" t="s">
        <v>17</v>
      </c>
      <c r="D379" s="21" t="b">
        <f>EXACT(G378,"Based on the total net electricity generation of all power plants serving the system and the fuel types and total fuel consumption of the project electricity system")</f>
        <v>0</v>
      </c>
      <c r="E379" s="21" t="s">
        <v>660</v>
      </c>
      <c r="F379" s="21" t="s">
        <v>15</v>
      </c>
      <c r="G379" s="21" t="s">
        <v>17</v>
      </c>
    </row>
    <row r="380" spans="1:7" outlineLevel="6" collapsed="1">
      <c r="A380" s="19" t="s">
        <v>15</v>
      </c>
      <c r="B380" s="19" t="s">
        <v>152</v>
      </c>
      <c r="C380" s="19" t="s">
        <v>17</v>
      </c>
      <c r="D380" s="19" t="s">
        <v>15</v>
      </c>
      <c r="E380" s="19" t="s">
        <v>661</v>
      </c>
      <c r="F380" s="19" t="s">
        <v>15</v>
      </c>
      <c r="G380" s="19">
        <v>1</v>
      </c>
    </row>
    <row r="381" spans="1:7" ht="45" outlineLevel="6" collapsed="1">
      <c r="A381" s="19" t="s">
        <v>12</v>
      </c>
      <c r="B381" s="19" t="s">
        <v>152</v>
      </c>
      <c r="C381" s="19" t="s">
        <v>17</v>
      </c>
      <c r="D381" s="19"/>
      <c r="E381" s="19" t="s">
        <v>662</v>
      </c>
      <c r="F381" s="19" t="s">
        <v>15</v>
      </c>
      <c r="G381" s="19">
        <v>1</v>
      </c>
    </row>
    <row r="382" spans="1:7" outlineLevel="6">
      <c r="A382" s="21" t="s">
        <v>12</v>
      </c>
      <c r="B382" s="22" t="s">
        <v>663</v>
      </c>
      <c r="C382" s="21" t="s">
        <v>17</v>
      </c>
      <c r="D382" s="21"/>
      <c r="E382" s="21" t="s">
        <v>663</v>
      </c>
      <c r="F382" s="21" t="s">
        <v>12</v>
      </c>
      <c r="G382" s="21" t="s">
        <v>17</v>
      </c>
    </row>
    <row r="383" spans="1:7" outlineLevel="7" collapsed="1">
      <c r="A383" s="19" t="s">
        <v>12</v>
      </c>
      <c r="B383" s="19" t="s">
        <v>13</v>
      </c>
      <c r="C383" s="19" t="s">
        <v>17</v>
      </c>
      <c r="D383" s="19"/>
      <c r="E383" s="19" t="s">
        <v>667</v>
      </c>
      <c r="F383" s="19" t="s">
        <v>15</v>
      </c>
      <c r="G383" s="19" t="s">
        <v>111</v>
      </c>
    </row>
    <row r="384" spans="1:7" ht="30" outlineLevel="7" collapsed="1">
      <c r="A384" s="19" t="s">
        <v>12</v>
      </c>
      <c r="B384" s="19" t="s">
        <v>152</v>
      </c>
      <c r="C384" s="19" t="s">
        <v>17</v>
      </c>
      <c r="D384" s="19"/>
      <c r="E384" s="19" t="s">
        <v>668</v>
      </c>
      <c r="F384" s="19" t="s">
        <v>15</v>
      </c>
      <c r="G384" s="19">
        <v>1</v>
      </c>
    </row>
    <row r="385" spans="1:7" ht="30" outlineLevel="7" collapsed="1">
      <c r="A385" s="19" t="s">
        <v>12</v>
      </c>
      <c r="B385" s="19" t="s">
        <v>152</v>
      </c>
      <c r="C385" s="19" t="s">
        <v>17</v>
      </c>
      <c r="D385" s="19"/>
      <c r="E385" s="19" t="s">
        <v>669</v>
      </c>
      <c r="F385" s="19" t="s">
        <v>15</v>
      </c>
      <c r="G385" s="19">
        <v>1</v>
      </c>
    </row>
    <row r="386" spans="1:7" outlineLevel="7" collapsed="1">
      <c r="A386" s="19" t="s">
        <v>12</v>
      </c>
      <c r="B386" s="19" t="s">
        <v>152</v>
      </c>
      <c r="C386" s="19" t="s">
        <v>17</v>
      </c>
      <c r="D386" s="19"/>
      <c r="E386" s="19" t="s">
        <v>670</v>
      </c>
      <c r="F386" s="19" t="s">
        <v>15</v>
      </c>
      <c r="G386" s="19">
        <v>1</v>
      </c>
    </row>
    <row r="387" spans="1:7" ht="30" outlineLevel="5">
      <c r="A387" s="21" t="s">
        <v>15</v>
      </c>
      <c r="B387" s="22" t="s">
        <v>664</v>
      </c>
      <c r="C387" s="21" t="s">
        <v>17</v>
      </c>
      <c r="D387" s="21" t="b">
        <f>EXACT(G378,"Based on the net electricity generation and a CO2 emission factor of each power unit")</f>
        <v>1</v>
      </c>
      <c r="E387" s="21" t="s">
        <v>665</v>
      </c>
      <c r="F387" s="21" t="s">
        <v>15</v>
      </c>
      <c r="G387" s="21" t="s">
        <v>17</v>
      </c>
    </row>
    <row r="388" spans="1:7" outlineLevel="6" collapsed="1">
      <c r="A388" s="19" t="s">
        <v>15</v>
      </c>
      <c r="B388" s="19" t="s">
        <v>152</v>
      </c>
      <c r="C388" s="19" t="s">
        <v>17</v>
      </c>
      <c r="D388" s="19" t="s">
        <v>15</v>
      </c>
      <c r="E388" s="19" t="s">
        <v>661</v>
      </c>
      <c r="F388" s="19" t="s">
        <v>15</v>
      </c>
      <c r="G388" s="19">
        <v>1</v>
      </c>
    </row>
    <row r="389" spans="1:7" outlineLevel="6">
      <c r="A389" s="21" t="s">
        <v>12</v>
      </c>
      <c r="B389" s="22" t="s">
        <v>652</v>
      </c>
      <c r="C389" s="21" t="s">
        <v>17</v>
      </c>
      <c r="D389" s="21"/>
      <c r="E389" s="21" t="s">
        <v>653</v>
      </c>
      <c r="F389" s="21" t="s">
        <v>12</v>
      </c>
      <c r="G389" s="21" t="s">
        <v>17</v>
      </c>
    </row>
    <row r="390" spans="1:7" ht="30" outlineLevel="7" collapsed="1">
      <c r="A390" s="19" t="s">
        <v>12</v>
      </c>
      <c r="B390" s="19" t="s">
        <v>20</v>
      </c>
      <c r="C390" s="20" t="s">
        <v>671</v>
      </c>
      <c r="D390" s="19"/>
      <c r="E390" s="19" t="s">
        <v>672</v>
      </c>
      <c r="F390" s="19" t="s">
        <v>15</v>
      </c>
      <c r="G390" s="19" t="s">
        <v>673</v>
      </c>
    </row>
    <row r="391" spans="1:7" outlineLevel="7" collapsed="1">
      <c r="A391" s="19" t="s">
        <v>15</v>
      </c>
      <c r="B391" s="20" t="s">
        <v>674</v>
      </c>
      <c r="C391" s="19" t="s">
        <v>17</v>
      </c>
      <c r="D391" s="19" t="b">
        <f>EXACT(G390,"Only data available is the electricity generation for the specific power unit")</f>
        <v>0</v>
      </c>
      <c r="E391" s="19" t="s">
        <v>675</v>
      </c>
      <c r="F391" s="19" t="s">
        <v>15</v>
      </c>
      <c r="G391" s="19" t="s">
        <v>17</v>
      </c>
    </row>
    <row r="392" spans="1:7" ht="30" outlineLevel="7" collapsed="1">
      <c r="A392" s="19" t="s">
        <v>15</v>
      </c>
      <c r="B392" s="20" t="s">
        <v>676</v>
      </c>
      <c r="C392" s="19" t="s">
        <v>17</v>
      </c>
      <c r="D392" s="19" t="b">
        <f>EXACT(G390,"Only data available for the specific power unit are the electricity generation and the fuel types used")</f>
        <v>0</v>
      </c>
      <c r="E392" s="19" t="s">
        <v>677</v>
      </c>
      <c r="F392" s="19" t="s">
        <v>15</v>
      </c>
      <c r="G392" s="19" t="s">
        <v>17</v>
      </c>
    </row>
    <row r="393" spans="1:7" outlineLevel="7" collapsed="1">
      <c r="A393" s="19" t="s">
        <v>15</v>
      </c>
      <c r="B393" s="20" t="s">
        <v>678</v>
      </c>
      <c r="C393" s="19" t="s">
        <v>17</v>
      </c>
      <c r="D393" s="19" t="b">
        <f>EXACT(G390,"Data available for fuel consumption and electricity generation")</f>
        <v>1</v>
      </c>
      <c r="E393" s="19" t="s">
        <v>673</v>
      </c>
      <c r="F393" s="19" t="s">
        <v>15</v>
      </c>
      <c r="G393" s="19" t="s">
        <v>17</v>
      </c>
    </row>
    <row r="394" spans="1:7" outlineLevel="5" collapsed="1">
      <c r="A394" s="19" t="s">
        <v>15</v>
      </c>
      <c r="B394" s="19" t="s">
        <v>152</v>
      </c>
      <c r="C394" s="19" t="s">
        <v>17</v>
      </c>
      <c r="D394" s="19" t="s">
        <v>15</v>
      </c>
      <c r="E394" s="19" t="s">
        <v>666</v>
      </c>
      <c r="F394" s="19" t="s">
        <v>15</v>
      </c>
      <c r="G394" s="19">
        <v>1</v>
      </c>
    </row>
    <row r="395" spans="1:7" outlineLevel="3">
      <c r="A395" s="21" t="s">
        <v>15</v>
      </c>
      <c r="B395" s="22" t="s">
        <v>654</v>
      </c>
      <c r="C395" s="21" t="s">
        <v>17</v>
      </c>
      <c r="D395" s="21" t="b">
        <f>EXACT(G342,"Yes")</f>
        <v>1</v>
      </c>
      <c r="E395" s="21" t="s">
        <v>655</v>
      </c>
      <c r="F395" s="21" t="s">
        <v>15</v>
      </c>
      <c r="G395" s="21" t="s">
        <v>17</v>
      </c>
    </row>
    <row r="396" spans="1:7" ht="30" outlineLevel="4" collapsed="1">
      <c r="A396" s="19" t="s">
        <v>12</v>
      </c>
      <c r="B396" s="19" t="s">
        <v>20</v>
      </c>
      <c r="C396" s="20" t="s">
        <v>656</v>
      </c>
      <c r="D396" s="19"/>
      <c r="E396" s="19" t="s">
        <v>657</v>
      </c>
      <c r="F396" s="19" t="s">
        <v>15</v>
      </c>
      <c r="G396" s="19" t="s">
        <v>658</v>
      </c>
    </row>
    <row r="397" spans="1:7" ht="30" outlineLevel="4">
      <c r="A397" s="21" t="s">
        <v>15</v>
      </c>
      <c r="B397" s="22" t="s">
        <v>659</v>
      </c>
      <c r="C397" s="21" t="s">
        <v>17</v>
      </c>
      <c r="D397" s="21" t="b">
        <f>EXACT(G396,"Based on the total net electricity generation of all power plants serving the system and the fuel types and total fuel consumption of the project electricity system")</f>
        <v>0</v>
      </c>
      <c r="E397" s="21" t="s">
        <v>660</v>
      </c>
      <c r="F397" s="21" t="s">
        <v>15</v>
      </c>
      <c r="G397" s="21" t="s">
        <v>17</v>
      </c>
    </row>
    <row r="398" spans="1:7" outlineLevel="5" collapsed="1">
      <c r="A398" s="19" t="s">
        <v>15</v>
      </c>
      <c r="B398" s="19" t="s">
        <v>152</v>
      </c>
      <c r="C398" s="19" t="s">
        <v>17</v>
      </c>
      <c r="D398" s="19" t="s">
        <v>15</v>
      </c>
      <c r="E398" s="19" t="s">
        <v>661</v>
      </c>
      <c r="F398" s="19" t="s">
        <v>15</v>
      </c>
      <c r="G398" s="19">
        <v>1</v>
      </c>
    </row>
    <row r="399" spans="1:7" ht="45" outlineLevel="5" collapsed="1">
      <c r="A399" s="19" t="s">
        <v>12</v>
      </c>
      <c r="B399" s="19" t="s">
        <v>152</v>
      </c>
      <c r="C399" s="19" t="s">
        <v>17</v>
      </c>
      <c r="D399" s="19"/>
      <c r="E399" s="19" t="s">
        <v>662</v>
      </c>
      <c r="F399" s="19" t="s">
        <v>15</v>
      </c>
      <c r="G399" s="19">
        <v>1</v>
      </c>
    </row>
    <row r="400" spans="1:7" outlineLevel="5">
      <c r="A400" s="21" t="s">
        <v>12</v>
      </c>
      <c r="B400" s="22" t="s">
        <v>663</v>
      </c>
      <c r="C400" s="21" t="s">
        <v>17</v>
      </c>
      <c r="D400" s="21"/>
      <c r="E400" s="21" t="s">
        <v>663</v>
      </c>
      <c r="F400" s="21" t="s">
        <v>12</v>
      </c>
      <c r="G400" s="21" t="s">
        <v>17</v>
      </c>
    </row>
    <row r="401" spans="1:7" outlineLevel="6" collapsed="1">
      <c r="A401" s="19" t="s">
        <v>12</v>
      </c>
      <c r="B401" s="19" t="s">
        <v>13</v>
      </c>
      <c r="C401" s="19" t="s">
        <v>17</v>
      </c>
      <c r="D401" s="19"/>
      <c r="E401" s="19" t="s">
        <v>667</v>
      </c>
      <c r="F401" s="19" t="s">
        <v>15</v>
      </c>
      <c r="G401" s="19" t="s">
        <v>111</v>
      </c>
    </row>
    <row r="402" spans="1:7" ht="30" outlineLevel="6" collapsed="1">
      <c r="A402" s="19" t="s">
        <v>12</v>
      </c>
      <c r="B402" s="19" t="s">
        <v>152</v>
      </c>
      <c r="C402" s="19" t="s">
        <v>17</v>
      </c>
      <c r="D402" s="19"/>
      <c r="E402" s="19" t="s">
        <v>668</v>
      </c>
      <c r="F402" s="19" t="s">
        <v>15</v>
      </c>
      <c r="G402" s="19">
        <v>1</v>
      </c>
    </row>
    <row r="403" spans="1:7" ht="30" outlineLevel="6" collapsed="1">
      <c r="A403" s="19" t="s">
        <v>12</v>
      </c>
      <c r="B403" s="19" t="s">
        <v>152</v>
      </c>
      <c r="C403" s="19" t="s">
        <v>17</v>
      </c>
      <c r="D403" s="19"/>
      <c r="E403" s="19" t="s">
        <v>669</v>
      </c>
      <c r="F403" s="19" t="s">
        <v>15</v>
      </c>
      <c r="G403" s="19">
        <v>1</v>
      </c>
    </row>
    <row r="404" spans="1:7" outlineLevel="6" collapsed="1">
      <c r="A404" s="19" t="s">
        <v>12</v>
      </c>
      <c r="B404" s="19" t="s">
        <v>152</v>
      </c>
      <c r="C404" s="19" t="s">
        <v>17</v>
      </c>
      <c r="D404" s="19"/>
      <c r="E404" s="19" t="s">
        <v>670</v>
      </c>
      <c r="F404" s="19" t="s">
        <v>15</v>
      </c>
      <c r="G404" s="19">
        <v>1</v>
      </c>
    </row>
    <row r="405" spans="1:7" ht="30" outlineLevel="4">
      <c r="A405" s="21" t="s">
        <v>15</v>
      </c>
      <c r="B405" s="22" t="s">
        <v>664</v>
      </c>
      <c r="C405" s="21" t="s">
        <v>17</v>
      </c>
      <c r="D405" s="21" t="b">
        <f>EXACT(G396,"Based on the net electricity generation and a CO2 emission factor of each power unit")</f>
        <v>1</v>
      </c>
      <c r="E405" s="21" t="s">
        <v>665</v>
      </c>
      <c r="F405" s="21" t="s">
        <v>15</v>
      </c>
      <c r="G405" s="21" t="s">
        <v>17</v>
      </c>
    </row>
    <row r="406" spans="1:7" outlineLevel="5" collapsed="1">
      <c r="A406" s="19" t="s">
        <v>15</v>
      </c>
      <c r="B406" s="19" t="s">
        <v>152</v>
      </c>
      <c r="C406" s="19" t="s">
        <v>17</v>
      </c>
      <c r="D406" s="19" t="s">
        <v>15</v>
      </c>
      <c r="E406" s="19" t="s">
        <v>661</v>
      </c>
      <c r="F406" s="19" t="s">
        <v>15</v>
      </c>
      <c r="G406" s="19">
        <v>1</v>
      </c>
    </row>
    <row r="407" spans="1:7" outlineLevel="5">
      <c r="A407" s="21" t="s">
        <v>12</v>
      </c>
      <c r="B407" s="22" t="s">
        <v>652</v>
      </c>
      <c r="C407" s="21" t="s">
        <v>17</v>
      </c>
      <c r="D407" s="21"/>
      <c r="E407" s="21" t="s">
        <v>653</v>
      </c>
      <c r="F407" s="21" t="s">
        <v>12</v>
      </c>
      <c r="G407" s="21" t="s">
        <v>17</v>
      </c>
    </row>
    <row r="408" spans="1:7" ht="30" outlineLevel="6" collapsed="1">
      <c r="A408" s="19" t="s">
        <v>12</v>
      </c>
      <c r="B408" s="19" t="s">
        <v>20</v>
      </c>
      <c r="C408" s="20" t="s">
        <v>671</v>
      </c>
      <c r="D408" s="19"/>
      <c r="E408" s="19" t="s">
        <v>672</v>
      </c>
      <c r="F408" s="19" t="s">
        <v>15</v>
      </c>
      <c r="G408" s="19" t="s">
        <v>673</v>
      </c>
    </row>
    <row r="409" spans="1:7" outlineLevel="6">
      <c r="A409" s="21" t="s">
        <v>15</v>
      </c>
      <c r="B409" s="22" t="s">
        <v>674</v>
      </c>
      <c r="C409" s="21" t="s">
        <v>17</v>
      </c>
      <c r="D409" s="21" t="b">
        <f>EXACT(G408,"Only data available is the electricity generation for the specific power unit")</f>
        <v>0</v>
      </c>
      <c r="E409" s="21" t="s">
        <v>675</v>
      </c>
      <c r="F409" s="21" t="s">
        <v>15</v>
      </c>
      <c r="G409" s="21" t="s">
        <v>17</v>
      </c>
    </row>
    <row r="410" spans="1:7" outlineLevel="7" collapsed="1">
      <c r="A410" s="19" t="s">
        <v>15</v>
      </c>
      <c r="B410" s="19" t="s">
        <v>152</v>
      </c>
      <c r="C410" s="19" t="s">
        <v>17</v>
      </c>
      <c r="D410" s="19" t="s">
        <v>15</v>
      </c>
      <c r="E410" s="19" t="s">
        <v>797</v>
      </c>
      <c r="F410" s="19" t="s">
        <v>15</v>
      </c>
      <c r="G410" s="19">
        <v>1</v>
      </c>
    </row>
    <row r="411" spans="1:7" ht="30" outlineLevel="7" collapsed="1">
      <c r="A411" s="19" t="s">
        <v>12</v>
      </c>
      <c r="B411" s="19" t="s">
        <v>152</v>
      </c>
      <c r="C411" s="19" t="s">
        <v>17</v>
      </c>
      <c r="D411" s="19"/>
      <c r="E411" s="19" t="s">
        <v>798</v>
      </c>
      <c r="F411" s="19" t="s">
        <v>15</v>
      </c>
      <c r="G411" s="19">
        <v>1</v>
      </c>
    </row>
    <row r="412" spans="1:7" ht="30" outlineLevel="6">
      <c r="A412" s="21" t="s">
        <v>15</v>
      </c>
      <c r="B412" s="22" t="s">
        <v>676</v>
      </c>
      <c r="C412" s="21" t="s">
        <v>17</v>
      </c>
      <c r="D412" s="21" t="b">
        <f>EXACT(G408,"Only data available for the specific power unit are the electricity generation and the fuel types used")</f>
        <v>0</v>
      </c>
      <c r="E412" s="21" t="s">
        <v>677</v>
      </c>
      <c r="F412" s="21" t="s">
        <v>15</v>
      </c>
      <c r="G412" s="21" t="s">
        <v>17</v>
      </c>
    </row>
    <row r="413" spans="1:7" outlineLevel="7" collapsed="1">
      <c r="A413" s="19" t="s">
        <v>15</v>
      </c>
      <c r="B413" s="19" t="s">
        <v>152</v>
      </c>
      <c r="C413" s="19" t="s">
        <v>17</v>
      </c>
      <c r="D413" s="19" t="s">
        <v>15</v>
      </c>
      <c r="E413" s="19" t="s">
        <v>799</v>
      </c>
      <c r="F413" s="19" t="s">
        <v>15</v>
      </c>
      <c r="G413" s="19">
        <v>1</v>
      </c>
    </row>
    <row r="414" spans="1:7" ht="30" outlineLevel="7" collapsed="1">
      <c r="A414" s="19" t="s">
        <v>12</v>
      </c>
      <c r="B414" s="19" t="s">
        <v>152</v>
      </c>
      <c r="C414" s="19" t="s">
        <v>17</v>
      </c>
      <c r="D414" s="19"/>
      <c r="E414" s="19" t="s">
        <v>798</v>
      </c>
      <c r="F414" s="19" t="s">
        <v>15</v>
      </c>
      <c r="G414" s="19">
        <v>1</v>
      </c>
    </row>
    <row r="415" spans="1:7" ht="30" outlineLevel="7" collapsed="1">
      <c r="A415" s="19" t="s">
        <v>12</v>
      </c>
      <c r="B415" s="19" t="s">
        <v>152</v>
      </c>
      <c r="C415" s="19" t="s">
        <v>17</v>
      </c>
      <c r="D415" s="19"/>
      <c r="E415" s="19" t="s">
        <v>800</v>
      </c>
      <c r="F415" s="19" t="s">
        <v>15</v>
      </c>
      <c r="G415" s="19">
        <v>1</v>
      </c>
    </row>
    <row r="416" spans="1:7" outlineLevel="7" collapsed="1">
      <c r="A416" s="19" t="s">
        <v>12</v>
      </c>
      <c r="B416" s="19" t="s">
        <v>152</v>
      </c>
      <c r="C416" s="19" t="s">
        <v>17</v>
      </c>
      <c r="D416" s="19"/>
      <c r="E416" s="19" t="s">
        <v>801</v>
      </c>
      <c r="F416" s="19" t="s">
        <v>15</v>
      </c>
      <c r="G416" s="19">
        <v>1</v>
      </c>
    </row>
    <row r="417" spans="1:7" outlineLevel="6">
      <c r="A417" s="21" t="s">
        <v>15</v>
      </c>
      <c r="B417" s="22" t="s">
        <v>678</v>
      </c>
      <c r="C417" s="21" t="s">
        <v>17</v>
      </c>
      <c r="D417" s="21" t="b">
        <f>EXACT(G408,"Data available for fuel consumption and electricity generation")</f>
        <v>1</v>
      </c>
      <c r="E417" s="21" t="s">
        <v>673</v>
      </c>
      <c r="F417" s="21" t="s">
        <v>15</v>
      </c>
      <c r="G417" s="21" t="s">
        <v>17</v>
      </c>
    </row>
    <row r="418" spans="1:7" outlineLevel="7" collapsed="1">
      <c r="A418" s="19" t="s">
        <v>15</v>
      </c>
      <c r="B418" s="19" t="s">
        <v>152</v>
      </c>
      <c r="C418" s="19" t="s">
        <v>17</v>
      </c>
      <c r="D418" s="19" t="s">
        <v>15</v>
      </c>
      <c r="E418" s="19" t="s">
        <v>797</v>
      </c>
      <c r="F418" s="19" t="s">
        <v>15</v>
      </c>
      <c r="G418" s="19">
        <v>1</v>
      </c>
    </row>
    <row r="419" spans="1:7" ht="30" outlineLevel="7" collapsed="1">
      <c r="A419" s="19" t="s">
        <v>12</v>
      </c>
      <c r="B419" s="19" t="s">
        <v>13</v>
      </c>
      <c r="C419" s="19" t="s">
        <v>17</v>
      </c>
      <c r="D419" s="19"/>
      <c r="E419" s="19" t="s">
        <v>802</v>
      </c>
      <c r="F419" s="19" t="s">
        <v>15</v>
      </c>
      <c r="G419" s="19" t="s">
        <v>111</v>
      </c>
    </row>
    <row r="420" spans="1:7" ht="30" outlineLevel="7" collapsed="1">
      <c r="A420" s="19" t="s">
        <v>12</v>
      </c>
      <c r="B420" s="19" t="s">
        <v>152</v>
      </c>
      <c r="C420" s="19" t="s">
        <v>17</v>
      </c>
      <c r="D420" s="19"/>
      <c r="E420" s="19" t="s">
        <v>798</v>
      </c>
      <c r="F420" s="19" t="s">
        <v>15</v>
      </c>
      <c r="G420" s="19">
        <v>1</v>
      </c>
    </row>
    <row r="421" spans="1:7" outlineLevel="7" collapsed="1">
      <c r="A421" s="19" t="s">
        <v>12</v>
      </c>
      <c r="B421" s="19" t="s">
        <v>13</v>
      </c>
      <c r="C421" s="19" t="s">
        <v>17</v>
      </c>
      <c r="D421" s="19"/>
      <c r="E421" s="19" t="s">
        <v>803</v>
      </c>
      <c r="F421" s="19" t="s">
        <v>15</v>
      </c>
      <c r="G421" s="19" t="s">
        <v>111</v>
      </c>
    </row>
    <row r="422" spans="1:7" outlineLevel="7" collapsed="1">
      <c r="A422" s="19" t="s">
        <v>12</v>
      </c>
      <c r="B422" s="20" t="s">
        <v>663</v>
      </c>
      <c r="C422" s="19" t="s">
        <v>17</v>
      </c>
      <c r="D422" s="19"/>
      <c r="E422" s="19" t="s">
        <v>663</v>
      </c>
      <c r="F422" s="19" t="s">
        <v>12</v>
      </c>
      <c r="G422" s="19" t="s">
        <v>17</v>
      </c>
    </row>
    <row r="423" spans="1:7" outlineLevel="4" collapsed="1">
      <c r="A423" s="19" t="s">
        <v>15</v>
      </c>
      <c r="B423" s="19" t="s">
        <v>152</v>
      </c>
      <c r="C423" s="19" t="s">
        <v>17</v>
      </c>
      <c r="D423" s="19" t="s">
        <v>15</v>
      </c>
      <c r="E423" s="19" t="s">
        <v>666</v>
      </c>
      <c r="F423" s="19" t="s">
        <v>15</v>
      </c>
      <c r="G423" s="19">
        <v>1</v>
      </c>
    </row>
    <row r="424" spans="1:7" outlineLevel="2">
      <c r="A424" s="21" t="s">
        <v>15</v>
      </c>
      <c r="B424" s="22" t="s">
        <v>679</v>
      </c>
      <c r="C424" s="21" t="s">
        <v>17</v>
      </c>
      <c r="D424" s="21" t="b">
        <f>EXACT(G340,"Hourly")</f>
        <v>1</v>
      </c>
      <c r="E424" s="21" t="s">
        <v>680</v>
      </c>
      <c r="F424" s="21" t="s">
        <v>15</v>
      </c>
      <c r="G424" s="21" t="s">
        <v>17</v>
      </c>
    </row>
    <row r="425" spans="1:7" ht="30" outlineLevel="3" collapsed="1">
      <c r="A425" s="19" t="s">
        <v>12</v>
      </c>
      <c r="B425" s="19" t="s">
        <v>20</v>
      </c>
      <c r="C425" s="20" t="s">
        <v>681</v>
      </c>
      <c r="D425" s="19"/>
      <c r="E425" s="19" t="s">
        <v>682</v>
      </c>
      <c r="F425" s="19" t="s">
        <v>15</v>
      </c>
      <c r="G425" s="19" t="s">
        <v>683</v>
      </c>
    </row>
    <row r="426" spans="1:7" ht="30" outlineLevel="3" collapsed="1">
      <c r="A426" s="19" t="s">
        <v>12</v>
      </c>
      <c r="B426" s="19" t="s">
        <v>152</v>
      </c>
      <c r="C426" s="19" t="s">
        <v>17</v>
      </c>
      <c r="D426" s="19"/>
      <c r="E426" s="19" t="s">
        <v>684</v>
      </c>
      <c r="F426" s="19" t="s">
        <v>15</v>
      </c>
      <c r="G426" s="19">
        <v>1</v>
      </c>
    </row>
    <row r="427" spans="1:7" outlineLevel="2">
      <c r="A427" s="21" t="s">
        <v>12</v>
      </c>
      <c r="B427" s="22" t="s">
        <v>685</v>
      </c>
      <c r="C427" s="21" t="s">
        <v>17</v>
      </c>
      <c r="D427" s="21"/>
      <c r="E427" s="21" t="s">
        <v>685</v>
      </c>
      <c r="F427" s="21" t="s">
        <v>15</v>
      </c>
      <c r="G427" s="21" t="s">
        <v>17</v>
      </c>
    </row>
    <row r="428" spans="1:7" outlineLevel="3" collapsed="1">
      <c r="A428" s="19" t="s">
        <v>15</v>
      </c>
      <c r="B428" s="19" t="s">
        <v>152</v>
      </c>
      <c r="C428" s="19" t="s">
        <v>17</v>
      </c>
      <c r="D428" s="19" t="s">
        <v>15</v>
      </c>
      <c r="E428" s="19" t="s">
        <v>686</v>
      </c>
      <c r="F428" s="19" t="s">
        <v>15</v>
      </c>
      <c r="G428" s="19">
        <v>1</v>
      </c>
    </row>
    <row r="429" spans="1:7" ht="409.5" outlineLevel="3" collapsed="1">
      <c r="A429" s="19" t="s">
        <v>15</v>
      </c>
      <c r="B429" s="19" t="s">
        <v>80</v>
      </c>
      <c r="C429" s="23" t="s">
        <v>81</v>
      </c>
      <c r="D429" s="19"/>
      <c r="E429" s="24" t="s">
        <v>687</v>
      </c>
      <c r="F429" s="19" t="s">
        <v>15</v>
      </c>
      <c r="G429" s="19" t="s">
        <v>17</v>
      </c>
    </row>
    <row r="430" spans="1:7" outlineLevel="3" collapsed="1">
      <c r="A430" s="19" t="s">
        <v>12</v>
      </c>
      <c r="B430" s="19" t="s">
        <v>152</v>
      </c>
      <c r="C430" s="19" t="s">
        <v>17</v>
      </c>
      <c r="D430" s="19"/>
      <c r="E430" s="19" t="s">
        <v>688</v>
      </c>
      <c r="F430" s="19" t="s">
        <v>15</v>
      </c>
      <c r="G430" s="19">
        <v>1</v>
      </c>
    </row>
    <row r="431" spans="1:7" outlineLevel="3" collapsed="1">
      <c r="A431" s="19" t="s">
        <v>12</v>
      </c>
      <c r="B431" s="19" t="s">
        <v>152</v>
      </c>
      <c r="C431" s="19" t="s">
        <v>17</v>
      </c>
      <c r="D431" s="19"/>
      <c r="E431" s="19" t="s">
        <v>689</v>
      </c>
      <c r="F431" s="19" t="s">
        <v>15</v>
      </c>
      <c r="G431" s="19">
        <v>1</v>
      </c>
    </row>
    <row r="432" spans="1:7" outlineLevel="3">
      <c r="A432" s="21" t="s">
        <v>12</v>
      </c>
      <c r="B432" s="22" t="s">
        <v>690</v>
      </c>
      <c r="C432" s="21" t="s">
        <v>17</v>
      </c>
      <c r="D432" s="21"/>
      <c r="E432" s="21" t="s">
        <v>690</v>
      </c>
      <c r="F432" s="21" t="s">
        <v>12</v>
      </c>
      <c r="G432" s="21" t="s">
        <v>17</v>
      </c>
    </row>
    <row r="433" spans="1:7" outlineLevel="4" collapsed="1">
      <c r="A433" s="19" t="s">
        <v>12</v>
      </c>
      <c r="B433" s="19" t="s">
        <v>13</v>
      </c>
      <c r="C433" s="19" t="s">
        <v>17</v>
      </c>
      <c r="D433" s="19"/>
      <c r="E433" s="19" t="s">
        <v>691</v>
      </c>
      <c r="F433" s="19" t="s">
        <v>15</v>
      </c>
      <c r="G433" s="19" t="s">
        <v>111</v>
      </c>
    </row>
    <row r="434" spans="1:7" outlineLevel="4" collapsed="1">
      <c r="A434" s="19" t="s">
        <v>12</v>
      </c>
      <c r="B434" s="19" t="s">
        <v>65</v>
      </c>
      <c r="C434" s="19" t="s">
        <v>17</v>
      </c>
      <c r="D434" s="19"/>
      <c r="E434" s="19" t="s">
        <v>692</v>
      </c>
      <c r="F434" s="19" t="s">
        <v>15</v>
      </c>
      <c r="G434" s="19" t="s">
        <v>329</v>
      </c>
    </row>
    <row r="435" spans="1:7" outlineLevel="4" collapsed="1">
      <c r="A435" s="19" t="s">
        <v>12</v>
      </c>
      <c r="B435" s="19" t="s">
        <v>152</v>
      </c>
      <c r="C435" s="19" t="s">
        <v>17</v>
      </c>
      <c r="D435" s="19"/>
      <c r="E435" s="19" t="s">
        <v>693</v>
      </c>
      <c r="F435" s="19" t="s">
        <v>15</v>
      </c>
      <c r="G435" s="19">
        <v>1</v>
      </c>
    </row>
    <row r="436" spans="1:7" outlineLevel="4" collapsed="1">
      <c r="A436" s="19" t="s">
        <v>12</v>
      </c>
      <c r="B436" s="19" t="s">
        <v>152</v>
      </c>
      <c r="C436" s="19" t="s">
        <v>17</v>
      </c>
      <c r="D436" s="19"/>
      <c r="E436" s="19" t="s">
        <v>694</v>
      </c>
      <c r="F436" s="19" t="s">
        <v>15</v>
      </c>
      <c r="G436" s="19">
        <v>1</v>
      </c>
    </row>
    <row r="437" spans="1:7" outlineLevel="2">
      <c r="A437" s="21" t="s">
        <v>12</v>
      </c>
      <c r="B437" s="22" t="s">
        <v>695</v>
      </c>
      <c r="C437" s="21" t="s">
        <v>17</v>
      </c>
      <c r="D437" s="21"/>
      <c r="E437" s="21" t="s">
        <v>695</v>
      </c>
      <c r="F437" s="21" t="s">
        <v>15</v>
      </c>
      <c r="G437" s="21" t="s">
        <v>17</v>
      </c>
    </row>
    <row r="438" spans="1:7" ht="30" outlineLevel="3" collapsed="1">
      <c r="A438" s="19" t="s">
        <v>12</v>
      </c>
      <c r="B438" s="19" t="s">
        <v>20</v>
      </c>
      <c r="C438" s="20" t="s">
        <v>696</v>
      </c>
      <c r="D438" s="19"/>
      <c r="E438" s="19" t="s">
        <v>697</v>
      </c>
      <c r="F438" s="19" t="s">
        <v>15</v>
      </c>
      <c r="G438" s="19" t="s">
        <v>12</v>
      </c>
    </row>
    <row r="439" spans="1:7" outlineLevel="3">
      <c r="A439" s="21" t="s">
        <v>15</v>
      </c>
      <c r="B439" s="22" t="s">
        <v>698</v>
      </c>
      <c r="C439" s="21" t="s">
        <v>17</v>
      </c>
      <c r="D439" s="21" t="b">
        <f>EXACT(G438,"No")</f>
        <v>0</v>
      </c>
      <c r="E439" s="21" t="s">
        <v>699</v>
      </c>
      <c r="F439" s="21" t="s">
        <v>15</v>
      </c>
      <c r="G439" s="21" t="s">
        <v>17</v>
      </c>
    </row>
    <row r="440" spans="1:7" ht="30" outlineLevel="4" collapsed="1">
      <c r="A440" s="19" t="s">
        <v>12</v>
      </c>
      <c r="B440" s="19" t="s">
        <v>20</v>
      </c>
      <c r="C440" s="20" t="s">
        <v>700</v>
      </c>
      <c r="D440" s="19"/>
      <c r="E440" s="19" t="s">
        <v>701</v>
      </c>
      <c r="F440" s="19" t="s">
        <v>15</v>
      </c>
      <c r="G440" s="19" t="s">
        <v>702</v>
      </c>
    </row>
    <row r="441" spans="1:7" outlineLevel="4">
      <c r="A441" s="21" t="s">
        <v>15</v>
      </c>
      <c r="B441" s="22" t="s">
        <v>703</v>
      </c>
      <c r="C441" s="21" t="s">
        <v>17</v>
      </c>
      <c r="D441" s="21" t="b">
        <f>EXACT(G440,"Neither")</f>
        <v>0</v>
      </c>
      <c r="E441" s="21" t="s">
        <v>703</v>
      </c>
      <c r="F441" s="21" t="s">
        <v>15</v>
      </c>
      <c r="G441" s="21" t="s">
        <v>17</v>
      </c>
    </row>
    <row r="442" spans="1:7" outlineLevel="5" collapsed="1">
      <c r="A442" s="19" t="s">
        <v>15</v>
      </c>
      <c r="B442" s="19" t="s">
        <v>152</v>
      </c>
      <c r="C442" s="19" t="s">
        <v>17</v>
      </c>
      <c r="D442" s="19" t="s">
        <v>15</v>
      </c>
      <c r="E442" s="19" t="s">
        <v>704</v>
      </c>
      <c r="F442" s="19" t="s">
        <v>15</v>
      </c>
      <c r="G442" s="19">
        <v>1</v>
      </c>
    </row>
    <row r="443" spans="1:7" outlineLevel="5" collapsed="1">
      <c r="A443" s="19" t="s">
        <v>15</v>
      </c>
      <c r="B443" s="19" t="s">
        <v>152</v>
      </c>
      <c r="C443" s="19" t="s">
        <v>17</v>
      </c>
      <c r="D443" s="19" t="s">
        <v>15</v>
      </c>
      <c r="E443" s="19" t="s">
        <v>705</v>
      </c>
      <c r="F443" s="19" t="s">
        <v>15</v>
      </c>
      <c r="G443" s="19">
        <v>1</v>
      </c>
    </row>
    <row r="444" spans="1:7" outlineLevel="5" collapsed="1">
      <c r="A444" s="19" t="s">
        <v>15</v>
      </c>
      <c r="B444" s="19" t="s">
        <v>152</v>
      </c>
      <c r="C444" s="19" t="s">
        <v>17</v>
      </c>
      <c r="D444" s="19" t="s">
        <v>15</v>
      </c>
      <c r="E444" s="19" t="s">
        <v>706</v>
      </c>
      <c r="F444" s="19" t="s">
        <v>15</v>
      </c>
      <c r="G444" s="19">
        <v>1</v>
      </c>
    </row>
    <row r="445" spans="1:7" outlineLevel="5" collapsed="1">
      <c r="A445" s="19" t="s">
        <v>15</v>
      </c>
      <c r="B445" s="19" t="s">
        <v>152</v>
      </c>
      <c r="C445" s="19" t="s">
        <v>17</v>
      </c>
      <c r="D445" s="19" t="s">
        <v>15</v>
      </c>
      <c r="E445" s="19" t="s">
        <v>686</v>
      </c>
      <c r="F445" s="19" t="s">
        <v>15</v>
      </c>
      <c r="G445" s="19">
        <v>1</v>
      </c>
    </row>
    <row r="446" spans="1:7" ht="30" outlineLevel="5" collapsed="1">
      <c r="A446" s="19" t="s">
        <v>12</v>
      </c>
      <c r="B446" s="19" t="s">
        <v>20</v>
      </c>
      <c r="C446" s="20" t="s">
        <v>134</v>
      </c>
      <c r="D446" s="19"/>
      <c r="E446" s="19" t="s">
        <v>707</v>
      </c>
      <c r="F446" s="19" t="s">
        <v>15</v>
      </c>
      <c r="G446" s="19" t="s">
        <v>12</v>
      </c>
    </row>
    <row r="447" spans="1:7" ht="45" outlineLevel="5" collapsed="1">
      <c r="A447" s="19" t="s">
        <v>12</v>
      </c>
      <c r="B447" s="19" t="s">
        <v>20</v>
      </c>
      <c r="C447" s="20" t="s">
        <v>708</v>
      </c>
      <c r="D447" s="19"/>
      <c r="E447" s="19" t="s">
        <v>709</v>
      </c>
      <c r="F447" s="19" t="s">
        <v>15</v>
      </c>
      <c r="G447" s="19" t="s">
        <v>710</v>
      </c>
    </row>
    <row r="448" spans="1:7" ht="30" outlineLevel="5" collapsed="1">
      <c r="A448" s="19" t="s">
        <v>12</v>
      </c>
      <c r="B448" s="19" t="s">
        <v>20</v>
      </c>
      <c r="C448" s="20" t="s">
        <v>711</v>
      </c>
      <c r="D448" s="19"/>
      <c r="E448" s="19" t="s">
        <v>712</v>
      </c>
      <c r="F448" s="19" t="s">
        <v>15</v>
      </c>
      <c r="G448" s="19" t="s">
        <v>12</v>
      </c>
    </row>
    <row r="449" spans="1:7" outlineLevel="5" collapsed="1">
      <c r="A449" s="19" t="s">
        <v>15</v>
      </c>
      <c r="B449" s="19" t="s">
        <v>152</v>
      </c>
      <c r="C449" s="19" t="s">
        <v>17</v>
      </c>
      <c r="D449" s="19" t="s">
        <v>15</v>
      </c>
      <c r="E449" s="19" t="s">
        <v>713</v>
      </c>
      <c r="F449" s="19" t="s">
        <v>15</v>
      </c>
      <c r="G449" s="19">
        <v>1</v>
      </c>
    </row>
    <row r="450" spans="1:7" outlineLevel="4">
      <c r="A450" s="21" t="s">
        <v>15</v>
      </c>
      <c r="B450" s="22" t="s">
        <v>714</v>
      </c>
      <c r="C450" s="21" t="s">
        <v>17</v>
      </c>
      <c r="D450" s="21" t="b">
        <f>EXACT(G440,"Isolated System")</f>
        <v>0</v>
      </c>
      <c r="E450" s="21" t="s">
        <v>715</v>
      </c>
      <c r="F450" s="21" t="s">
        <v>15</v>
      </c>
      <c r="G450" s="21" t="s">
        <v>17</v>
      </c>
    </row>
    <row r="451" spans="1:7" outlineLevel="5" collapsed="1">
      <c r="A451" s="19" t="s">
        <v>15</v>
      </c>
      <c r="B451" s="19" t="s">
        <v>152</v>
      </c>
      <c r="C451" s="19" t="s">
        <v>17</v>
      </c>
      <c r="D451" s="19" t="s">
        <v>15</v>
      </c>
      <c r="E451" s="19" t="s">
        <v>704</v>
      </c>
      <c r="F451" s="19" t="s">
        <v>15</v>
      </c>
      <c r="G451" s="19">
        <v>1</v>
      </c>
    </row>
    <row r="452" spans="1:7" outlineLevel="5" collapsed="1">
      <c r="A452" s="19" t="s">
        <v>15</v>
      </c>
      <c r="B452" s="19" t="s">
        <v>152</v>
      </c>
      <c r="C452" s="19" t="s">
        <v>17</v>
      </c>
      <c r="D452" s="19" t="s">
        <v>15</v>
      </c>
      <c r="E452" s="19" t="s">
        <v>705</v>
      </c>
      <c r="F452" s="19" t="s">
        <v>15</v>
      </c>
      <c r="G452" s="19">
        <v>1</v>
      </c>
    </row>
    <row r="453" spans="1:7" outlineLevel="5" collapsed="1">
      <c r="A453" s="19" t="s">
        <v>15</v>
      </c>
      <c r="B453" s="19" t="s">
        <v>152</v>
      </c>
      <c r="C453" s="19" t="s">
        <v>17</v>
      </c>
      <c r="D453" s="19" t="s">
        <v>15</v>
      </c>
      <c r="E453" s="19" t="s">
        <v>706</v>
      </c>
      <c r="F453" s="19" t="s">
        <v>15</v>
      </c>
      <c r="G453" s="19">
        <v>1</v>
      </c>
    </row>
    <row r="454" spans="1:7" outlineLevel="5" collapsed="1">
      <c r="A454" s="19" t="s">
        <v>15</v>
      </c>
      <c r="B454" s="19" t="s">
        <v>152</v>
      </c>
      <c r="C454" s="19" t="s">
        <v>17</v>
      </c>
      <c r="D454" s="19" t="s">
        <v>15</v>
      </c>
      <c r="E454" s="19" t="s">
        <v>713</v>
      </c>
      <c r="F454" s="19" t="s">
        <v>15</v>
      </c>
      <c r="G454" s="19">
        <v>1</v>
      </c>
    </row>
    <row r="455" spans="1:7" outlineLevel="5" collapsed="1">
      <c r="A455" s="19" t="s">
        <v>15</v>
      </c>
      <c r="B455" s="19" t="s">
        <v>152</v>
      </c>
      <c r="C455" s="19" t="s">
        <v>17</v>
      </c>
      <c r="D455" s="19" t="s">
        <v>15</v>
      </c>
      <c r="E455" s="19" t="s">
        <v>686</v>
      </c>
      <c r="F455" s="19" t="s">
        <v>15</v>
      </c>
      <c r="G455" s="19">
        <v>1</v>
      </c>
    </row>
    <row r="456" spans="1:7" ht="30" outlineLevel="5" collapsed="1">
      <c r="A456" s="19" t="s">
        <v>12</v>
      </c>
      <c r="B456" s="19" t="s">
        <v>20</v>
      </c>
      <c r="C456" s="20" t="s">
        <v>716</v>
      </c>
      <c r="D456" s="19"/>
      <c r="E456" s="19" t="s">
        <v>717</v>
      </c>
      <c r="F456" s="19" t="s">
        <v>15</v>
      </c>
      <c r="G456" s="19" t="s">
        <v>718</v>
      </c>
    </row>
    <row r="457" spans="1:7" outlineLevel="5">
      <c r="A457" s="21" t="s">
        <v>15</v>
      </c>
      <c r="B457" s="22" t="s">
        <v>719</v>
      </c>
      <c r="C457" s="21" t="s">
        <v>17</v>
      </c>
      <c r="D457" s="21" t="b">
        <f>EXACT(G456,"Multiple")</f>
        <v>0</v>
      </c>
      <c r="E457" s="21" t="s">
        <v>720</v>
      </c>
      <c r="F457" s="21" t="s">
        <v>15</v>
      </c>
      <c r="G457" s="21" t="s">
        <v>17</v>
      </c>
    </row>
    <row r="458" spans="1:7" ht="30" outlineLevel="6" collapsed="1">
      <c r="A458" s="19" t="s">
        <v>12</v>
      </c>
      <c r="B458" s="19" t="s">
        <v>20</v>
      </c>
      <c r="C458" s="20" t="s">
        <v>721</v>
      </c>
      <c r="D458" s="19"/>
      <c r="E458" s="19" t="s">
        <v>722</v>
      </c>
      <c r="F458" s="19" t="s">
        <v>15</v>
      </c>
      <c r="G458" s="19" t="s">
        <v>723</v>
      </c>
    </row>
    <row r="459" spans="1:7" ht="30" outlineLevel="6" collapsed="1">
      <c r="A459" s="19" t="s">
        <v>15</v>
      </c>
      <c r="B459" s="19" t="s">
        <v>20</v>
      </c>
      <c r="C459" s="20" t="s">
        <v>724</v>
      </c>
      <c r="D459" s="19" t="b">
        <f>EXACT(G458,"Isolated grid systems with multiple fuel and technology types with combined cycle power plants")</f>
        <v>0</v>
      </c>
      <c r="E459" s="19" t="s">
        <v>725</v>
      </c>
      <c r="F459" s="19" t="s">
        <v>15</v>
      </c>
      <c r="G459" s="19" t="s">
        <v>12</v>
      </c>
    </row>
    <row r="460" spans="1:7" ht="30" outlineLevel="6" collapsed="1">
      <c r="A460" s="19" t="s">
        <v>15</v>
      </c>
      <c r="B460" s="19" t="s">
        <v>20</v>
      </c>
      <c r="C460" s="20" t="s">
        <v>726</v>
      </c>
      <c r="D460" s="19" t="b">
        <f>EXACT(G458,"Isolated grid systems with multiple fuel and technology types without combined cycle power plants")</f>
        <v>0</v>
      </c>
      <c r="E460" s="19" t="s">
        <v>725</v>
      </c>
      <c r="F460" s="19" t="s">
        <v>15</v>
      </c>
      <c r="G460" s="19" t="s">
        <v>12</v>
      </c>
    </row>
    <row r="461" spans="1:7" outlineLevel="4">
      <c r="A461" s="21" t="s">
        <v>15</v>
      </c>
      <c r="B461" s="22" t="s">
        <v>703</v>
      </c>
      <c r="C461" s="21" t="s">
        <v>17</v>
      </c>
      <c r="D461" s="21" t="b">
        <f>EXACT(G440,"Grid is located in LDC/SIDs/URC")</f>
        <v>1</v>
      </c>
      <c r="E461" s="21" t="s">
        <v>703</v>
      </c>
      <c r="F461" s="21" t="s">
        <v>15</v>
      </c>
      <c r="G461" s="21" t="s">
        <v>17</v>
      </c>
    </row>
    <row r="462" spans="1:7" outlineLevel="5" collapsed="1">
      <c r="A462" s="19" t="s">
        <v>15</v>
      </c>
      <c r="B462" s="19" t="s">
        <v>152</v>
      </c>
      <c r="C462" s="19" t="s">
        <v>17</v>
      </c>
      <c r="D462" s="19" t="s">
        <v>15</v>
      </c>
      <c r="E462" s="19" t="s">
        <v>704</v>
      </c>
      <c r="F462" s="19" t="s">
        <v>15</v>
      </c>
      <c r="G462" s="19">
        <v>1</v>
      </c>
    </row>
    <row r="463" spans="1:7" outlineLevel="5" collapsed="1">
      <c r="A463" s="19" t="s">
        <v>15</v>
      </c>
      <c r="B463" s="19" t="s">
        <v>152</v>
      </c>
      <c r="C463" s="19" t="s">
        <v>17</v>
      </c>
      <c r="D463" s="19" t="s">
        <v>15</v>
      </c>
      <c r="E463" s="19" t="s">
        <v>705</v>
      </c>
      <c r="F463" s="19" t="s">
        <v>15</v>
      </c>
      <c r="G463" s="19">
        <v>1</v>
      </c>
    </row>
    <row r="464" spans="1:7" outlineLevel="5" collapsed="1">
      <c r="A464" s="19" t="s">
        <v>15</v>
      </c>
      <c r="B464" s="19" t="s">
        <v>152</v>
      </c>
      <c r="C464" s="19" t="s">
        <v>17</v>
      </c>
      <c r="D464" s="19" t="s">
        <v>15</v>
      </c>
      <c r="E464" s="19" t="s">
        <v>706</v>
      </c>
      <c r="F464" s="19" t="s">
        <v>15</v>
      </c>
      <c r="G464" s="19">
        <v>1</v>
      </c>
    </row>
    <row r="465" spans="1:7" outlineLevel="5" collapsed="1">
      <c r="A465" s="19" t="s">
        <v>15</v>
      </c>
      <c r="B465" s="19" t="s">
        <v>152</v>
      </c>
      <c r="C465" s="19" t="s">
        <v>17</v>
      </c>
      <c r="D465" s="19" t="s">
        <v>15</v>
      </c>
      <c r="E465" s="19" t="s">
        <v>686</v>
      </c>
      <c r="F465" s="19" t="s">
        <v>15</v>
      </c>
      <c r="G465" s="19">
        <v>1</v>
      </c>
    </row>
    <row r="466" spans="1:7" ht="30" outlineLevel="5" collapsed="1">
      <c r="A466" s="19" t="s">
        <v>12</v>
      </c>
      <c r="B466" s="19" t="s">
        <v>20</v>
      </c>
      <c r="C466" s="20" t="s">
        <v>134</v>
      </c>
      <c r="D466" s="19"/>
      <c r="E466" s="19" t="s">
        <v>707</v>
      </c>
      <c r="F466" s="19" t="s">
        <v>15</v>
      </c>
      <c r="G466" s="19" t="s">
        <v>12</v>
      </c>
    </row>
    <row r="467" spans="1:7" ht="45" outlineLevel="5" collapsed="1">
      <c r="A467" s="19" t="s">
        <v>12</v>
      </c>
      <c r="B467" s="19" t="s">
        <v>20</v>
      </c>
      <c r="C467" s="20" t="s">
        <v>708</v>
      </c>
      <c r="D467" s="19"/>
      <c r="E467" s="19" t="s">
        <v>709</v>
      </c>
      <c r="F467" s="19" t="s">
        <v>15</v>
      </c>
      <c r="G467" s="19" t="s">
        <v>710</v>
      </c>
    </row>
    <row r="468" spans="1:7" ht="30" outlineLevel="5" collapsed="1">
      <c r="A468" s="19" t="s">
        <v>12</v>
      </c>
      <c r="B468" s="19" t="s">
        <v>20</v>
      </c>
      <c r="C468" s="20" t="s">
        <v>711</v>
      </c>
      <c r="D468" s="19"/>
      <c r="E468" s="19" t="s">
        <v>712</v>
      </c>
      <c r="F468" s="19" t="s">
        <v>15</v>
      </c>
      <c r="G468" s="19" t="s">
        <v>12</v>
      </c>
    </row>
    <row r="469" spans="1:7" outlineLevel="5" collapsed="1">
      <c r="A469" s="19" t="s">
        <v>15</v>
      </c>
      <c r="B469" s="19" t="s">
        <v>152</v>
      </c>
      <c r="C469" s="19" t="s">
        <v>17</v>
      </c>
      <c r="D469" s="19" t="s">
        <v>15</v>
      </c>
      <c r="E469" s="19" t="s">
        <v>713</v>
      </c>
      <c r="F469" s="19" t="s">
        <v>15</v>
      </c>
      <c r="G469" s="19">
        <v>1</v>
      </c>
    </row>
    <row r="470" spans="1:7" outlineLevel="3">
      <c r="A470" s="21" t="s">
        <v>15</v>
      </c>
      <c r="B470" s="22" t="s">
        <v>727</v>
      </c>
      <c r="C470" s="21" t="s">
        <v>17</v>
      </c>
      <c r="D470" s="21" t="b">
        <f>EXACT(G438,"Yes")</f>
        <v>1</v>
      </c>
      <c r="E470" s="21" t="s">
        <v>727</v>
      </c>
      <c r="F470" s="21" t="s">
        <v>15</v>
      </c>
      <c r="G470" s="21" t="s">
        <v>17</v>
      </c>
    </row>
    <row r="471" spans="1:7" outlineLevel="4" collapsed="1">
      <c r="A471" s="19" t="s">
        <v>15</v>
      </c>
      <c r="B471" s="19" t="s">
        <v>152</v>
      </c>
      <c r="C471" s="19" t="s">
        <v>17</v>
      </c>
      <c r="D471" s="19" t="s">
        <v>15</v>
      </c>
      <c r="E471" s="19" t="s">
        <v>704</v>
      </c>
      <c r="F471" s="19" t="s">
        <v>15</v>
      </c>
      <c r="G471" s="19">
        <v>1</v>
      </c>
    </row>
    <row r="472" spans="1:7" outlineLevel="4" collapsed="1">
      <c r="A472" s="19" t="s">
        <v>15</v>
      </c>
      <c r="B472" s="19" t="s">
        <v>152</v>
      </c>
      <c r="C472" s="19" t="s">
        <v>17</v>
      </c>
      <c r="D472" s="19" t="s">
        <v>15</v>
      </c>
      <c r="E472" s="19" t="s">
        <v>713</v>
      </c>
      <c r="F472" s="19" t="s">
        <v>15</v>
      </c>
      <c r="G472" s="19">
        <v>1</v>
      </c>
    </row>
    <row r="473" spans="1:7" outlineLevel="4" collapsed="1">
      <c r="A473" s="19" t="s">
        <v>15</v>
      </c>
      <c r="B473" s="19" t="s">
        <v>152</v>
      </c>
      <c r="C473" s="19" t="s">
        <v>17</v>
      </c>
      <c r="D473" s="19" t="s">
        <v>15</v>
      </c>
      <c r="E473" s="19" t="s">
        <v>705</v>
      </c>
      <c r="F473" s="19" t="s">
        <v>15</v>
      </c>
      <c r="G473" s="19">
        <v>1</v>
      </c>
    </row>
    <row r="474" spans="1:7" outlineLevel="4" collapsed="1">
      <c r="A474" s="19" t="s">
        <v>15</v>
      </c>
      <c r="B474" s="19" t="s">
        <v>152</v>
      </c>
      <c r="C474" s="19" t="s">
        <v>17</v>
      </c>
      <c r="D474" s="19" t="s">
        <v>15</v>
      </c>
      <c r="E474" s="19" t="s">
        <v>706</v>
      </c>
      <c r="F474" s="19" t="s">
        <v>15</v>
      </c>
      <c r="G474" s="19">
        <v>1</v>
      </c>
    </row>
    <row r="475" spans="1:7" ht="30" outlineLevel="3" collapsed="1">
      <c r="A475" s="19" t="s">
        <v>12</v>
      </c>
      <c r="B475" s="19" t="s">
        <v>20</v>
      </c>
      <c r="C475" s="20" t="s">
        <v>728</v>
      </c>
      <c r="D475" s="19"/>
      <c r="E475" s="19" t="s">
        <v>729</v>
      </c>
      <c r="F475" s="19" t="s">
        <v>15</v>
      </c>
      <c r="G475" s="19" t="s">
        <v>12</v>
      </c>
    </row>
    <row r="476" spans="1:7" ht="30" outlineLevel="3" collapsed="1">
      <c r="A476" s="19" t="s">
        <v>12</v>
      </c>
      <c r="B476" s="19" t="s">
        <v>20</v>
      </c>
      <c r="C476" s="20" t="s">
        <v>730</v>
      </c>
      <c r="D476" s="19"/>
      <c r="E476" s="19" t="s">
        <v>731</v>
      </c>
      <c r="F476" s="19" t="s">
        <v>15</v>
      </c>
      <c r="G476" s="19" t="s">
        <v>732</v>
      </c>
    </row>
    <row r="477" spans="1:7" outlineLevel="3" collapsed="1">
      <c r="A477" s="19" t="s">
        <v>15</v>
      </c>
      <c r="B477" s="19" t="s">
        <v>152</v>
      </c>
      <c r="C477" s="19" t="s">
        <v>17</v>
      </c>
      <c r="D477" s="19" t="s">
        <v>15</v>
      </c>
      <c r="E477" s="19" t="s">
        <v>733</v>
      </c>
      <c r="F477" s="19" t="s">
        <v>15</v>
      </c>
      <c r="G477" s="19">
        <v>1</v>
      </c>
    </row>
    <row r="478" spans="1:7" outlineLevel="1">
      <c r="A478" s="21" t="s">
        <v>15</v>
      </c>
      <c r="B478" s="22" t="s">
        <v>734</v>
      </c>
      <c r="C478" s="21" t="s">
        <v>17</v>
      </c>
      <c r="D478" s="21" t="b">
        <f>EXACT(G337,"Use conservative default values")</f>
        <v>0</v>
      </c>
      <c r="E478" s="21" t="s">
        <v>735</v>
      </c>
      <c r="F478" s="21" t="s">
        <v>15</v>
      </c>
      <c r="G478" s="21" t="s">
        <v>17</v>
      </c>
    </row>
    <row r="479" spans="1:7" ht="45" outlineLevel="2" collapsed="1">
      <c r="A479" s="19" t="s">
        <v>12</v>
      </c>
      <c r="B479" s="19" t="s">
        <v>20</v>
      </c>
      <c r="C479" s="20" t="s">
        <v>736</v>
      </c>
      <c r="D479" s="19"/>
      <c r="E479" s="19" t="s">
        <v>737</v>
      </c>
      <c r="F479" s="19" t="s">
        <v>15</v>
      </c>
      <c r="G479" s="19" t="s">
        <v>738</v>
      </c>
    </row>
    <row r="480" spans="1:7" ht="45" outlineLevel="2" collapsed="1">
      <c r="A480" s="19" t="s">
        <v>15</v>
      </c>
      <c r="B480" s="19" t="s">
        <v>20</v>
      </c>
      <c r="C480" s="20" t="s">
        <v>739</v>
      </c>
      <c r="D480" s="19" t="b">
        <f>EXACT(G479,"Only to baseline electricity consumption sources but not to project or leakage electricity consumption sources")</f>
        <v>0</v>
      </c>
      <c r="E480" s="19" t="s">
        <v>740</v>
      </c>
      <c r="F480" s="19" t="s">
        <v>15</v>
      </c>
      <c r="G480" s="19" t="s">
        <v>12</v>
      </c>
    </row>
    <row r="481" spans="1:7" outlineLevel="1">
      <c r="A481" s="21" t="s">
        <v>12</v>
      </c>
      <c r="B481" s="22" t="s">
        <v>741</v>
      </c>
      <c r="C481" s="21" t="s">
        <v>17</v>
      </c>
      <c r="D481" s="21"/>
      <c r="E481" s="21" t="s">
        <v>741</v>
      </c>
      <c r="F481" s="21" t="s">
        <v>15</v>
      </c>
      <c r="G481" s="21" t="s">
        <v>17</v>
      </c>
    </row>
    <row r="482" spans="1:7" ht="30" outlineLevel="2" collapsed="1">
      <c r="A482" s="19" t="s">
        <v>12</v>
      </c>
      <c r="B482" s="19" t="s">
        <v>152</v>
      </c>
      <c r="C482" s="19" t="s">
        <v>17</v>
      </c>
      <c r="D482" s="19"/>
      <c r="E482" s="19" t="s">
        <v>742</v>
      </c>
      <c r="F482" s="19" t="s">
        <v>15</v>
      </c>
      <c r="G482" s="19">
        <v>1</v>
      </c>
    </row>
    <row r="483" spans="1:7" ht="30" outlineLevel="2" collapsed="1">
      <c r="A483" s="19" t="s">
        <v>12</v>
      </c>
      <c r="B483" s="19" t="s">
        <v>152</v>
      </c>
      <c r="C483" s="19" t="s">
        <v>17</v>
      </c>
      <c r="D483" s="19"/>
      <c r="E483" s="19" t="s">
        <v>743</v>
      </c>
      <c r="F483" s="19" t="s">
        <v>15</v>
      </c>
      <c r="G483" s="19">
        <v>1</v>
      </c>
    </row>
    <row r="484" spans="1:7" outlineLevel="2" collapsed="1">
      <c r="A484" s="19" t="s">
        <v>12</v>
      </c>
      <c r="B484" s="19" t="s">
        <v>13</v>
      </c>
      <c r="C484" s="19" t="s">
        <v>17</v>
      </c>
      <c r="D484" s="19"/>
      <c r="E484" s="19" t="s">
        <v>744</v>
      </c>
      <c r="F484" s="19" t="s">
        <v>15</v>
      </c>
      <c r="G484" s="19" t="s">
        <v>111</v>
      </c>
    </row>
    <row r="485" spans="1:7" ht="30" outlineLevel="2" collapsed="1">
      <c r="A485" s="19" t="s">
        <v>12</v>
      </c>
      <c r="B485" s="19" t="s">
        <v>152</v>
      </c>
      <c r="C485" s="19" t="s">
        <v>17</v>
      </c>
      <c r="D485" s="19"/>
      <c r="E485" s="19" t="s">
        <v>745</v>
      </c>
      <c r="F485" s="19" t="s">
        <v>15</v>
      </c>
      <c r="G485" s="19">
        <v>1</v>
      </c>
    </row>
    <row r="486" spans="1:7" ht="30" outlineLevel="2" collapsed="1">
      <c r="A486" s="19" t="s">
        <v>12</v>
      </c>
      <c r="B486" s="19" t="s">
        <v>152</v>
      </c>
      <c r="C486" s="19" t="s">
        <v>17</v>
      </c>
      <c r="D486" s="19"/>
      <c r="E486" s="19" t="s">
        <v>746</v>
      </c>
      <c r="F486" s="19" t="s">
        <v>15</v>
      </c>
      <c r="G486" s="19">
        <v>1</v>
      </c>
    </row>
    <row r="487" spans="1:7" outlineLevel="2" collapsed="1">
      <c r="A487" s="19" t="s">
        <v>12</v>
      </c>
      <c r="B487" s="19" t="s">
        <v>13</v>
      </c>
      <c r="C487" s="19" t="s">
        <v>17</v>
      </c>
      <c r="D487" s="19"/>
      <c r="E487" s="19" t="s">
        <v>747</v>
      </c>
      <c r="F487" s="19" t="s">
        <v>15</v>
      </c>
      <c r="G487" s="19" t="s">
        <v>111</v>
      </c>
    </row>
    <row r="488" spans="1:7" ht="30" outlineLevel="2" collapsed="1">
      <c r="A488" s="19" t="s">
        <v>12</v>
      </c>
      <c r="B488" s="19" t="s">
        <v>152</v>
      </c>
      <c r="C488" s="19" t="s">
        <v>17</v>
      </c>
      <c r="D488" s="19"/>
      <c r="E488" s="19" t="s">
        <v>748</v>
      </c>
      <c r="F488" s="19" t="s">
        <v>15</v>
      </c>
      <c r="G488" s="19">
        <v>1</v>
      </c>
    </row>
    <row r="489" spans="1:7" ht="30" outlineLevel="2" collapsed="1">
      <c r="A489" s="19" t="s">
        <v>12</v>
      </c>
      <c r="B489" s="19" t="s">
        <v>152</v>
      </c>
      <c r="C489" s="19" t="s">
        <v>17</v>
      </c>
      <c r="D489" s="19"/>
      <c r="E489" s="19" t="s">
        <v>749</v>
      </c>
      <c r="F489" s="19" t="s">
        <v>15</v>
      </c>
      <c r="G489" s="19">
        <v>1</v>
      </c>
    </row>
    <row r="490" spans="1:7" outlineLevel="2" collapsed="1">
      <c r="A490" s="19" t="s">
        <v>12</v>
      </c>
      <c r="B490" s="19" t="s">
        <v>13</v>
      </c>
      <c r="C490" s="19" t="s">
        <v>17</v>
      </c>
      <c r="D490" s="19"/>
      <c r="E490" s="19" t="s">
        <v>750</v>
      </c>
      <c r="F490" s="19" t="s">
        <v>15</v>
      </c>
      <c r="G490" s="19" t="s">
        <v>111</v>
      </c>
    </row>
    <row r="491" spans="1:7">
      <c r="A491" s="3" t="s">
        <v>15</v>
      </c>
      <c r="B491" s="3" t="s">
        <v>152</v>
      </c>
      <c r="C491" s="3" t="s">
        <v>17</v>
      </c>
      <c r="D491" s="3" t="s">
        <v>15</v>
      </c>
      <c r="E491" s="3" t="s">
        <v>804</v>
      </c>
      <c r="F491" s="3" t="s">
        <v>15</v>
      </c>
      <c r="G491" s="3">
        <v>1</v>
      </c>
    </row>
    <row r="492" spans="1:7" ht="30">
      <c r="A492" s="3" t="s">
        <v>15</v>
      </c>
      <c r="B492" s="3" t="s">
        <v>152</v>
      </c>
      <c r="C492" s="3" t="s">
        <v>17</v>
      </c>
      <c r="D492" s="3" t="s">
        <v>15</v>
      </c>
      <c r="E492" s="3" t="s">
        <v>805</v>
      </c>
      <c r="F492" s="3" t="s">
        <v>15</v>
      </c>
      <c r="G492" s="3">
        <v>1</v>
      </c>
    </row>
    <row r="493" spans="1:7">
      <c r="A493" s="3" t="s">
        <v>15</v>
      </c>
      <c r="B493" s="3" t="s">
        <v>152</v>
      </c>
      <c r="C493" s="3" t="s">
        <v>17</v>
      </c>
      <c r="D493" s="3" t="s">
        <v>15</v>
      </c>
      <c r="E493" s="3" t="s">
        <v>806</v>
      </c>
      <c r="F493" s="3" t="s">
        <v>15</v>
      </c>
      <c r="G493" s="3">
        <v>1</v>
      </c>
    </row>
    <row r="494" spans="1:7" ht="30">
      <c r="A494" s="3" t="s">
        <v>15</v>
      </c>
      <c r="B494" s="3" t="s">
        <v>152</v>
      </c>
      <c r="C494" s="3" t="s">
        <v>17</v>
      </c>
      <c r="D494" s="3" t="s">
        <v>15</v>
      </c>
      <c r="E494" s="3" t="s">
        <v>807</v>
      </c>
      <c r="F494" s="3" t="s">
        <v>15</v>
      </c>
      <c r="G494" s="3">
        <v>1</v>
      </c>
    </row>
    <row r="495" spans="1:7">
      <c r="A495" s="3" t="s">
        <v>15</v>
      </c>
      <c r="B495" s="3" t="s">
        <v>152</v>
      </c>
      <c r="C495" s="3" t="s">
        <v>17</v>
      </c>
      <c r="D495" s="3" t="s">
        <v>15</v>
      </c>
      <c r="E495" s="3" t="s">
        <v>808</v>
      </c>
      <c r="F495" s="3" t="s">
        <v>15</v>
      </c>
      <c r="G495" s="3">
        <v>1</v>
      </c>
    </row>
    <row r="496" spans="1:7" ht="30">
      <c r="A496" s="3" t="s">
        <v>15</v>
      </c>
      <c r="B496" s="3" t="s">
        <v>152</v>
      </c>
      <c r="C496" s="3" t="s">
        <v>17</v>
      </c>
      <c r="D496" s="3" t="s">
        <v>15</v>
      </c>
      <c r="E496" s="3" t="s">
        <v>809</v>
      </c>
      <c r="F496" s="3" t="s">
        <v>15</v>
      </c>
      <c r="G496" s="3">
        <v>1</v>
      </c>
    </row>
  </sheetData>
  <mergeCells count="3">
    <mergeCell ref="A1:G1"/>
    <mergeCell ref="B2:G2"/>
    <mergeCell ref="B3:G3"/>
  </mergeCells>
  <hyperlinks>
    <hyperlink ref="C5" location="#'If emissions are calcul (enum)'!A3" display="If emissions are calcul (enum)" xr:uid="{A5E0A9F3-25EE-4AF8-8A11-D6ADB533FFEF}"/>
    <hyperlink ref="B6" location="#'Tool 05 Scenario C'!A1" display="Tool 05 Scenario C" xr:uid="{385E3211-162F-4B20-9B54-5D8242F16A44}"/>
    <hyperlink ref="C7" location="#'Please select the appro (enum)'!A3" display="Please select the appro (enum)" xr:uid="{CB62D231-C6A3-4CDE-93AF-DEFD91AB4076}"/>
    <hyperlink ref="B8" location="#'Tool 05 Scenario A'!A1" display="Tool 05 Scenario A" xr:uid="{6C6980A3-8A53-4E3B-BF0B-D37C1CFB3F7C}"/>
    <hyperlink ref="C9" location="#'Scenario A has 2 option (enum)'!A3" display="Scenario A has 2 option (enum)" xr:uid="{0DA065D6-45F1-4339-A440-05AA2DF3030F}"/>
    <hyperlink ref="B10" location="#'Tool 07'!A1" display="Tool 07" xr:uid="{D3F9E02F-D945-49CE-917F-4E87A91069A7}"/>
    <hyperlink ref="C12" location="#'Does you have hourly or (enum)'!A3" display="Does you have hourly or (enum)" xr:uid="{8F3F362E-9411-4A2F-AF7A-7986B8C70C35}"/>
    <hyperlink ref="B13" location="#'Is LCMR share less than 50% in'!A1" display="Is LCMR share less than 50% in" xr:uid="{CD9A705C-7EE3-4A85-8D00-ADB83A193030}"/>
    <hyperlink ref="C14" location="#'Is LCMR share less than (enum)'!A3" display="Is LCMR share less than (enum)" xr:uid="{0A21818B-7338-4C49-A107-E47F5016422D}"/>
    <hyperlink ref="B15" location="#'Is the average load by LCMR le'!A1" display="Is the average load by LCMR le" xr:uid="{DCDA4138-D2C0-43E4-869D-9CECD896C44E}"/>
    <hyperlink ref="C16" location="#'Is the average load by  (enum)'!A3" display="Is the average load by  (enum)" xr:uid="{EDE5C170-9A08-421F-87E0-86B9CF049ECD}"/>
    <hyperlink ref="B17" location="#'Are hourly loads of the grid i'!A1" display="Are hourly loads of the grid i" xr:uid="{6C261C26-3A65-4300-80A9-851C2D8FEBB2}"/>
    <hyperlink ref="C18" location="#'Are hourly loads of the (enum)'!A3" display="Are hourly loads of the (enum)" xr:uid="{A6F18738-63A1-46B8-99BC-D78117628263}"/>
    <hyperlink ref="B19" location="#'Is the LASL more than one thir'!A1" display="Is the LASL more than one thir" xr:uid="{A3AC4F27-130C-492C-B4C3-64A61794B9ED}"/>
    <hyperlink ref="C20" location="#'Is the LASL more than o (enum)'!A3" display="Is the LASL more than o (enum)" xr:uid="{FC4CE562-F0B7-445C-AF06-C3EB34A4EAE0}"/>
    <hyperlink ref="B21" location="#'Do you have annual aggregated '!A1" display="Do you have annual aggregated " xr:uid="{E8D34A09-B3FB-4560-AEC5-ECB8CD2E4E9F}"/>
    <hyperlink ref="B22" location="#'Simple Adj OM'!A1" display="Simple Adj OM" xr:uid="{312DAD27-2320-4DBE-967D-7525ADE96F0E}"/>
    <hyperlink ref="B23" location="#'Simple Adj OM'!A1" display="Simple Adj OM" xr:uid="{E1ED297C-2B84-477E-B4C0-924DAA395FE0}"/>
    <hyperlink ref="C24" location="#'Select the approach you (enum)'!A3" display="Select the approach you (enum)" xr:uid="{376D1821-F8C8-4286-960F-3CF2862B82DA}"/>
    <hyperlink ref="B25" location="#'Lambda Approach 2'!A1" display="Lambda Approach 2" xr:uid="{046DB4BC-0601-48A8-8403-0809595936B9}"/>
    <hyperlink ref="B26" location="#'Lambda Approach 1'!A1" display="Lambda Approach 1" xr:uid="{4AD704F7-F67D-40B4-AECD-6ED1EA70799B}"/>
    <hyperlink ref="B28" location="#'(Average OM Simple Adj OM) Pow'!A1" display="(Average OM Simple Adj OM) Pow" xr:uid="{C62F1030-F5ED-43ED-B635-8062F2DE7247}"/>
    <hyperlink ref="B29" location="#'Average OM Simple OM'!A1" display="Average OM Simple OM" xr:uid="{2804B812-CC66-4F64-81F6-EF48BBF9CF3E}"/>
    <hyperlink ref="C30" location="#'Select one of the two o (enum)'!A3" display="Select one of the two o (enum)" xr:uid="{BEA34A4E-2DE9-4396-9B4C-66B357D4D8ED}"/>
    <hyperlink ref="B31" location="#'Calculation based on total fue'!A1" display="Calculation based on total fue" xr:uid="{2E9EF833-9E98-4E66-9CD1-34FF9D645262}"/>
    <hyperlink ref="B34" location="#'Fuel Type'!A1" display="Fuel Type" xr:uid="{52B37868-81B4-4EB4-B6EB-905FFED06ED8}"/>
    <hyperlink ref="B35" location="#'Calculation based on average e'!A1" display="Calculation based on average e" xr:uid="{C871880D-4DD6-495D-B874-71BD014529E8}"/>
    <hyperlink ref="B37" location="#'(Average OM Simple Adj OM) Pow'!A1" display="(Average OM Simple Adj OM) Pow" xr:uid="{6398F8DC-C792-4D1D-A960-B9141FC973AB}"/>
    <hyperlink ref="B39" location="#'Average OM Simple OM'!A1" display="Average OM Simple OM" xr:uid="{B9605B5E-2093-4B7C-AD9B-E81152A07D8E}"/>
    <hyperlink ref="C40" location="#'Select one of the two o (enum)'!A3" display="Select one of the two o (enum)" xr:uid="{7B9FD24E-8719-4844-BD28-4FB81675D509}"/>
    <hyperlink ref="B41" location="#'Calculation based on total fue'!A1" display="Calculation based on total fue" xr:uid="{1D6B4A08-6241-42AA-9E0F-B9586628D74F}"/>
    <hyperlink ref="B44" location="#'Fuel Type'!A1" display="Fuel Type" xr:uid="{346E0D84-FB8C-4831-9AB2-696200F88C3F}"/>
    <hyperlink ref="B49" location="#'Calculation based on average e'!A1" display="Calculation based on average e" xr:uid="{62DC1F17-9E97-4998-9449-2707B426A00A}"/>
    <hyperlink ref="B51" location="#'(Average OM Simple Adj OM) Pow'!A1" display="(Average OM Simple Adj OM) Pow" xr:uid="{817A9652-E73B-4C25-88E5-BABC3BEC3D42}"/>
    <hyperlink ref="C52" location="#'Select the option that  (enum)'!A3" display="Select the option that  (enum)" xr:uid="{D6FA5942-7493-4FA1-9D51-9E6C6A88C3A3}"/>
    <hyperlink ref="B53" location="#'Average OM (Option A3)'!A1" display="Average OM (Option A3)" xr:uid="{20F1CD1F-56D2-409F-8C1F-2286A8A9A964}"/>
    <hyperlink ref="B54" location="#'Average OM (Option A2)'!A1" display="Average OM (Option A2)" xr:uid="{F5679AFF-ED02-4A92-B42F-FEF74AFCCB0A}"/>
    <hyperlink ref="B55" location="#'Average OM (Option A1)'!A1" display="Average OM (Option A1)" xr:uid="{7A1D78E1-86DE-4B9A-B836-A130B13AFEA3}"/>
    <hyperlink ref="B57" location="#'Dispatch Data OM'!A1" display="Dispatch Data OM" xr:uid="{B2FC80AA-66DB-4FEF-A230-C327D0152BDA}"/>
    <hyperlink ref="C58" location="#'Select the option th 1 (enum)'!A3" display="Select the option th 1 (enum)" xr:uid="{8BDFF1FA-658C-482D-A897-9E89C1BAF702}"/>
    <hyperlink ref="B60" location="#'Build Margin'!A1" display="Build Margin" xr:uid="{68264257-8971-4241-BBFC-A64EA20C7FFE}"/>
    <hyperlink ref="B65" location="#'Power Unit'!A1" display="Power Unit" xr:uid="{6D5362CE-90DE-452F-9A97-DCB7E4092BA8}"/>
    <hyperlink ref="B70" location="#'Combined Margin'!A1" display="Combined Margin" xr:uid="{087ECF08-3814-48AB-BCD4-6F03B92CE723}"/>
    <hyperlink ref="C71" location="#'Is data to determine Bu (enum)'!A3" display="Is data to determine Bu (enum)" xr:uid="{F7041838-5F85-4391-A584-C18D7D95A19C}"/>
    <hyperlink ref="B72" location="#'Combined Margin. Is grid locat'!A1" display="Combined Margin. Is grid locat" xr:uid="{2D5AC17B-395E-4A07-A60A-A4602DA0E2F8}"/>
    <hyperlink ref="C73" location="#'Is grid located in LDCS (enum)'!A3" display="Is grid located in LDCS (enum)" xr:uid="{89F31195-BD58-4A66-A39A-DC7701B1230A}"/>
    <hyperlink ref="B74" location="#'Simplified CM'!A1" display="Simplified CM" xr:uid="{1236BE61-8DD7-45C9-94BC-9E54DDFFA8C1}"/>
    <hyperlink ref="C79" location="#'Is the project activity (enum)'!A3" display="Is the project activity (enum)" xr:uid="{334A5E7C-7225-4E8A-9EF8-23D1F8C5D044}"/>
    <hyperlink ref="C80" location="#'Is the share of renewab (enum)'!A3" display="Is the share of renewab (enum)" xr:uid="{C2373681-79A4-4C4B-BC1D-BD9BF52B6CC2}"/>
    <hyperlink ref="C81" location="#'Has natural gas been us (enum)'!A3" display="Has natural gas been us (enum)" xr:uid="{9D07AFEA-CC06-4767-BA92-39C84F33DB8A}"/>
    <hyperlink ref="B83" location="#'Simplified CM for Isolated Gri'!A1" display="Simplified CM for Isolated Gri" xr:uid="{5B48ED7A-4419-4731-9637-F63C97748A60}"/>
    <hyperlink ref="C89" location="#'Is there a single diese (enum)'!A3" display="Is there a single diese (enum)" xr:uid="{F639C689-8990-47CB-864F-D6F126E33C26}"/>
    <hyperlink ref="B90" location="#'For multiple power plants choo'!A1" display="For multiple power plants choo" xr:uid="{0C5FB418-D4D7-4099-AD97-7568F9A7290C}"/>
    <hyperlink ref="C91" location="#'For multiple power plan (enum)'!A3" display="For multiple power plan (enum)" xr:uid="{D953C070-6DAE-40E5-A738-E7784EA2E3A6}"/>
    <hyperlink ref="C92" location="#'Are there gaseous fuel- (enum)'!A3" display="Are there gaseous fuel- (enum)" xr:uid="{2564C3D4-27C4-48EE-9840-D21BA340B978}"/>
    <hyperlink ref="C93" location="#'Are there gaseous fu 1 (enum)'!A3" display="Are there gaseous fu 1 (enum)" xr:uid="{D3533453-CBD6-416B-A695-16AE2D4FC969}"/>
    <hyperlink ref="B94" location="#'Simplified CM'!A1" display="Simplified CM" xr:uid="{C74C5FBF-B23A-4AB7-BD8A-28A45C691343}"/>
    <hyperlink ref="C99" location="#'Is the project activity (enum)'!A3" display="Is the project activity (enum)" xr:uid="{137E581D-3144-499C-A14B-A33C65160EE4}"/>
    <hyperlink ref="C100" location="#'Is the share of renewab (enum)'!A3" display="Is the share of renewab (enum)" xr:uid="{652D882E-1833-4820-A72F-07BAAA8B330B}"/>
    <hyperlink ref="C101" location="#'Has natural gas been us (enum)'!A3" display="Has natural gas been us (enum)" xr:uid="{3D15365F-1F97-4B63-AAEA-81D6E3277826}"/>
    <hyperlink ref="B103" location="#'Weighted average CM'!A1" display="Weighted average CM" xr:uid="{A9537900-1430-4117-B0E8-4E316F742798}"/>
    <hyperlink ref="C108" location="#'Is this data for the fi (enum)'!A3" display="Is this data for the fi (enum)" xr:uid="{74B5D26A-8134-437B-8C56-7575C9B49553}"/>
    <hyperlink ref="C109" location="#'Select the option th 2 (enum)'!A3" display="Select the option th 2 (enum)" xr:uid="{27FC3D00-12F9-4E80-95BA-5365BA4F9F71}"/>
    <hyperlink ref="B111" location="#'Tool 05 Scenario A | Default V'!A1" display="Tool 05 Scenario A | Default V" xr:uid="{082CDD91-182A-4BCF-B63B-C0393CBB5657}"/>
    <hyperlink ref="C112" location="#'Choose which option  1 (enum)'!A3" display="Choose which option  1 (enum)" xr:uid="{5E254488-65D1-4BC8-93BF-D9188D323E9E}"/>
    <hyperlink ref="C113" location="#'Does hydro power plants (enum)'!A3" display="Does hydro power plants (enum)" xr:uid="{82B75480-1D77-42EB-A72F-DC2BC9A59FB5}"/>
    <hyperlink ref="B114" location="#'Generic Approach'!A1" display="Generic Approach" xr:uid="{439DDF54-81A5-4A67-9FD3-C33A88FE246E}"/>
    <hyperlink ref="B124" location="#'Tool 05 Scenario B'!A1" display="Tool 05 Scenario B" xr:uid="{AFEE8553-CEDF-41F8-8121-BD4CDC3DFBAF}"/>
    <hyperlink ref="C125" location="#'Tool 05 provides 2 appr (enum)'!A3" display="Tool 05 provides 2 appr (enum)" xr:uid="{8C42A245-47CE-4051-AD0F-A6C2C222B41A}"/>
    <hyperlink ref="B126" location="#'Tool 05 Scenario B | Generic A'!A1" display="Tool 05 Scenario B | Generic A" xr:uid="{4238BBF7-EEEC-4FE9-BA74-539AF7213F8E}"/>
    <hyperlink ref="C127" location="#'Please select which app (enum)'!A3" display="Please select which app (enum)" xr:uid="{167D02BB-7B40-4CFE-AA9F-9240A452DC60}"/>
    <hyperlink ref="C128" location="#'Choose which option app (enum)'!A3" display="Choose which option app (enum)" xr:uid="{0EBD72D5-19AE-4DBC-9783-80B30344C902}"/>
    <hyperlink ref="C129" location="#'Select the option th 3 (enum)'!A3" display="Select the option th 3 (enum)" xr:uid="{560237D6-0DEA-4A0A-8F26-6C79F54B8B38}"/>
    <hyperlink ref="B130" location="#'Tool 05 Power Plants'!A1" display="Tool 05 Power Plants" xr:uid="{131E341D-A596-47FC-8433-31377ADF7606}"/>
    <hyperlink ref="C132" location="#'Type of fossil fuel use (enum)'!A3" display="Type of fossil fuel use (enum)" xr:uid="{D3C3819D-EA1D-4890-8036-477DBD8604FA}"/>
    <hyperlink ref="B142" location="#'Generic Approach'!A1" display="Generic Approach" xr:uid="{D460B430-2F9C-4389-8DBE-C8B881C547E0}"/>
    <hyperlink ref="B156" location="#'Tool 05 Scenario B'!A1" display="Tool 05 Scenario B" xr:uid="{709F583D-5D6E-468B-BA06-522C9D34B191}"/>
    <hyperlink ref="C157" location="#'Tool 05 provides 2 appr (enum)'!A3" display="Tool 05 provides 2 appr (enum)" xr:uid="{C1965B22-376B-49CC-BA88-6E7EB7B326B6}"/>
    <hyperlink ref="B158" location="#'Tool 05 Scenario B | Generic A'!A1" display="Tool 05 Scenario B | Generic A" xr:uid="{7624380F-87C5-4A60-8060-C518F006EDF8}"/>
    <hyperlink ref="C159" location="#'Please select which app (enum)'!A3" display="Please select which app (enum)" xr:uid="{E5D0D781-F062-4A84-93DC-01CE72537426}"/>
    <hyperlink ref="C160" location="#'Choose which option app (enum)'!A3" display="Choose which option app (enum)" xr:uid="{67508397-9EBB-4379-97C3-2535C81575AF}"/>
    <hyperlink ref="C161" location="#'Select the option th 3 (enum)'!A3" display="Select the option th 3 (enum)" xr:uid="{ACE571FB-6764-4C42-81BB-0A65CD3B8859}"/>
    <hyperlink ref="B162" location="#'Tool 05 Power Plants'!A1" display="Tool 05 Power Plants" xr:uid="{799A8B80-DCE3-491C-82B6-C02BB0E223C6}"/>
    <hyperlink ref="C164" location="#'Type of fossil fuel use (enum)'!A3" display="Type of fossil fuel use (enum)" xr:uid="{AAB3C709-7312-4399-AA73-C60CE6F1D840}"/>
    <hyperlink ref="B174" location="#'Generic Approach'!A1" display="Generic Approach" xr:uid="{1A43B1CF-57A8-4010-96B1-639C6A607D15}"/>
    <hyperlink ref="B188" location="#'Tool 05 Scenario A'!A1" display="Tool 05 Scenario A" xr:uid="{2A39E6EA-FA5C-4552-92A3-3F4837CEF1EE}"/>
    <hyperlink ref="C189" location="#'Scenario A has 2 option (enum)'!A3" display="Scenario A has 2 option (enum)" xr:uid="{914D2599-C151-4BA5-9D03-27B2E1980792}"/>
    <hyperlink ref="B190" location="#'Tool 07'!A1" display="Tool 07" xr:uid="{B46D84A4-6D19-4909-A456-ECACBF02599B}"/>
    <hyperlink ref="C192" location="#'Does you have hourly or (enum)'!A3" display="Does you have hourly or (enum)" xr:uid="{9D77C08B-469F-42FF-91EF-7C9A2D14DD53}"/>
    <hyperlink ref="B193" location="#'Is LCMR share less than 50% in'!A1" display="Is LCMR share less than 50% in" xr:uid="{0EE420E7-5602-45DD-B321-717B1E1AC75A}"/>
    <hyperlink ref="C194" location="#'Is LCMR share less than (enum)'!A3" display="Is LCMR share less than (enum)" xr:uid="{2E5FFB60-6438-430D-8F18-4739B0BB0F28}"/>
    <hyperlink ref="B195" location="#'Is the average load by LCMR le'!A1" display="Is the average load by LCMR le" xr:uid="{DDFC56CB-915C-44B1-9B6A-911CA387B6EB}"/>
    <hyperlink ref="C196" location="#'Is the average load by  (enum)'!A3" display="Is the average load by  (enum)" xr:uid="{53040EA0-7A4F-4F34-874C-EE945F708062}"/>
    <hyperlink ref="B197" location="#'Are hourly loads of the grid i'!A1" display="Are hourly loads of the grid i" xr:uid="{953F8602-FF2A-4DA5-9673-E7E85A550C95}"/>
    <hyperlink ref="C198" location="#'Are hourly loads of the (enum)'!A3" display="Are hourly loads of the (enum)" xr:uid="{A1F04872-E7D3-4876-B60A-7BF5AAD82AD9}"/>
    <hyperlink ref="B199" location="#'Is the LASL more than one thir'!A1" display="Is the LASL more than one thir" xr:uid="{2C423F65-C973-4178-94D1-75BE29274402}"/>
    <hyperlink ref="C200" location="#'Is the LASL more than o (enum)'!A3" display="Is the LASL more than o (enum)" xr:uid="{F72D5FA4-A2A8-417B-8C1F-DA5A75D07F81}"/>
    <hyperlink ref="B201" location="#'Do you have annual aggregated '!A1" display="Do you have annual aggregated " xr:uid="{B0494E38-1F88-4C71-8E4A-28CA2E9D940C}"/>
    <hyperlink ref="B202" location="#'Simple Adj OM'!A1" display="Simple Adj OM" xr:uid="{FE3678C4-F109-4535-A83F-E28560997907}"/>
    <hyperlink ref="B203" location="#'Simple Adj OM'!A1" display="Simple Adj OM" xr:uid="{ECAEF9BF-9B98-433A-8D79-B8C94E574DE1}"/>
    <hyperlink ref="C204" location="#'Select the approach you (enum)'!A3" display="Select the approach you (enum)" xr:uid="{165EA23A-921B-4BFD-94E0-42D6ABF3AF70}"/>
    <hyperlink ref="B205" location="#'Lambda Approach 2'!A1" display="Lambda Approach 2" xr:uid="{6275C239-D762-4217-AEF7-9F2F10DF754A}"/>
    <hyperlink ref="B206" location="#'Lambda Approach 1'!A1" display="Lambda Approach 1" xr:uid="{EA81D819-3D34-4A80-8161-C1D02C94E754}"/>
    <hyperlink ref="B208" location="#'(Average OM Simple Adj OM) Pow'!A1" display="(Average OM Simple Adj OM) Pow" xr:uid="{4D5D3920-76FB-4780-A67A-58B158518366}"/>
    <hyperlink ref="B209" location="#'Average OM Simple OM'!A1" display="Average OM Simple OM" xr:uid="{B9B68B7C-0453-4D32-A298-7B780AB7063D}"/>
    <hyperlink ref="C210" location="#'Select one of the two o (enum)'!A3" display="Select one of the two o (enum)" xr:uid="{F2433002-C27E-4F87-8B8D-0E60285B0767}"/>
    <hyperlink ref="B211" location="#'Calculation based on total fue'!A1" display="Calculation based on total fue" xr:uid="{C6309404-D571-43B3-9E25-503515EA3AFE}"/>
    <hyperlink ref="B214" location="#'Fuel Type'!A1" display="Fuel Type" xr:uid="{9FAE7497-EE3C-40FA-9591-7A02D6E51540}"/>
    <hyperlink ref="B215" location="#'Calculation based on average e'!A1" display="Calculation based on average e" xr:uid="{88119299-CA4C-4AED-B5F4-446380E3B496}"/>
    <hyperlink ref="B217" location="#'(Average OM Simple Adj OM) Pow'!A1" display="(Average OM Simple Adj OM) Pow" xr:uid="{F2E92F84-6039-40AD-996F-6D231BF16EDB}"/>
    <hyperlink ref="B219" location="#'Average OM Simple OM'!A1" display="Average OM Simple OM" xr:uid="{555E407A-3942-482C-90D8-47C3773C4C77}"/>
    <hyperlink ref="C220" location="#'Select one of the two o (enum)'!A3" display="Select one of the two o (enum)" xr:uid="{54354575-A617-4885-9192-5A11761C754E}"/>
    <hyperlink ref="B221" location="#'Calculation based on total fue'!A1" display="Calculation based on total fue" xr:uid="{141BC56B-4AD2-4157-990E-2FE2BDE626F0}"/>
    <hyperlink ref="B224" location="#'Fuel Type'!A1" display="Fuel Type" xr:uid="{5DF30C03-DB2F-4BFF-BA30-F7E3B2E465CD}"/>
    <hyperlink ref="B229" location="#'Calculation based on average e'!A1" display="Calculation based on average e" xr:uid="{688DFC93-AB7D-4731-8B02-ED9FFE4B831C}"/>
    <hyperlink ref="B231" location="#'(Average OM Simple Adj OM) Pow'!A1" display="(Average OM Simple Adj OM) Pow" xr:uid="{4577DCE8-B194-475F-8061-06F27873DE89}"/>
    <hyperlink ref="C232" location="#'Select the option that  (enum)'!A3" display="Select the option that  (enum)" xr:uid="{6F740EBB-C6A2-4BCE-86AB-81FE0222A245}"/>
    <hyperlink ref="B233" location="#'Average OM (Option A3)'!A1" display="Average OM (Option A3)" xr:uid="{40AFA7ED-F1F4-406A-A4F7-73A85459524A}"/>
    <hyperlink ref="B234" location="#'Average OM (Option A2)'!A1" display="Average OM (Option A2)" xr:uid="{BEFA596F-A63D-4031-8866-B272DF455536}"/>
    <hyperlink ref="B235" location="#'Average OM (Option A1)'!A1" display="Average OM (Option A1)" xr:uid="{9E778839-ACCA-4C75-9158-2FB509DCAA1E}"/>
    <hyperlink ref="B237" location="#'Dispatch Data OM'!A1" display="Dispatch Data OM" xr:uid="{35818064-A58F-44EF-BF95-955028C72715}"/>
    <hyperlink ref="C238" location="#'Select the option th 1 (enum)'!A3" display="Select the option th 1 (enum)" xr:uid="{ABF84EAD-3C78-4A34-BE08-77FD49E905D7}"/>
    <hyperlink ref="B240" location="#'Build Margin'!A1" display="Build Margin" xr:uid="{B74C28B9-9CAB-4EEE-B564-353468C076D2}"/>
    <hyperlink ref="B245" location="#'Power Unit'!A1" display="Power Unit" xr:uid="{49BDD6CC-85EE-4E76-9C65-938B6F528127}"/>
    <hyperlink ref="B250" location="#'Combined Margin'!A1" display="Combined Margin" xr:uid="{C39B3D80-6B2A-4DCB-BFF5-0920C2DDC556}"/>
    <hyperlink ref="C251" location="#'Is data to determine Bu (enum)'!A3" display="Is data to determine Bu (enum)" xr:uid="{1676FB07-6980-4949-A732-5AF410D7DE41}"/>
    <hyperlink ref="B252" location="#'Combined Margin. Is grid locat'!A1" display="Combined Margin. Is grid locat" xr:uid="{422984DF-94D8-4026-825E-0EA69D550152}"/>
    <hyperlink ref="C253" location="#'Is grid located in LDCS (enum)'!A3" display="Is grid located in LDCS (enum)" xr:uid="{6BD130EE-D870-4794-9754-D7D2EE592DFD}"/>
    <hyperlink ref="B254" location="#'Simplified CM'!A1" display="Simplified CM" xr:uid="{3AE5287B-B92D-4803-8840-3B83939F6D38}"/>
    <hyperlink ref="C259" location="#'Is the project activity (enum)'!A3" display="Is the project activity (enum)" xr:uid="{7902118C-961A-4B49-B2D7-07D368CEDF66}"/>
    <hyperlink ref="C260" location="#'Is the share of renewab (enum)'!A3" display="Is the share of renewab (enum)" xr:uid="{DA45904A-B3E6-4A49-AF7D-C5BBC548DD7F}"/>
    <hyperlink ref="C261" location="#'Has natural gas been us (enum)'!A3" display="Has natural gas been us (enum)" xr:uid="{038F2927-AD4E-4E82-96B0-574ECA7D5207}"/>
    <hyperlink ref="B263" location="#'Simplified CM for Isolated Gri'!A1" display="Simplified CM for Isolated Gri" xr:uid="{C69FCF92-60FC-43E1-8435-23DB256F39AE}"/>
    <hyperlink ref="C269" location="#'Is there a single diese (enum)'!A3" display="Is there a single diese (enum)" xr:uid="{225F22F0-6887-4EA1-B07E-6C53B0D5A7C2}"/>
    <hyperlink ref="B270" location="#'For multiple power plants choo'!A1" display="For multiple power plants choo" xr:uid="{BD1D38E9-A218-456B-8A55-61CCC1745A22}"/>
    <hyperlink ref="C271" location="#'For multiple power plan (enum)'!A3" display="For multiple power plan (enum)" xr:uid="{BCA50C95-A720-4983-A3DF-9C56232C7841}"/>
    <hyperlink ref="C272" location="#'Are there gaseous fuel- (enum)'!A3" display="Are there gaseous fuel- (enum)" xr:uid="{A6BAAEDF-5969-4471-9F7B-0FDFD828A8C8}"/>
    <hyperlink ref="C273" location="#'Are there gaseous fu 1 (enum)'!A3" display="Are there gaseous fu 1 (enum)" xr:uid="{979CEB94-2EC2-423D-9B28-CA9C56CB443C}"/>
    <hyperlink ref="B274" location="#'Simplified CM'!A1" display="Simplified CM" xr:uid="{2366F50E-82DA-4E53-907F-4EE0BA67CEA3}"/>
    <hyperlink ref="C279" location="#'Is the project activity (enum)'!A3" display="Is the project activity (enum)" xr:uid="{CCE1C4FF-CE71-403E-AF1C-A409F87BC735}"/>
    <hyperlink ref="C280" location="#'Is the share of renewab (enum)'!A3" display="Is the share of renewab (enum)" xr:uid="{09EF2BF9-9DF9-4E04-BCB0-2139D1B8B628}"/>
    <hyperlink ref="C281" location="#'Has natural gas been us (enum)'!A3" display="Has natural gas been us (enum)" xr:uid="{0E377095-73F6-47CA-A6BA-3D668F0AD8BF}"/>
    <hyperlink ref="B283" location="#'Weighted average CM'!A1" display="Weighted average CM" xr:uid="{EA577E79-9E8F-45C7-BA4D-1C5D882BCADE}"/>
    <hyperlink ref="C288" location="#'Is this data for the fi (enum)'!A3" display="Is this data for the fi (enum)" xr:uid="{8B1A90E7-D442-4AC8-B963-1A797EDE0B88}"/>
    <hyperlink ref="C289" location="#'Select the option th 2 (enum)'!A3" display="Select the option th 2 (enum)" xr:uid="{D5EABDDE-A4CD-48DF-9506-146397C90A16}"/>
    <hyperlink ref="B291" location="#'Tool 05 Scenario A | Default V'!A1" display="Tool 05 Scenario A | Default V" xr:uid="{A86DA5AA-98F5-450D-A6AD-4065EC025EC3}"/>
    <hyperlink ref="C292" location="#'Choose which option  1 (enum)'!A3" display="Choose which option  1 (enum)" xr:uid="{8058B4B8-DF66-4088-B375-104658803ABC}"/>
    <hyperlink ref="C293" location="#'Does hydro power plants (enum)'!A3" display="Does hydro power plants (enum)" xr:uid="{8470E1E9-1485-401A-BDFD-72A47BCF777A}"/>
    <hyperlink ref="B294" location="#'Generic Approach'!A1" display="Generic Approach" xr:uid="{04AEFF79-D5E6-4B34-899D-B801FDEAB4A3}"/>
    <hyperlink ref="B304" location="#'Tool 05 Scenario B'!A1" display="Tool 05 Scenario B" xr:uid="{37D975AF-A1D9-4FE6-A772-FB8D925FF4EB}"/>
    <hyperlink ref="C305" location="#'Tool 05 provides 2 appr (enum)'!A3" display="Tool 05 provides 2 appr (enum)" xr:uid="{46B22B77-50E7-4CD4-AEFD-B35262A41E03}"/>
    <hyperlink ref="B306" location="#'Tool 05 Scenario B | Generic A'!A1" display="Tool 05 Scenario B | Generic A" xr:uid="{107F1118-64DD-4A56-8D3E-D2F7C375D270}"/>
    <hyperlink ref="C307" location="#'Please select which app (enum)'!A3" display="Please select which app (enum)" xr:uid="{892AC3EB-9606-4E52-8AE2-C40B3EA5CB7D}"/>
    <hyperlink ref="C308" location="#'Choose which option app (enum)'!A3" display="Choose which option app (enum)" xr:uid="{7A2477B6-9560-44BE-8C5E-72E62C549938}"/>
    <hyperlink ref="C309" location="#'Select the option th 3 (enum)'!A3" display="Select the option th 3 (enum)" xr:uid="{53B188B6-CC11-46A1-B70C-AEFE6989DF5B}"/>
    <hyperlink ref="B310" location="#'Tool 05 Power Plants'!A1" display="Tool 05 Power Plants" xr:uid="{1A31B2A8-34F5-4022-9BC6-B736156DDE35}"/>
    <hyperlink ref="C312" location="#'Type of fossil fuel use (enum)'!A3" display="Type of fossil fuel use (enum)" xr:uid="{78F7545D-237D-4EAC-9AC4-B4DEA04A374D}"/>
    <hyperlink ref="B322" location="#'Generic Approach'!A1" display="Generic Approach" xr:uid="{F965D760-C8F2-4F55-A18E-ACEB2621CFF9}"/>
    <hyperlink ref="B336" location="#'Tool 05 Scenario A'!A1" display="Tool 05 Scenario A" xr:uid="{1D2A96F6-B2F1-4362-B3C6-DFBB13F55E8A}"/>
    <hyperlink ref="C337" location="#'Scenario A has 2 option (enum)'!A3" display="Scenario A has 2 option (enum)" xr:uid="{94893C96-C8F6-4EE4-A751-80B720680D4A}"/>
    <hyperlink ref="B338" location="#'Tool 07'!A1" display="Tool 07" xr:uid="{6C829D17-12E9-43AA-BA25-E1A76D53CA42}"/>
    <hyperlink ref="C340" location="#'Does you have hourly or (enum)'!A3" display="Does you have hourly or (enum)" xr:uid="{EDCCDB45-4185-4E08-A939-392F9EDAFA32}"/>
    <hyperlink ref="B341" location="#'Is LCMR share less than 50% in'!A1" display="Is LCMR share less than 50% in" xr:uid="{4B65FD0E-40DB-4B19-9F9E-5F254FD66775}"/>
    <hyperlink ref="C342" location="#'Is LCMR share less than (enum)'!A3" display="Is LCMR share less than (enum)" xr:uid="{25F6C59D-E411-4B3C-8F47-AA3E9806C163}"/>
    <hyperlink ref="B343" location="#'Is the average load by LCMR le'!A1" display="Is the average load by LCMR le" xr:uid="{0876D678-F71C-43C0-93DB-68534C3E051E}"/>
    <hyperlink ref="C344" location="#'Is the average load by  (enum)'!A3" display="Is the average load by  (enum)" xr:uid="{79B24BBE-282B-4EBE-A0C0-E1F94D866578}"/>
    <hyperlink ref="B345" location="#'Are hourly loads of the grid i'!A1" display="Are hourly loads of the grid i" xr:uid="{3FEECC81-2F87-4345-8B03-F2850F3DF083}"/>
    <hyperlink ref="C346" location="#'Are hourly loads of the (enum)'!A3" display="Are hourly loads of the (enum)" xr:uid="{4AA19A76-591E-4832-96D6-FF74BCD0400F}"/>
    <hyperlink ref="B347" location="#'Is the LASL more than one thir'!A1" display="Is the LASL more than one thir" xr:uid="{1E637D55-8AB3-48C8-9BC5-FEC93B0C5D2A}"/>
    <hyperlink ref="C348" location="#'Is the LASL more than o (enum)'!A3" display="Is the LASL more than o (enum)" xr:uid="{E04C0386-147D-4CAE-B665-436B603BE081}"/>
    <hyperlink ref="B349" location="#'Do you have annual aggregated '!A1" display="Do you have annual aggregated " xr:uid="{F22C19B9-192D-4B13-94A7-9C987388AA91}"/>
    <hyperlink ref="C350" location="#'Do you have annual aggr (enum)'!A3" display="Do you have annual aggr (enum)" xr:uid="{03D9ABC2-CE95-4422-9685-B989DA4F4CBE}"/>
    <hyperlink ref="B352" location="#'Average OM Simple OM'!A1" display="Average OM Simple OM" xr:uid="{219725A5-A8AB-497F-87F3-39C3933BD413}"/>
    <hyperlink ref="B353" location="#'Simple Adj OM'!A1" display="Simple Adj OM" xr:uid="{8AD7AEE4-1211-4CA1-B493-B50BE0CC3FCF}"/>
    <hyperlink ref="C354" location="#'Select the approach you (enum)'!A3" display="Select the approach you (enum)" xr:uid="{056952A6-E255-465E-8823-1CE67252CA66}"/>
    <hyperlink ref="B355" location="#'Lambda Approach 2'!A1" display="Lambda Approach 2" xr:uid="{65350A68-BE9B-4077-A02B-089283729223}"/>
    <hyperlink ref="B356" location="#'Lambda Approach 1'!A1" display="Lambda Approach 1" xr:uid="{5B862C5A-C472-4E8A-A3BA-AE62648979C1}"/>
    <hyperlink ref="B358" location="#'(Average OM Simple Adj OM) Pow'!A1" display="(Average OM Simple Adj OM) Pow" xr:uid="{B4E8CD34-1EA1-4ECB-8CA5-1CF8A7DA23F6}"/>
    <hyperlink ref="B359" location="#'Simple Adj OM'!A1" display="Simple Adj OM" xr:uid="{A5FF1C70-F6EF-4017-BC93-DB4B6D782355}"/>
    <hyperlink ref="C360" location="#'Select the approach you (enum)'!A3" display="Select the approach you (enum)" xr:uid="{F8177E24-D134-4BC4-9E0B-507763BF77B3}"/>
    <hyperlink ref="B361" location="#'Lambda Approach 2'!A1" display="Lambda Approach 2" xr:uid="{5FE67D59-0CA2-4166-A9CA-DE82ECE638BE}"/>
    <hyperlink ref="B365" location="#'Lambda Approach 1'!A1" display="Lambda Approach 1" xr:uid="{3DEEDEE5-447B-4054-9667-A79BA02FDD3B}"/>
    <hyperlink ref="B372" location="#'(Average OM Simple Adj OM) Pow'!A1" display="(Average OM Simple Adj OM) Pow" xr:uid="{146F5CE9-D338-4F1B-A690-EB3C0504A8D3}"/>
    <hyperlink ref="C373" location="#'Select the option that  (enum)'!A3" display="Select the option that  (enum)" xr:uid="{6CE26D84-7D33-4C62-9C28-77DC5C7F9117}"/>
    <hyperlink ref="B374" location="#'Average OM (Option A3)'!A1" display="Average OM (Option A3)" xr:uid="{FF263482-D098-4FEA-AE81-079EBB2AE887}"/>
    <hyperlink ref="B375" location="#'Average OM (Option A2)'!A1" display="Average OM (Option A2)" xr:uid="{A0CC594C-E96C-460F-891A-AEC94F5F9629}"/>
    <hyperlink ref="B376" location="#'Average OM (Option A1)'!A1" display="Average OM (Option A1)" xr:uid="{8391B7AC-B628-4304-B953-4206CA7CDDE4}"/>
    <hyperlink ref="B377" location="#'Average OM Simple OM'!A1" display="Average OM Simple OM" xr:uid="{884EFF05-65D0-4064-BCAF-AFE115DAE8A9}"/>
    <hyperlink ref="C378" location="#'Select one of the two o (enum)'!A3" display="Select one of the two o (enum)" xr:uid="{01550CC2-DCED-4D2E-8C7E-9AD5C3F8484C}"/>
    <hyperlink ref="B379" location="#'Calculation based on total fue'!A1" display="Calculation based on total fue" xr:uid="{263C9CE0-3CDE-4E48-A32C-02F997E2BFC5}"/>
    <hyperlink ref="B382" location="#'Fuel Type'!A1" display="Fuel Type" xr:uid="{DF0FFD2C-54CF-4FE4-A2F8-05E5D27DE559}"/>
    <hyperlink ref="B387" location="#'Calculation based on average e'!A1" display="Calculation based on average e" xr:uid="{CC1E4CF9-80D4-4A2C-8197-7A4A86213D15}"/>
    <hyperlink ref="B389" location="#'(Average OM Simple Adj OM) Pow'!A1" display="(Average OM Simple Adj OM) Pow" xr:uid="{D63DD43D-1BA6-4C37-8A43-2B757B1CE8B4}"/>
    <hyperlink ref="C390" location="#'Select the option that  (enum)'!A3" display="Select the option that  (enum)" xr:uid="{7322854B-4EB5-4865-8A43-16DF6A497B46}"/>
    <hyperlink ref="B391" location="#'Average OM (Option A3)'!A1" display="Average OM (Option A3)" xr:uid="{41AC5839-2BD9-445C-8218-AF3840499EE2}"/>
    <hyperlink ref="B392" location="#'Average OM (Option A2)'!A1" display="Average OM (Option A2)" xr:uid="{01919C4C-F59C-4C27-9827-B1AD6BDB041F}"/>
    <hyperlink ref="B393" location="#'Average OM (Option A1)'!A1" display="Average OM (Option A1)" xr:uid="{3931BFB4-20C8-461B-9A48-0F60A057EEE4}"/>
    <hyperlink ref="B395" location="#'Average OM Simple OM'!A1" display="Average OM Simple OM" xr:uid="{A42B5D59-5DC8-45D4-937F-07F9A8FCA46A}"/>
    <hyperlink ref="C396" location="#'Select one of the two o (enum)'!A3" display="Select one of the two o (enum)" xr:uid="{44F6DBBF-DF94-407B-9B0B-EF07FD72589C}"/>
    <hyperlink ref="B397" location="#'Calculation based on total fue'!A1" display="Calculation based on total fue" xr:uid="{BA970DB5-E47B-438C-B642-A0397A0892F1}"/>
    <hyperlink ref="B400" location="#'Fuel Type'!A1" display="Fuel Type" xr:uid="{51ADE836-20CB-42A3-906B-6565065A5622}"/>
    <hyperlink ref="B405" location="#'Calculation based on average e'!A1" display="Calculation based on average e" xr:uid="{1885E70A-BBA1-417D-9F4A-E7AB3F472491}"/>
    <hyperlink ref="B407" location="#'(Average OM Simple Adj OM) Pow'!A1" display="(Average OM Simple Adj OM) Pow" xr:uid="{7BB23675-87A1-4A22-A26B-3D050C0C2BE3}"/>
    <hyperlink ref="C408" location="#'Select the option that  (enum)'!A3" display="Select the option that  (enum)" xr:uid="{0B001062-783F-4F13-8BB5-9C6F58DC0DB8}"/>
    <hyperlink ref="B409" location="#'Average OM (Option A3)'!A1" display="Average OM (Option A3)" xr:uid="{2882DD5F-4D8A-491E-9593-7F5B710385F9}"/>
    <hyperlink ref="B412" location="#'Average OM (Option A2)'!A1" display="Average OM (Option A2)" xr:uid="{5944DBA9-E3B3-4821-9229-3F842D84F5AF}"/>
    <hyperlink ref="B417" location="#'Average OM (Option A1)'!A1" display="Average OM (Option A1)" xr:uid="{538D7909-53BD-49C3-9DB6-D1B27BBEDE25}"/>
    <hyperlink ref="B422" location="#'Fuel Type'!A1" display="Fuel Type" xr:uid="{CCACBED7-FEA4-4FEF-8435-9E3BB5363072}"/>
    <hyperlink ref="B424" location="#'Dispatch Data OM'!A1" display="Dispatch Data OM" xr:uid="{B4F22497-666C-421B-94C8-7EB85F2A65AB}"/>
    <hyperlink ref="C425" location="#'Select the option th 1 (enum)'!A3" display="Select the option th 1 (enum)" xr:uid="{C162DCA2-3AD6-4E71-BB7B-FBB184427801}"/>
    <hyperlink ref="B427" location="#'Build Margin'!A1" display="Build Margin" xr:uid="{5905A3D6-9E83-48EC-AB04-AEE38F448D99}"/>
    <hyperlink ref="B432" location="#'Power Unit'!A1" display="Power Unit" xr:uid="{14AECCD2-1CCB-417C-9BEA-86C8A0A8CBAD}"/>
    <hyperlink ref="B437" location="#'Combined Margin'!A1" display="Combined Margin" xr:uid="{683BF40C-A885-41E6-8830-7C01E4439329}"/>
    <hyperlink ref="C438" location="#'Is data to determine Bu (enum)'!A3" display="Is data to determine Bu (enum)" xr:uid="{940FB60D-85B8-448A-92EB-8353C53FF558}"/>
    <hyperlink ref="B439" location="#'Combined Margin. Is grid locat'!A1" display="Combined Margin. Is grid locat" xr:uid="{FECCE3F7-C95D-483E-A67D-EAB3169C8FE3}"/>
    <hyperlink ref="C440" location="#'Is grid located in LDCS (enum)'!A3" display="Is grid located in LDCS (enum)" xr:uid="{EB29E1DB-668A-467C-AE3C-8B85190D6872}"/>
    <hyperlink ref="B441" location="#'Simplified CM'!A1" display="Simplified CM" xr:uid="{B0843E4E-E882-4C00-9D73-CD4C1CB09FEA}"/>
    <hyperlink ref="C446" location="#'Is the project activity (enum)'!A3" display="Is the project activity (enum)" xr:uid="{BECB049E-669D-459B-8D3B-9D456C82047C}"/>
    <hyperlink ref="C447" location="#'Is the share of renewab (enum)'!A3" display="Is the share of renewab (enum)" xr:uid="{1E6D0DA4-58B5-4544-A135-0DE64559ADB2}"/>
    <hyperlink ref="C448" location="#'Has natural gas been us (enum)'!A3" display="Has natural gas been us (enum)" xr:uid="{EA62B106-3A96-4A23-8E73-84C4A3988CA3}"/>
    <hyperlink ref="B450" location="#'Simplified CM for Isolated Gri'!A1" display="Simplified CM for Isolated Gri" xr:uid="{7C032A8D-94FC-4F5F-9F9D-E50BFB892806}"/>
    <hyperlink ref="C456" location="#'Is there a single diese (enum)'!A3" display="Is there a single diese (enum)" xr:uid="{7AC595BE-B44F-48DD-817F-F860153B95B1}"/>
    <hyperlink ref="B457" location="#'For multiple power plants choo'!A1" display="For multiple power plants choo" xr:uid="{9B705382-52ED-43F8-BAB0-6ABEE73B63EA}"/>
    <hyperlink ref="C458" location="#'For multiple power plan (enum)'!A3" display="For multiple power plan (enum)" xr:uid="{A0000B10-07EC-4AD1-9C61-DA979670C451}"/>
    <hyperlink ref="C459" location="#'Are there gaseous fuel- (enum)'!A3" display="Are there gaseous fuel- (enum)" xr:uid="{3A4DAD7E-0A64-42B5-B104-7F037AC7D3A5}"/>
    <hyperlink ref="C460" location="#'Are there gaseous fu 1 (enum)'!A3" display="Are there gaseous fu 1 (enum)" xr:uid="{7B88A75B-0C4B-42A2-9BCD-1C0A411440A3}"/>
    <hyperlink ref="B461" location="#'Simplified CM'!A1" display="Simplified CM" xr:uid="{AEDA8490-0924-4C75-B296-6635BB9490ED}"/>
    <hyperlink ref="C466" location="#'Is the project activity (enum)'!A3" display="Is the project activity (enum)" xr:uid="{C08F732A-093C-47D5-9B19-FDAA2A0300CB}"/>
    <hyperlink ref="C467" location="#'Is the share of renewab (enum)'!A3" display="Is the share of renewab (enum)" xr:uid="{609C7B99-4FC5-42DA-A6D1-9F6616F6BA59}"/>
    <hyperlink ref="C468" location="#'Has natural gas been us (enum)'!A3" display="Has natural gas been us (enum)" xr:uid="{1851E743-0D35-4E65-B383-9DE5A7B28C18}"/>
    <hyperlink ref="B470" location="#'Weighted average CM'!A1" display="Weighted average CM" xr:uid="{3E2AC043-CDA4-43B8-8281-ADB60665EBE5}"/>
    <hyperlink ref="C475" location="#'Is this data for the fi (enum)'!A3" display="Is this data for the fi (enum)" xr:uid="{02454146-02BC-435D-95A9-478B66AF6B9A}"/>
    <hyperlink ref="C476" location="#'Select the option th 2 (enum)'!A3" display="Select the option th 2 (enum)" xr:uid="{14C90081-A57D-4A8B-B6B4-303F9A5FA951}"/>
    <hyperlink ref="B478" location="#'Tool 05 Scenario A | Default V'!A1" display="Tool 05 Scenario A | Default V" xr:uid="{4F71E4DD-1200-41EB-934F-BB468AC3AECE}"/>
    <hyperlink ref="C479" location="#'Choose which option  1 (enum)'!A3" display="Choose which option  1 (enum)" xr:uid="{4915BA90-7A24-4BF5-A6A7-D0614BFDBBBA}"/>
    <hyperlink ref="C480" location="#'Does hydro power plants (enum)'!A3" display="Does hydro power plants (enum)" xr:uid="{FA8905DE-4F41-47E5-A211-AF1BBACF5B37}"/>
    <hyperlink ref="B481" location="#'Generic Approach'!A1" display="Generic Approach" xr:uid="{35C9E0E5-FBA7-432C-9334-F051A95C3228}"/>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02">
        <x14:dataValidation type="list" allowBlank="1" xr:uid="{60A4F9C8-4038-42E4-8823-2A2BACCD6C43}">
          <x14:formula1>
            <xm:f>'Is the project activity (enum)'!A3:A4</xm:f>
          </x14:formula1>
          <xm:sqref>G99</xm:sqref>
        </x14:dataValidation>
        <x14:dataValidation type="list" allowBlank="1" xr:uid="{DA9D81F8-6D55-4565-8040-5879752F4F28}">
          <x14:formula1>
            <xm:f>'Are there gaseous fu 1 (enum)'!A3:A4</xm:f>
          </x14:formula1>
          <xm:sqref>G93</xm:sqref>
        </x14:dataValidation>
        <x14:dataValidation type="list" allowBlank="1" xr:uid="{348E2A3D-F4C8-4409-B1ED-5239C43956A4}">
          <x14:formula1>
            <xm:f>'Are there gaseous fuel- (enum)'!A3:A4</xm:f>
          </x14:formula1>
          <xm:sqref>G92</xm:sqref>
        </x14:dataValidation>
        <x14:dataValidation type="list" allowBlank="1" xr:uid="{1943B94A-797C-4159-9262-9BE4D4954775}">
          <x14:formula1>
            <xm:f>'For multiple power plan (enum)'!A3:A5</xm:f>
          </x14:formula1>
          <xm:sqref>G91</xm:sqref>
        </x14:dataValidation>
        <x14:dataValidation type="list" allowBlank="1" xr:uid="{504953A2-EE8A-490C-987D-BD5D88E022A6}">
          <x14:formula1>
            <xm:f>'Scenario A has 2 option (enum)'!A3:A4</xm:f>
          </x14:formula1>
          <xm:sqref>G9</xm:sqref>
        </x14:dataValidation>
        <x14:dataValidation type="list" allowBlank="1" xr:uid="{9509AA47-76C3-44E9-B156-43DFF840D02F}">
          <x14:formula1>
            <xm:f>'Is there a single diese (enum)'!A3:A4</xm:f>
          </x14:formula1>
          <xm:sqref>G89</xm:sqref>
        </x14:dataValidation>
        <x14:dataValidation type="list" allowBlank="1" xr:uid="{5E5F3722-3866-4226-A065-5320C0A31196}">
          <x14:formula1>
            <xm:f>'Has natural gas been us (enum)'!A3:A4</xm:f>
          </x14:formula1>
          <xm:sqref>G81</xm:sqref>
        </x14:dataValidation>
        <x14:dataValidation type="list" allowBlank="1" xr:uid="{B609B034-0BCA-4205-A045-0F8FABFDA9F1}">
          <x14:formula1>
            <xm:f>'Is the share of renewab (enum)'!A3:A4</xm:f>
          </x14:formula1>
          <xm:sqref>G80</xm:sqref>
        </x14:dataValidation>
        <x14:dataValidation type="list" allowBlank="1" xr:uid="{BBBDB503-FB9D-4147-ABC2-FE7891633250}">
          <x14:formula1>
            <xm:f>'Is the project activity (enum)'!A3:A4</xm:f>
          </x14:formula1>
          <xm:sqref>G79</xm:sqref>
        </x14:dataValidation>
        <x14:dataValidation type="list" allowBlank="1" xr:uid="{F9E7075F-C6ED-49EB-9A04-6019F6F30E39}">
          <x14:formula1>
            <xm:f>'Is grid located in LDCS (enum)'!A3:A5</xm:f>
          </x14:formula1>
          <xm:sqref>G73</xm:sqref>
        </x14:dataValidation>
        <x14:dataValidation type="list" allowBlank="1" xr:uid="{D95893B4-336C-470A-9179-87D0A7D00AA5}">
          <x14:formula1>
            <xm:f>'Is data to determine Bu (enum)'!A3:A4</xm:f>
          </x14:formula1>
          <xm:sqref>G71</xm:sqref>
        </x14:dataValidation>
        <x14:dataValidation type="list" allowBlank="1" xr:uid="{D47EF2D7-2901-4923-963D-31CEB28E547F}">
          <x14:formula1>
            <xm:f>'Please select the appro (enum)'!A3:A5</xm:f>
          </x14:formula1>
          <xm:sqref>G7</xm:sqref>
        </x14:dataValidation>
        <x14:dataValidation type="list" allowBlank="1" xr:uid="{43BA91EA-213B-4F9D-AF3D-FEE915903281}">
          <x14:formula1>
            <xm:f>'Select the option th 1 (enum)'!A3:A4</xm:f>
          </x14:formula1>
          <xm:sqref>G58</xm:sqref>
        </x14:dataValidation>
        <x14:dataValidation type="list" allowBlank="1" xr:uid="{A28A548B-74F4-430B-89EA-8DF41EC5659E}">
          <x14:formula1>
            <xm:f>'Select the option that  (enum)'!A3:A5</xm:f>
          </x14:formula1>
          <xm:sqref>G52</xm:sqref>
        </x14:dataValidation>
        <x14:dataValidation type="list" allowBlank="1" xr:uid="{1F6FBB65-D9F1-4A94-BD1C-83BE2798D6A4}">
          <x14:formula1>
            <xm:f>'If emissions are calcul (enum)'!A3:A5</xm:f>
          </x14:formula1>
          <xm:sqref>G5</xm:sqref>
        </x14:dataValidation>
        <x14:dataValidation type="list" allowBlank="1" xr:uid="{55F28579-32D9-47E9-A00E-A8D5C311931E}">
          <x14:formula1>
            <xm:f>'Does hydro power plants (enum)'!A3:A4</xm:f>
          </x14:formula1>
          <xm:sqref>G480</xm:sqref>
        </x14:dataValidation>
        <x14:dataValidation type="list" allowBlank="1" xr:uid="{2E776C59-323F-4AE1-8426-9869EDF12999}">
          <x14:formula1>
            <xm:f>'Choose which option  1 (enum)'!A3:A4</xm:f>
          </x14:formula1>
          <xm:sqref>G479</xm:sqref>
        </x14:dataValidation>
        <x14:dataValidation type="list" allowBlank="1" xr:uid="{8559E50E-9104-448A-8A02-482053CFBCF8}">
          <x14:formula1>
            <xm:f>'Select the option th 2 (enum)'!A3:A4</xm:f>
          </x14:formula1>
          <xm:sqref>G476</xm:sqref>
        </x14:dataValidation>
        <x14:dataValidation type="list" allowBlank="1" xr:uid="{3101B2B0-5C28-419E-B5F4-58C27FFBBD3E}">
          <x14:formula1>
            <xm:f>'Is this data for the fi (enum)'!A3:A4</xm:f>
          </x14:formula1>
          <xm:sqref>G475</xm:sqref>
        </x14:dataValidation>
        <x14:dataValidation type="list" allowBlank="1" xr:uid="{9A0C9C1A-F081-43A2-8B90-8E48DD90056E}">
          <x14:formula1>
            <xm:f>'Has natural gas been us (enum)'!A3:A4</xm:f>
          </x14:formula1>
          <xm:sqref>G468</xm:sqref>
        </x14:dataValidation>
        <x14:dataValidation type="list" allowBlank="1" xr:uid="{D2AE2BE5-7C40-4B68-A006-7DE11D241084}">
          <x14:formula1>
            <xm:f>'Is the share of renewab (enum)'!A3:A4</xm:f>
          </x14:formula1>
          <xm:sqref>G467</xm:sqref>
        </x14:dataValidation>
        <x14:dataValidation type="list" allowBlank="1" xr:uid="{EBC5A424-0668-46E5-9EF4-F805443F5DB8}">
          <x14:formula1>
            <xm:f>'Is the project activity (enum)'!A3:A4</xm:f>
          </x14:formula1>
          <xm:sqref>G466</xm:sqref>
        </x14:dataValidation>
        <x14:dataValidation type="list" allowBlank="1" xr:uid="{07D394AF-1B47-495D-8230-CD283650D064}">
          <x14:formula1>
            <xm:f>'Are there gaseous fu 1 (enum)'!A3:A4</xm:f>
          </x14:formula1>
          <xm:sqref>G460</xm:sqref>
        </x14:dataValidation>
        <x14:dataValidation type="list" allowBlank="1" xr:uid="{C6BF9F9D-5A85-4057-B806-BA6C657F5DA7}">
          <x14:formula1>
            <xm:f>'Are there gaseous fuel- (enum)'!A3:A4</xm:f>
          </x14:formula1>
          <xm:sqref>G459</xm:sqref>
        </x14:dataValidation>
        <x14:dataValidation type="list" allowBlank="1" xr:uid="{8F4AE309-C6A1-4314-90A9-D87830C64EE7}">
          <x14:formula1>
            <xm:f>'For multiple power plan (enum)'!A3:A5</xm:f>
          </x14:formula1>
          <xm:sqref>G458</xm:sqref>
        </x14:dataValidation>
        <x14:dataValidation type="list" allowBlank="1" xr:uid="{1C7C6A10-1BE1-4B2D-817D-9E75C2B9666E}">
          <x14:formula1>
            <xm:f>'Is there a single diese (enum)'!A3:A4</xm:f>
          </x14:formula1>
          <xm:sqref>G456</xm:sqref>
        </x14:dataValidation>
        <x14:dataValidation type="list" allowBlank="1" xr:uid="{FC32D3F8-A599-4237-AAF3-5DA1E8D5853F}">
          <x14:formula1>
            <xm:f>'Has natural gas been us (enum)'!A3:A4</xm:f>
          </x14:formula1>
          <xm:sqref>G448</xm:sqref>
        </x14:dataValidation>
        <x14:dataValidation type="list" allowBlank="1" xr:uid="{56AE5BA7-0C46-4890-A9A0-83A9B389742E}">
          <x14:formula1>
            <xm:f>'Is the share of renewab (enum)'!A3:A4</xm:f>
          </x14:formula1>
          <xm:sqref>G447</xm:sqref>
        </x14:dataValidation>
        <x14:dataValidation type="list" allowBlank="1" xr:uid="{850E5E3F-3F1A-4D27-B593-81A9DBFA1ACF}">
          <x14:formula1>
            <xm:f>'Is the project activity (enum)'!A3:A4</xm:f>
          </x14:formula1>
          <xm:sqref>G446</xm:sqref>
        </x14:dataValidation>
        <x14:dataValidation type="list" allowBlank="1" xr:uid="{B90A32C6-05D4-404F-AB90-ECE33AEE8090}">
          <x14:formula1>
            <xm:f>'Is grid located in LDCS (enum)'!A3:A5</xm:f>
          </x14:formula1>
          <xm:sqref>G440</xm:sqref>
        </x14:dataValidation>
        <x14:dataValidation type="list" allowBlank="1" xr:uid="{095F7BF6-8FBD-4750-A2E4-0000A3DB3C0F}">
          <x14:formula1>
            <xm:f>'Is data to determine Bu (enum)'!A3:A4</xm:f>
          </x14:formula1>
          <xm:sqref>G438</xm:sqref>
        </x14:dataValidation>
        <x14:dataValidation type="list" allowBlank="1" xr:uid="{33932014-8FBF-4BD3-A10D-B605F5A527A3}">
          <x14:formula1>
            <xm:f>'Select the option th 1 (enum)'!A3:A4</xm:f>
          </x14:formula1>
          <xm:sqref>G425</xm:sqref>
        </x14:dataValidation>
        <x14:dataValidation type="list" allowBlank="1" xr:uid="{0341434E-F9AD-4671-9FC6-0416BE41766F}">
          <x14:formula1>
            <xm:f>'Select the option that  (enum)'!A3:A5</xm:f>
          </x14:formula1>
          <xm:sqref>G408</xm:sqref>
        </x14:dataValidation>
        <x14:dataValidation type="list" allowBlank="1" xr:uid="{5A2E336A-4113-4E38-8F94-733FEA705C4D}">
          <x14:formula1>
            <xm:f>'Select one of the two o (enum)'!A3:A4</xm:f>
          </x14:formula1>
          <xm:sqref>G40</xm:sqref>
        </x14:dataValidation>
        <x14:dataValidation type="list" allowBlank="1" xr:uid="{C63DAE20-1B17-46C4-A83E-4D11BF7F6EBF}">
          <x14:formula1>
            <xm:f>'Select one of the two o (enum)'!A3:A4</xm:f>
          </x14:formula1>
          <xm:sqref>G396</xm:sqref>
        </x14:dataValidation>
        <x14:dataValidation type="list" allowBlank="1" xr:uid="{34D7BD5F-EC46-41BF-ABE5-9AD209077D20}">
          <x14:formula1>
            <xm:f>'Select the option that  (enum)'!A3:A5</xm:f>
          </x14:formula1>
          <xm:sqref>G390</xm:sqref>
        </x14:dataValidation>
        <x14:dataValidation type="list" allowBlank="1" xr:uid="{599F64A1-C2B7-42F1-9F8E-6AE5DE5195A1}">
          <x14:formula1>
            <xm:f>'Select one of the two o (enum)'!A3:A4</xm:f>
          </x14:formula1>
          <xm:sqref>G378</xm:sqref>
        </x14:dataValidation>
        <x14:dataValidation type="list" allowBlank="1" xr:uid="{4DC79273-82D1-4627-AF43-D6F722BD8292}">
          <x14:formula1>
            <xm:f>'Select the option that  (enum)'!A3:A5</xm:f>
          </x14:formula1>
          <xm:sqref>G373</xm:sqref>
        </x14:dataValidation>
        <x14:dataValidation type="list" allowBlank="1" xr:uid="{51309215-0920-4A93-8F1B-A37603056621}">
          <x14:formula1>
            <xm:f>'Select the approach you (enum)'!A3:A4</xm:f>
          </x14:formula1>
          <xm:sqref>G360</xm:sqref>
        </x14:dataValidation>
        <x14:dataValidation type="list" allowBlank="1" xr:uid="{D292C552-E0A2-4AC4-A6EE-44E75CFD001B}">
          <x14:formula1>
            <xm:f>'Select the approach you (enum)'!A3:A4</xm:f>
          </x14:formula1>
          <xm:sqref>G354</xm:sqref>
        </x14:dataValidation>
        <x14:dataValidation type="list" allowBlank="1" xr:uid="{37D0F464-4464-4612-B37A-A380049BAFC4}">
          <x14:formula1>
            <xm:f>'Do you have annual aggr (enum)'!A3:A4</xm:f>
          </x14:formula1>
          <xm:sqref>G350</xm:sqref>
        </x14:dataValidation>
        <x14:dataValidation type="list" allowBlank="1" xr:uid="{F908F378-9225-4126-B001-EC1B6F44EFA3}">
          <x14:formula1>
            <xm:f>'Is the LASL more than o (enum)'!A3:A4</xm:f>
          </x14:formula1>
          <xm:sqref>G348</xm:sqref>
        </x14:dataValidation>
        <x14:dataValidation type="list" allowBlank="1" xr:uid="{FDABC0A9-959A-496A-A361-9ABAF00C8726}">
          <x14:formula1>
            <xm:f>'Are hourly loads of the (enum)'!A3:A4</xm:f>
          </x14:formula1>
          <xm:sqref>G346</xm:sqref>
        </x14:dataValidation>
        <x14:dataValidation type="list" allowBlank="1" xr:uid="{28EB92B4-6571-4DAF-BA3F-7B59517D7AC0}">
          <x14:formula1>
            <xm:f>'Is the average load by  (enum)'!A3:A4</xm:f>
          </x14:formula1>
          <xm:sqref>G344</xm:sqref>
        </x14:dataValidation>
        <x14:dataValidation type="list" allowBlank="1" xr:uid="{B740B32F-227D-4C3B-9CB8-3976DFC42CCC}">
          <x14:formula1>
            <xm:f>'Is LCMR share less than (enum)'!A3:A4</xm:f>
          </x14:formula1>
          <xm:sqref>G342</xm:sqref>
        </x14:dataValidation>
        <x14:dataValidation type="list" allowBlank="1" xr:uid="{A825118C-C041-4DE4-B234-7F5CDD1331C6}">
          <x14:formula1>
            <xm:f>'Does you have hourly or (enum)'!A3:A4</xm:f>
          </x14:formula1>
          <xm:sqref>G340</xm:sqref>
        </x14:dataValidation>
        <x14:dataValidation type="list" allowBlank="1" xr:uid="{9C31A460-35C8-45B0-A21E-385F76072137}">
          <x14:formula1>
            <xm:f>'Scenario A has 2 option (enum)'!A3:A4</xm:f>
          </x14:formula1>
          <xm:sqref>G337</xm:sqref>
        </x14:dataValidation>
        <x14:dataValidation type="list" allowBlank="1" xr:uid="{7E2057AC-1745-40A5-A97E-83FBB447F24C}">
          <x14:formula1>
            <xm:f>'Type of fossil fuel use (enum)'!A3:A55</xm:f>
          </x14:formula1>
          <xm:sqref>G312</xm:sqref>
        </x14:dataValidation>
        <x14:dataValidation type="list" allowBlank="1" xr:uid="{1EE3A526-166D-4A7E-BB4B-20D270063A94}">
          <x14:formula1>
            <xm:f>'Select the option th 3 (enum)'!A3:A4</xm:f>
          </x14:formula1>
          <xm:sqref>G309</xm:sqref>
        </x14:dataValidation>
        <x14:dataValidation type="list" allowBlank="1" xr:uid="{6580193D-65CF-49DF-BBD5-3E80FB527DFB}">
          <x14:formula1>
            <xm:f>'Choose which option app (enum)'!A3:A4</xm:f>
          </x14:formula1>
          <xm:sqref>G308</xm:sqref>
        </x14:dataValidation>
        <x14:dataValidation type="list" allowBlank="1" xr:uid="{F26C9B6E-7140-4446-A98B-61D8FB51C0E0}">
          <x14:formula1>
            <xm:f>'Please select which app (enum)'!A3:A4</xm:f>
          </x14:formula1>
          <xm:sqref>G307</xm:sqref>
        </x14:dataValidation>
        <x14:dataValidation type="list" allowBlank="1" xr:uid="{4B730C5A-EBBB-4466-BF59-22AE468BADA1}">
          <x14:formula1>
            <xm:f>'Tool 05 provides 2 appr (enum)'!A3:A4</xm:f>
          </x14:formula1>
          <xm:sqref>G305</xm:sqref>
        </x14:dataValidation>
        <x14:dataValidation type="list" allowBlank="1" xr:uid="{E2E4FC6A-8A23-4E94-B7C7-B38EBE7CDD06}">
          <x14:formula1>
            <xm:f>'Select one of the two o (enum)'!A3:A4</xm:f>
          </x14:formula1>
          <xm:sqref>G30</xm:sqref>
        </x14:dataValidation>
        <x14:dataValidation type="list" allowBlank="1" xr:uid="{FAB7ABA4-77AC-47BE-B27F-DD99773131DB}">
          <x14:formula1>
            <xm:f>'Does hydro power plants (enum)'!A3:A4</xm:f>
          </x14:formula1>
          <xm:sqref>G293</xm:sqref>
        </x14:dataValidation>
        <x14:dataValidation type="list" allowBlank="1" xr:uid="{D5B6D89D-43D2-421E-B473-292970A22E40}">
          <x14:formula1>
            <xm:f>'Choose which option  1 (enum)'!A3:A4</xm:f>
          </x14:formula1>
          <xm:sqref>G292</xm:sqref>
        </x14:dataValidation>
        <x14:dataValidation type="list" allowBlank="1" xr:uid="{0FB18108-CAD8-44E9-BABD-1CE71255C98E}">
          <x14:formula1>
            <xm:f>'Select the option th 2 (enum)'!A3:A4</xm:f>
          </x14:formula1>
          <xm:sqref>G289</xm:sqref>
        </x14:dataValidation>
        <x14:dataValidation type="list" allowBlank="1" xr:uid="{0B2DA33F-9E34-4E33-B5E6-F8B90A54E8B0}">
          <x14:formula1>
            <xm:f>'Is this data for the fi (enum)'!A3:A4</xm:f>
          </x14:formula1>
          <xm:sqref>G288</xm:sqref>
        </x14:dataValidation>
        <x14:dataValidation type="list" allowBlank="1" xr:uid="{65E5E2BE-C9D7-43B0-8641-4B00DC4B5E8A}">
          <x14:formula1>
            <xm:f>'Has natural gas been us (enum)'!A3:A4</xm:f>
          </x14:formula1>
          <xm:sqref>G281</xm:sqref>
        </x14:dataValidation>
        <x14:dataValidation type="list" allowBlank="1" xr:uid="{9E02F793-64D7-45F0-A997-F88298EAA471}">
          <x14:formula1>
            <xm:f>'Is the share of renewab (enum)'!A3:A4</xm:f>
          </x14:formula1>
          <xm:sqref>G280</xm:sqref>
        </x14:dataValidation>
        <x14:dataValidation type="list" allowBlank="1" xr:uid="{E31F40F6-C7AD-43BE-901F-8776E852EB52}">
          <x14:formula1>
            <xm:f>'Is the project activity (enum)'!A3:A4</xm:f>
          </x14:formula1>
          <xm:sqref>G279</xm:sqref>
        </x14:dataValidation>
        <x14:dataValidation type="list" allowBlank="1" xr:uid="{F925A7A0-72F1-4BE0-AE80-09515CB18DF6}">
          <x14:formula1>
            <xm:f>'Are there gaseous fu 1 (enum)'!A3:A4</xm:f>
          </x14:formula1>
          <xm:sqref>G273</xm:sqref>
        </x14:dataValidation>
        <x14:dataValidation type="list" allowBlank="1" xr:uid="{F35890E9-EAFE-461A-85B2-5E1BBCAEA85D}">
          <x14:formula1>
            <xm:f>'Are there gaseous fuel- (enum)'!A3:A4</xm:f>
          </x14:formula1>
          <xm:sqref>G272</xm:sqref>
        </x14:dataValidation>
        <x14:dataValidation type="list" allowBlank="1" xr:uid="{B0899950-B785-4231-9373-F770D782B492}">
          <x14:formula1>
            <xm:f>'For multiple power plan (enum)'!A3:A5</xm:f>
          </x14:formula1>
          <xm:sqref>G271</xm:sqref>
        </x14:dataValidation>
        <x14:dataValidation type="list" allowBlank="1" xr:uid="{F0015743-B7A6-4E64-AFED-68C3F4F2BB98}">
          <x14:formula1>
            <xm:f>'Is there a single diese (enum)'!A3:A4</xm:f>
          </x14:formula1>
          <xm:sqref>G269</xm:sqref>
        </x14:dataValidation>
        <x14:dataValidation type="list" allowBlank="1" xr:uid="{98C4753E-4318-4AA7-8572-EEB4845EA4FE}">
          <x14:formula1>
            <xm:f>'Has natural gas been us (enum)'!A3:A4</xm:f>
          </x14:formula1>
          <xm:sqref>G261</xm:sqref>
        </x14:dataValidation>
        <x14:dataValidation type="list" allowBlank="1" xr:uid="{E54E9474-11E8-481F-9FE6-3EE379CBDEDF}">
          <x14:formula1>
            <xm:f>'Is the share of renewab (enum)'!A3:A4</xm:f>
          </x14:formula1>
          <xm:sqref>G260</xm:sqref>
        </x14:dataValidation>
        <x14:dataValidation type="list" allowBlank="1" xr:uid="{C1EC4B16-EC2E-4BC1-9F1F-5E66FF639171}">
          <x14:formula1>
            <xm:f>'Is the project activity (enum)'!A3:A4</xm:f>
          </x14:formula1>
          <xm:sqref>G259</xm:sqref>
        </x14:dataValidation>
        <x14:dataValidation type="list" allowBlank="1" xr:uid="{5961C6EF-B343-4997-A2DF-EAD7DCE553D3}">
          <x14:formula1>
            <xm:f>'Is grid located in LDCS (enum)'!A3:A5</xm:f>
          </x14:formula1>
          <xm:sqref>G253</xm:sqref>
        </x14:dataValidation>
        <x14:dataValidation type="list" allowBlank="1" xr:uid="{2FF77B69-4DA7-4B17-AEEA-A428804B7E99}">
          <x14:formula1>
            <xm:f>'Is data to determine Bu (enum)'!A3:A4</xm:f>
          </x14:formula1>
          <xm:sqref>G251</xm:sqref>
        </x14:dataValidation>
        <x14:dataValidation type="list" allowBlank="1" xr:uid="{16BF9105-0642-41B2-8DCD-9575BEADC682}">
          <x14:formula1>
            <xm:f>'Select the approach you (enum)'!A3:A4</xm:f>
          </x14:formula1>
          <xm:sqref>G24</xm:sqref>
        </x14:dataValidation>
        <x14:dataValidation type="list" allowBlank="1" xr:uid="{DA9485CB-3BD6-450A-AEC1-F60DE85FDF04}">
          <x14:formula1>
            <xm:f>'Select the option th 1 (enum)'!A3:A4</xm:f>
          </x14:formula1>
          <xm:sqref>G238</xm:sqref>
        </x14:dataValidation>
        <x14:dataValidation type="list" allowBlank="1" xr:uid="{20D0F4A8-0949-46ED-A7B4-9FFBAFDB30E0}">
          <x14:formula1>
            <xm:f>'Select the option that  (enum)'!A3:A5</xm:f>
          </x14:formula1>
          <xm:sqref>G232</xm:sqref>
        </x14:dataValidation>
        <x14:dataValidation type="list" allowBlank="1" xr:uid="{2AD40DAB-9658-4D43-B386-084AF8035346}">
          <x14:formula1>
            <xm:f>'Select one of the two o (enum)'!A3:A4</xm:f>
          </x14:formula1>
          <xm:sqref>G220</xm:sqref>
        </x14:dataValidation>
        <x14:dataValidation type="list" allowBlank="1" xr:uid="{8D1558E2-4E48-41F0-BBFF-2AAD5C3C651A}">
          <x14:formula1>
            <xm:f>'Select one of the two o (enum)'!A3:A4</xm:f>
          </x14:formula1>
          <xm:sqref>G210</xm:sqref>
        </x14:dataValidation>
        <x14:dataValidation type="list" allowBlank="1" xr:uid="{3AC05D97-2178-485E-9AF4-DB42E67A9CE4}">
          <x14:formula1>
            <xm:f>'Select the approach you (enum)'!A3:A4</xm:f>
          </x14:formula1>
          <xm:sqref>G204</xm:sqref>
        </x14:dataValidation>
        <x14:dataValidation type="list" allowBlank="1" xr:uid="{CD5A1431-AE37-4CC8-9D79-2F1C24CBF5A1}">
          <x14:formula1>
            <xm:f>'Is the LASL more than o (enum)'!A3:A4</xm:f>
          </x14:formula1>
          <xm:sqref>G200</xm:sqref>
        </x14:dataValidation>
        <x14:dataValidation type="list" allowBlank="1" xr:uid="{076C8485-B1B4-4F05-B05B-9CE4E46175E7}">
          <x14:formula1>
            <xm:f>'Is the LASL more than o (enum)'!A3:A4</xm:f>
          </x14:formula1>
          <xm:sqref>G20</xm:sqref>
        </x14:dataValidation>
        <x14:dataValidation type="list" allowBlank="1" xr:uid="{2790AAA6-8D3A-4FAF-8178-28CBB6396C1A}">
          <x14:formula1>
            <xm:f>'Are hourly loads of the (enum)'!A3:A4</xm:f>
          </x14:formula1>
          <xm:sqref>G198</xm:sqref>
        </x14:dataValidation>
        <x14:dataValidation type="list" allowBlank="1" xr:uid="{65119F69-EFE4-49AA-B5E4-D16072529C49}">
          <x14:formula1>
            <xm:f>'Is the average load by  (enum)'!A3:A4</xm:f>
          </x14:formula1>
          <xm:sqref>G196</xm:sqref>
        </x14:dataValidation>
        <x14:dataValidation type="list" allowBlank="1" xr:uid="{017AC4D8-D70B-4354-BEF7-DAA86824573B}">
          <x14:formula1>
            <xm:f>'Is LCMR share less than (enum)'!A3:A4</xm:f>
          </x14:formula1>
          <xm:sqref>G194</xm:sqref>
        </x14:dataValidation>
        <x14:dataValidation type="list" allowBlank="1" xr:uid="{6612D9EF-EEDD-4FEC-A813-0037A550A4AA}">
          <x14:formula1>
            <xm:f>'Does you have hourly or (enum)'!A3:A4</xm:f>
          </x14:formula1>
          <xm:sqref>G192</xm:sqref>
        </x14:dataValidation>
        <x14:dataValidation type="list" allowBlank="1" xr:uid="{06536438-64E0-4E78-8FC0-958DFD3A78FF}">
          <x14:formula1>
            <xm:f>'Scenario A has 2 option (enum)'!A3:A4</xm:f>
          </x14:formula1>
          <xm:sqref>G189</xm:sqref>
        </x14:dataValidation>
        <x14:dataValidation type="list" allowBlank="1" xr:uid="{2D91E4D6-6BFA-4440-8541-733ACF15E12F}">
          <x14:formula1>
            <xm:f>'Are hourly loads of the (enum)'!A3:A4</xm:f>
          </x14:formula1>
          <xm:sqref>G18</xm:sqref>
        </x14:dataValidation>
        <x14:dataValidation type="list" allowBlank="1" xr:uid="{F8095944-7A87-40E4-8337-565CB9CFD60A}">
          <x14:formula1>
            <xm:f>'Type of fossil fuel use (enum)'!A3:A55</xm:f>
          </x14:formula1>
          <xm:sqref>G164</xm:sqref>
        </x14:dataValidation>
        <x14:dataValidation type="list" allowBlank="1" xr:uid="{6FE2B086-6AD3-4208-802D-94DD80DCDD29}">
          <x14:formula1>
            <xm:f>'Select the option th 3 (enum)'!A3:A4</xm:f>
          </x14:formula1>
          <xm:sqref>G161</xm:sqref>
        </x14:dataValidation>
        <x14:dataValidation type="list" allowBlank="1" xr:uid="{B8D76BF1-C3E2-4FA6-9AF8-AD890A06C406}">
          <x14:formula1>
            <xm:f>'Choose which option app (enum)'!A3:A4</xm:f>
          </x14:formula1>
          <xm:sqref>G160</xm:sqref>
        </x14:dataValidation>
        <x14:dataValidation type="list" allowBlank="1" xr:uid="{AC59C40A-F129-492D-9221-89920FEB9FE6}">
          <x14:formula1>
            <xm:f>'Is the average load by  (enum)'!A3:A4</xm:f>
          </x14:formula1>
          <xm:sqref>G16</xm:sqref>
        </x14:dataValidation>
        <x14:dataValidation type="list" allowBlank="1" xr:uid="{343E1BAD-E438-4EF9-9567-4DD0324007AB}">
          <x14:formula1>
            <xm:f>'Please select which app (enum)'!A3:A4</xm:f>
          </x14:formula1>
          <xm:sqref>G159</xm:sqref>
        </x14:dataValidation>
        <x14:dataValidation type="list" allowBlank="1" xr:uid="{CF819F23-35E6-4635-83F1-8A568FCB14C3}">
          <x14:formula1>
            <xm:f>'Tool 05 provides 2 appr (enum)'!A3:A4</xm:f>
          </x14:formula1>
          <xm:sqref>G157</xm:sqref>
        </x14:dataValidation>
        <x14:dataValidation type="list" allowBlank="1" xr:uid="{5DA7A418-00B1-405A-B891-D14ED60C2980}">
          <x14:formula1>
            <xm:f>'Is LCMR share less than (enum)'!A3:A4</xm:f>
          </x14:formula1>
          <xm:sqref>G14</xm:sqref>
        </x14:dataValidation>
        <x14:dataValidation type="list" allowBlank="1" xr:uid="{91FC83AD-2A90-484C-8129-5B8C0E25752A}">
          <x14:formula1>
            <xm:f>'Type of fossil fuel use (enum)'!A3:A55</xm:f>
          </x14:formula1>
          <xm:sqref>G132</xm:sqref>
        </x14:dataValidation>
        <x14:dataValidation type="list" allowBlank="1" xr:uid="{DAFAFE15-BDF4-4013-A771-26D0BA5B585A}">
          <x14:formula1>
            <xm:f>'Select the option th 3 (enum)'!A3:A4</xm:f>
          </x14:formula1>
          <xm:sqref>G129</xm:sqref>
        </x14:dataValidation>
        <x14:dataValidation type="list" allowBlank="1" xr:uid="{F70DD17C-66CD-4B0F-AAA9-A59A5C69DBB8}">
          <x14:formula1>
            <xm:f>'Choose which option app (enum)'!A3:A4</xm:f>
          </x14:formula1>
          <xm:sqref>G128</xm:sqref>
        </x14:dataValidation>
        <x14:dataValidation type="list" allowBlank="1" xr:uid="{9020C555-C706-411B-B83B-01BE2CA7306B}">
          <x14:formula1>
            <xm:f>'Please select which app (enum)'!A3:A4</xm:f>
          </x14:formula1>
          <xm:sqref>G127</xm:sqref>
        </x14:dataValidation>
        <x14:dataValidation type="list" allowBlank="1" xr:uid="{46838F32-613B-4320-8476-B6A9747CC69A}">
          <x14:formula1>
            <xm:f>'Tool 05 provides 2 appr (enum)'!A3:A4</xm:f>
          </x14:formula1>
          <xm:sqref>G125</xm:sqref>
        </x14:dataValidation>
        <x14:dataValidation type="list" allowBlank="1" xr:uid="{5D9608F4-713C-40F2-9D0B-AD812BA9A5F0}">
          <x14:formula1>
            <xm:f>'Does you have hourly or (enum)'!A3:A4</xm:f>
          </x14:formula1>
          <xm:sqref>G12</xm:sqref>
        </x14:dataValidation>
        <x14:dataValidation type="list" allowBlank="1" xr:uid="{B3764CE1-C121-44FA-9ACA-989E0F06F4F9}">
          <x14:formula1>
            <xm:f>'Does hydro power plants (enum)'!A3:A4</xm:f>
          </x14:formula1>
          <xm:sqref>G113</xm:sqref>
        </x14:dataValidation>
        <x14:dataValidation type="list" allowBlank="1" xr:uid="{D411849A-01E4-4C77-8F3B-5E85F3EB6241}">
          <x14:formula1>
            <xm:f>'Choose which option  1 (enum)'!A3:A4</xm:f>
          </x14:formula1>
          <xm:sqref>G112</xm:sqref>
        </x14:dataValidation>
        <x14:dataValidation type="list" allowBlank="1" xr:uid="{8E4E277B-BDD0-488C-A23D-4A62EA9B67C2}">
          <x14:formula1>
            <xm:f>'Select the option th 2 (enum)'!A3:A4</xm:f>
          </x14:formula1>
          <xm:sqref>G109</xm:sqref>
        </x14:dataValidation>
        <x14:dataValidation type="list" allowBlank="1" xr:uid="{8D754A99-2B45-4086-844F-3E20A1A422CF}">
          <x14:formula1>
            <xm:f>'Is this data for the fi (enum)'!A3:A4</xm:f>
          </x14:formula1>
          <xm:sqref>G108</xm:sqref>
        </x14:dataValidation>
        <x14:dataValidation type="list" allowBlank="1" xr:uid="{838918A0-90D1-4354-82EC-EAED6BA10857}">
          <x14:formula1>
            <xm:f>'Has natural gas been us (enum)'!A3:A4</xm:f>
          </x14:formula1>
          <xm:sqref>G101</xm:sqref>
        </x14:dataValidation>
        <x14:dataValidation type="list" allowBlank="1" xr:uid="{3AC498A0-35D6-4DEA-B734-56BF3E1E284C}">
          <x14:formula1>
            <xm:f>'Is the share of renewab (enum)'!A3:A4</xm:f>
          </x14:formula1>
          <xm:sqref>G100</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A15E5-26D7-48C2-B245-A8EE0F48317F}">
  <sheetPr>
    <outlinePr summaryBelow="0" summaryRight="0"/>
  </sheetPr>
  <dimension ref="A1:G209"/>
  <sheetViews>
    <sheetView topLeftCell="A193"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625</v>
      </c>
      <c r="B1" s="37"/>
      <c r="C1" s="37"/>
      <c r="D1" s="37"/>
      <c r="E1" s="37"/>
      <c r="F1" s="37"/>
      <c r="G1" s="37"/>
    </row>
    <row r="2" spans="1:7" ht="18.75">
      <c r="A2" s="1" t="s">
        <v>1</v>
      </c>
      <c r="B2" s="39" t="s">
        <v>17</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c r="A5" s="3" t="s">
        <v>12</v>
      </c>
      <c r="B5" s="3" t="s">
        <v>13</v>
      </c>
      <c r="C5" s="3" t="s">
        <v>17</v>
      </c>
      <c r="D5" s="3"/>
      <c r="E5" s="3" t="s">
        <v>626</v>
      </c>
      <c r="F5" s="3" t="s">
        <v>15</v>
      </c>
      <c r="G5" s="3" t="s">
        <v>111</v>
      </c>
    </row>
    <row r="6" spans="1:7" ht="30">
      <c r="A6" s="3" t="s">
        <v>12</v>
      </c>
      <c r="B6" s="3" t="s">
        <v>20</v>
      </c>
      <c r="C6" s="18" t="s">
        <v>627</v>
      </c>
      <c r="D6" s="3"/>
      <c r="E6" s="3" t="s">
        <v>628</v>
      </c>
      <c r="F6" s="3" t="s">
        <v>15</v>
      </c>
      <c r="G6" s="3" t="s">
        <v>629</v>
      </c>
    </row>
    <row r="7" spans="1:7">
      <c r="A7" s="3" t="s">
        <v>15</v>
      </c>
      <c r="B7" s="18" t="s">
        <v>630</v>
      </c>
      <c r="C7" s="3" t="s">
        <v>17</v>
      </c>
      <c r="D7" s="3" t="b">
        <f>EXACT(G6,"Annual")</f>
        <v>0</v>
      </c>
      <c r="E7" s="3" t="s">
        <v>631</v>
      </c>
      <c r="F7" s="3" t="s">
        <v>15</v>
      </c>
      <c r="G7" s="3" t="s">
        <v>17</v>
      </c>
    </row>
    <row r="8" spans="1:7" ht="30" outlineLevel="1" collapsed="1">
      <c r="A8" s="19" t="s">
        <v>12</v>
      </c>
      <c r="B8" s="19" t="s">
        <v>20</v>
      </c>
      <c r="C8" s="20" t="s">
        <v>632</v>
      </c>
      <c r="D8" s="19"/>
      <c r="E8" s="19" t="s">
        <v>631</v>
      </c>
      <c r="F8" s="19" t="s">
        <v>15</v>
      </c>
      <c r="G8" s="19" t="s">
        <v>12</v>
      </c>
    </row>
    <row r="9" spans="1:7" outlineLevel="1">
      <c r="A9" s="21" t="s">
        <v>15</v>
      </c>
      <c r="B9" s="22" t="s">
        <v>633</v>
      </c>
      <c r="C9" s="21" t="s">
        <v>17</v>
      </c>
      <c r="D9" s="21" t="b">
        <f>EXACT(G8,"No")</f>
        <v>0</v>
      </c>
      <c r="E9" s="21" t="s">
        <v>634</v>
      </c>
      <c r="F9" s="21" t="s">
        <v>15</v>
      </c>
      <c r="G9" s="21" t="s">
        <v>17</v>
      </c>
    </row>
    <row r="10" spans="1:7" ht="30" outlineLevel="2" collapsed="1">
      <c r="A10" s="19" t="s">
        <v>12</v>
      </c>
      <c r="B10" s="19" t="s">
        <v>20</v>
      </c>
      <c r="C10" s="20" t="s">
        <v>635</v>
      </c>
      <c r="D10" s="19"/>
      <c r="E10" s="19" t="s">
        <v>634</v>
      </c>
      <c r="F10" s="19" t="s">
        <v>15</v>
      </c>
      <c r="G10" s="19" t="s">
        <v>12</v>
      </c>
    </row>
    <row r="11" spans="1:7" outlineLevel="2">
      <c r="A11" s="21" t="s">
        <v>15</v>
      </c>
      <c r="B11" s="22" t="s">
        <v>636</v>
      </c>
      <c r="C11" s="21" t="s">
        <v>17</v>
      </c>
      <c r="D11" s="21" t="b">
        <f>EXACT(G10,"No")</f>
        <v>0</v>
      </c>
      <c r="E11" s="21" t="s">
        <v>637</v>
      </c>
      <c r="F11" s="21" t="s">
        <v>15</v>
      </c>
      <c r="G11" s="21" t="s">
        <v>17</v>
      </c>
    </row>
    <row r="12" spans="1:7" ht="30" outlineLevel="3" collapsed="1">
      <c r="A12" s="19" t="s">
        <v>12</v>
      </c>
      <c r="B12" s="19" t="s">
        <v>20</v>
      </c>
      <c r="C12" s="20" t="s">
        <v>638</v>
      </c>
      <c r="D12" s="19"/>
      <c r="E12" s="19" t="s">
        <v>637</v>
      </c>
      <c r="F12" s="19" t="s">
        <v>15</v>
      </c>
      <c r="G12" s="19" t="s">
        <v>12</v>
      </c>
    </row>
    <row r="13" spans="1:7" outlineLevel="3">
      <c r="A13" s="21" t="s">
        <v>15</v>
      </c>
      <c r="B13" s="22" t="s">
        <v>639</v>
      </c>
      <c r="C13" s="21" t="s">
        <v>17</v>
      </c>
      <c r="D13" s="21" t="b">
        <f>EXACT(G12,"No")</f>
        <v>0</v>
      </c>
      <c r="E13" s="21" t="s">
        <v>640</v>
      </c>
      <c r="F13" s="21" t="s">
        <v>15</v>
      </c>
      <c r="G13" s="21" t="s">
        <v>17</v>
      </c>
    </row>
    <row r="14" spans="1:7" ht="30" outlineLevel="4" collapsed="1">
      <c r="A14" s="19" t="s">
        <v>12</v>
      </c>
      <c r="B14" s="19" t="s">
        <v>20</v>
      </c>
      <c r="C14" s="20" t="s">
        <v>641</v>
      </c>
      <c r="D14" s="19"/>
      <c r="E14" s="19" t="s">
        <v>640</v>
      </c>
      <c r="F14" s="19" t="s">
        <v>15</v>
      </c>
      <c r="G14" s="19" t="s">
        <v>12</v>
      </c>
    </row>
    <row r="15" spans="1:7" ht="30" outlineLevel="4">
      <c r="A15" s="21" t="s">
        <v>15</v>
      </c>
      <c r="B15" s="22" t="s">
        <v>642</v>
      </c>
      <c r="C15" s="21" t="s">
        <v>17</v>
      </c>
      <c r="D15" s="21" t="b">
        <f>EXACT(G14,"No")</f>
        <v>0</v>
      </c>
      <c r="E15" s="21" t="s">
        <v>643</v>
      </c>
      <c r="F15" s="21" t="s">
        <v>15</v>
      </c>
      <c r="G15" s="21" t="s">
        <v>17</v>
      </c>
    </row>
    <row r="16" spans="1:7" ht="30" outlineLevel="5" collapsed="1">
      <c r="A16" s="19" t="s">
        <v>12</v>
      </c>
      <c r="B16" s="19" t="s">
        <v>20</v>
      </c>
      <c r="C16" s="20" t="s">
        <v>786</v>
      </c>
      <c r="D16" s="19"/>
      <c r="E16" s="19" t="s">
        <v>643</v>
      </c>
      <c r="F16" s="19" t="s">
        <v>15</v>
      </c>
      <c r="G16" s="19" t="s">
        <v>12</v>
      </c>
    </row>
    <row r="17" spans="1:7" ht="46.5" outlineLevel="5" collapsed="1">
      <c r="A17" s="19" t="s">
        <v>15</v>
      </c>
      <c r="B17" s="19" t="s">
        <v>80</v>
      </c>
      <c r="C17" s="23" t="s">
        <v>81</v>
      </c>
      <c r="D17" s="19" t="b">
        <f>EXACT(G16,"No")</f>
        <v>0</v>
      </c>
      <c r="E17" s="24" t="s">
        <v>787</v>
      </c>
      <c r="F17" s="19" t="s">
        <v>15</v>
      </c>
      <c r="G17" s="19" t="s">
        <v>17</v>
      </c>
    </row>
    <row r="18" spans="1:7" outlineLevel="5">
      <c r="A18" s="21" t="s">
        <v>15</v>
      </c>
      <c r="B18" s="22" t="s">
        <v>654</v>
      </c>
      <c r="C18" s="21" t="s">
        <v>17</v>
      </c>
      <c r="D18" s="21" t="b">
        <f>EXACT(G16,"Yes")</f>
        <v>1</v>
      </c>
      <c r="E18" s="21" t="s">
        <v>788</v>
      </c>
      <c r="F18" s="21" t="s">
        <v>15</v>
      </c>
      <c r="G18" s="21" t="s">
        <v>17</v>
      </c>
    </row>
    <row r="19" spans="1:7" ht="30" outlineLevel="6" collapsed="1">
      <c r="A19" s="19" t="s">
        <v>12</v>
      </c>
      <c r="B19" s="19" t="s">
        <v>20</v>
      </c>
      <c r="C19" s="20" t="s">
        <v>656</v>
      </c>
      <c r="D19" s="19"/>
      <c r="E19" s="19" t="s">
        <v>657</v>
      </c>
      <c r="F19" s="19" t="s">
        <v>15</v>
      </c>
      <c r="G19" s="19" t="s">
        <v>658</v>
      </c>
    </row>
    <row r="20" spans="1:7" ht="30" outlineLevel="6">
      <c r="A20" s="21" t="s">
        <v>15</v>
      </c>
      <c r="B20" s="22" t="s">
        <v>659</v>
      </c>
      <c r="C20" s="21" t="s">
        <v>17</v>
      </c>
      <c r="D20" s="21" t="b">
        <f>EXACT(G19,"Based on the total net electricity generation of all power plants serving the system and the fuel types and total fuel consumption of the project electricity system")</f>
        <v>0</v>
      </c>
      <c r="E20" s="21" t="s">
        <v>660</v>
      </c>
      <c r="F20" s="21" t="s">
        <v>15</v>
      </c>
      <c r="G20" s="21" t="s">
        <v>17</v>
      </c>
    </row>
    <row r="21" spans="1:7" outlineLevel="7" collapsed="1">
      <c r="A21" s="19" t="s">
        <v>15</v>
      </c>
      <c r="B21" s="19" t="s">
        <v>152</v>
      </c>
      <c r="C21" s="19" t="s">
        <v>17</v>
      </c>
      <c r="D21" s="19" t="s">
        <v>15</v>
      </c>
      <c r="E21" s="19" t="s">
        <v>661</v>
      </c>
      <c r="F21" s="19" t="s">
        <v>15</v>
      </c>
      <c r="G21" s="19">
        <v>1</v>
      </c>
    </row>
    <row r="22" spans="1:7" ht="45" outlineLevel="7" collapsed="1">
      <c r="A22" s="19" t="s">
        <v>12</v>
      </c>
      <c r="B22" s="19" t="s">
        <v>152</v>
      </c>
      <c r="C22" s="19" t="s">
        <v>17</v>
      </c>
      <c r="D22" s="19"/>
      <c r="E22" s="19" t="s">
        <v>662</v>
      </c>
      <c r="F22" s="19" t="s">
        <v>15</v>
      </c>
      <c r="G22" s="19">
        <v>1</v>
      </c>
    </row>
    <row r="23" spans="1:7" outlineLevel="7" collapsed="1">
      <c r="A23" s="19" t="s">
        <v>12</v>
      </c>
      <c r="B23" s="20" t="s">
        <v>663</v>
      </c>
      <c r="C23" s="19" t="s">
        <v>17</v>
      </c>
      <c r="D23" s="19"/>
      <c r="E23" s="19" t="s">
        <v>663</v>
      </c>
      <c r="F23" s="19" t="s">
        <v>12</v>
      </c>
      <c r="G23" s="19" t="s">
        <v>17</v>
      </c>
    </row>
    <row r="24" spans="1:7" ht="30" outlineLevel="6">
      <c r="A24" s="21" t="s">
        <v>15</v>
      </c>
      <c r="B24" s="22" t="s">
        <v>664</v>
      </c>
      <c r="C24" s="21" t="s">
        <v>17</v>
      </c>
      <c r="D24" s="21" t="b">
        <f>EXACT(G19,"Based on the net electricity generation and a CO2 emission factor of each power unit")</f>
        <v>1</v>
      </c>
      <c r="E24" s="21" t="s">
        <v>665</v>
      </c>
      <c r="F24" s="21" t="s">
        <v>15</v>
      </c>
      <c r="G24" s="21" t="s">
        <v>17</v>
      </c>
    </row>
    <row r="25" spans="1:7" outlineLevel="7" collapsed="1">
      <c r="A25" s="19" t="s">
        <v>15</v>
      </c>
      <c r="B25" s="19" t="s">
        <v>152</v>
      </c>
      <c r="C25" s="19" t="s">
        <v>17</v>
      </c>
      <c r="D25" s="19" t="s">
        <v>15</v>
      </c>
      <c r="E25" s="19" t="s">
        <v>661</v>
      </c>
      <c r="F25" s="19" t="s">
        <v>15</v>
      </c>
      <c r="G25" s="19">
        <v>1</v>
      </c>
    </row>
    <row r="26" spans="1:7" outlineLevel="7" collapsed="1">
      <c r="A26" s="19" t="s">
        <v>12</v>
      </c>
      <c r="B26" s="20" t="s">
        <v>652</v>
      </c>
      <c r="C26" s="19" t="s">
        <v>17</v>
      </c>
      <c r="D26" s="19"/>
      <c r="E26" s="19" t="s">
        <v>653</v>
      </c>
      <c r="F26" s="19" t="s">
        <v>12</v>
      </c>
      <c r="G26" s="19" t="s">
        <v>17</v>
      </c>
    </row>
    <row r="27" spans="1:7" outlineLevel="6" collapsed="1">
      <c r="A27" s="19" t="s">
        <v>15</v>
      </c>
      <c r="B27" s="19" t="s">
        <v>152</v>
      </c>
      <c r="C27" s="19" t="s">
        <v>17</v>
      </c>
      <c r="D27" s="19" t="s">
        <v>15</v>
      </c>
      <c r="E27" s="19" t="s">
        <v>666</v>
      </c>
      <c r="F27" s="19" t="s">
        <v>15</v>
      </c>
      <c r="G27" s="19">
        <v>1</v>
      </c>
    </row>
    <row r="28" spans="1:7" outlineLevel="4">
      <c r="A28" s="21" t="s">
        <v>15</v>
      </c>
      <c r="B28" s="22" t="s">
        <v>644</v>
      </c>
      <c r="C28" s="21" t="s">
        <v>17</v>
      </c>
      <c r="D28" s="21" t="b">
        <f>EXACT(G14,"Yes")</f>
        <v>1</v>
      </c>
      <c r="E28" s="21" t="s">
        <v>645</v>
      </c>
      <c r="F28" s="21" t="s">
        <v>15</v>
      </c>
      <c r="G28" s="21" t="s">
        <v>17</v>
      </c>
    </row>
    <row r="29" spans="1:7" ht="45" outlineLevel="5" collapsed="1">
      <c r="A29" s="19" t="s">
        <v>12</v>
      </c>
      <c r="B29" s="19" t="s">
        <v>20</v>
      </c>
      <c r="C29" s="20" t="s">
        <v>646</v>
      </c>
      <c r="D29" s="19"/>
      <c r="E29" s="19" t="s">
        <v>647</v>
      </c>
      <c r="F29" s="19" t="s">
        <v>15</v>
      </c>
      <c r="G29" s="19" t="s">
        <v>648</v>
      </c>
    </row>
    <row r="30" spans="1:7" outlineLevel="5">
      <c r="A30" s="21" t="s">
        <v>15</v>
      </c>
      <c r="B30" s="22" t="s">
        <v>649</v>
      </c>
      <c r="C30" s="21" t="s">
        <v>17</v>
      </c>
      <c r="D30" s="21" t="b">
        <f>EXACT(G29,"Lambda (λy) should be determined by applying the step wise procedure provided in appendix 3 of methodology")</f>
        <v>0</v>
      </c>
      <c r="E30" s="21" t="s">
        <v>649</v>
      </c>
      <c r="F30" s="21" t="s">
        <v>15</v>
      </c>
      <c r="G30" s="21" t="s">
        <v>17</v>
      </c>
    </row>
    <row r="31" spans="1:7" ht="30" outlineLevel="6" collapsed="1">
      <c r="A31" s="19" t="s">
        <v>12</v>
      </c>
      <c r="B31" s="19" t="s">
        <v>152</v>
      </c>
      <c r="C31" s="19" t="s">
        <v>17</v>
      </c>
      <c r="D31" s="19"/>
      <c r="E31" s="19" t="s">
        <v>789</v>
      </c>
      <c r="F31" s="19" t="s">
        <v>15</v>
      </c>
      <c r="G31" s="19">
        <v>1</v>
      </c>
    </row>
    <row r="32" spans="1:7" outlineLevel="6" collapsed="1">
      <c r="A32" s="19" t="s">
        <v>12</v>
      </c>
      <c r="B32" s="19" t="s">
        <v>13</v>
      </c>
      <c r="C32" s="19" t="s">
        <v>17</v>
      </c>
      <c r="D32" s="19"/>
      <c r="E32" s="19" t="s">
        <v>790</v>
      </c>
      <c r="F32" s="19" t="s">
        <v>15</v>
      </c>
      <c r="G32" s="19" t="s">
        <v>111</v>
      </c>
    </row>
    <row r="33" spans="1:7" outlineLevel="6" collapsed="1">
      <c r="A33" s="19" t="s">
        <v>12</v>
      </c>
      <c r="B33" s="19" t="s">
        <v>38</v>
      </c>
      <c r="C33" s="19" t="s">
        <v>17</v>
      </c>
      <c r="D33" s="19"/>
      <c r="E33" s="19" t="s">
        <v>791</v>
      </c>
      <c r="F33" s="19" t="s">
        <v>15</v>
      </c>
      <c r="G33" s="19" t="s">
        <v>891</v>
      </c>
    </row>
    <row r="34" spans="1:7" outlineLevel="5">
      <c r="A34" s="21" t="s">
        <v>15</v>
      </c>
      <c r="B34" s="22" t="s">
        <v>650</v>
      </c>
      <c r="C34" s="21" t="s">
        <v>17</v>
      </c>
      <c r="D34" s="21" t="b">
        <f>EXACT(G29,"Use default values of lambda based on the share of electricity generation from low-cost/must-run in total generation")</f>
        <v>1</v>
      </c>
      <c r="E34" s="21" t="s">
        <v>650</v>
      </c>
      <c r="F34" s="21" t="s">
        <v>15</v>
      </c>
      <c r="G34" s="21" t="s">
        <v>17</v>
      </c>
    </row>
    <row r="35" spans="1:7" ht="30" outlineLevel="6" collapsed="1">
      <c r="A35" s="19" t="s">
        <v>15</v>
      </c>
      <c r="B35" s="19" t="s">
        <v>152</v>
      </c>
      <c r="C35" s="19" t="s">
        <v>17</v>
      </c>
      <c r="D35" s="19" t="s">
        <v>15</v>
      </c>
      <c r="E35" s="19" t="s">
        <v>789</v>
      </c>
      <c r="F35" s="19" t="s">
        <v>15</v>
      </c>
      <c r="G35" s="19">
        <v>1</v>
      </c>
    </row>
    <row r="36" spans="1:7" outlineLevel="6" collapsed="1">
      <c r="A36" s="19" t="s">
        <v>15</v>
      </c>
      <c r="B36" s="19" t="s">
        <v>152</v>
      </c>
      <c r="C36" s="19" t="s">
        <v>17</v>
      </c>
      <c r="D36" s="19" t="s">
        <v>15</v>
      </c>
      <c r="E36" s="19" t="s">
        <v>793</v>
      </c>
      <c r="F36" s="19" t="s">
        <v>15</v>
      </c>
      <c r="G36" s="19">
        <v>1</v>
      </c>
    </row>
    <row r="37" spans="1:7" ht="30" outlineLevel="6" collapsed="1">
      <c r="A37" s="19" t="s">
        <v>12</v>
      </c>
      <c r="B37" s="19" t="s">
        <v>152</v>
      </c>
      <c r="C37" s="19" t="s">
        <v>17</v>
      </c>
      <c r="D37" s="19"/>
      <c r="E37" s="19" t="s">
        <v>794</v>
      </c>
      <c r="F37" s="19" t="s">
        <v>12</v>
      </c>
      <c r="G37" s="19">
        <v>1</v>
      </c>
    </row>
    <row r="38" spans="1:7" outlineLevel="6" collapsed="1">
      <c r="A38" s="19" t="s">
        <v>12</v>
      </c>
      <c r="B38" s="19" t="s">
        <v>152</v>
      </c>
      <c r="C38" s="19" t="s">
        <v>17</v>
      </c>
      <c r="D38" s="19"/>
      <c r="E38" s="19" t="s">
        <v>795</v>
      </c>
      <c r="F38" s="19" t="s">
        <v>12</v>
      </c>
      <c r="G38" s="19">
        <v>1</v>
      </c>
    </row>
    <row r="39" spans="1:7" outlineLevel="6" collapsed="1">
      <c r="A39" s="19" t="s">
        <v>12</v>
      </c>
      <c r="B39" s="19" t="s">
        <v>152</v>
      </c>
      <c r="C39" s="19" t="s">
        <v>17</v>
      </c>
      <c r="D39" s="19"/>
      <c r="E39" s="19" t="s">
        <v>796</v>
      </c>
      <c r="F39" s="19" t="s">
        <v>15</v>
      </c>
      <c r="G39" s="19">
        <v>1</v>
      </c>
    </row>
    <row r="40" spans="1:7" ht="30" outlineLevel="5" collapsed="1">
      <c r="A40" s="19" t="s">
        <v>15</v>
      </c>
      <c r="B40" s="19" t="s">
        <v>152</v>
      </c>
      <c r="C40" s="19" t="s">
        <v>17</v>
      </c>
      <c r="D40" s="19" t="s">
        <v>15</v>
      </c>
      <c r="E40" s="19" t="s">
        <v>651</v>
      </c>
      <c r="F40" s="19" t="s">
        <v>15</v>
      </c>
      <c r="G40" s="19">
        <v>1</v>
      </c>
    </row>
    <row r="41" spans="1:7" outlineLevel="5">
      <c r="A41" s="21" t="s">
        <v>12</v>
      </c>
      <c r="B41" s="22" t="s">
        <v>652</v>
      </c>
      <c r="C41" s="21" t="s">
        <v>17</v>
      </c>
      <c r="D41" s="21"/>
      <c r="E41" s="21" t="s">
        <v>653</v>
      </c>
      <c r="F41" s="21" t="s">
        <v>12</v>
      </c>
      <c r="G41" s="21" t="s">
        <v>17</v>
      </c>
    </row>
    <row r="42" spans="1:7" ht="30" outlineLevel="6" collapsed="1">
      <c r="A42" s="19" t="s">
        <v>12</v>
      </c>
      <c r="B42" s="19" t="s">
        <v>20</v>
      </c>
      <c r="C42" s="20" t="s">
        <v>671</v>
      </c>
      <c r="D42" s="19"/>
      <c r="E42" s="19" t="s">
        <v>672</v>
      </c>
      <c r="F42" s="19" t="s">
        <v>15</v>
      </c>
      <c r="G42" s="19" t="s">
        <v>673</v>
      </c>
    </row>
    <row r="43" spans="1:7" outlineLevel="6">
      <c r="A43" s="21" t="s">
        <v>15</v>
      </c>
      <c r="B43" s="22" t="s">
        <v>674</v>
      </c>
      <c r="C43" s="21" t="s">
        <v>17</v>
      </c>
      <c r="D43" s="21" t="b">
        <f>EXACT(G42,"Only data available is the electricity generation for the specific power unit")</f>
        <v>0</v>
      </c>
      <c r="E43" s="21" t="s">
        <v>675</v>
      </c>
      <c r="F43" s="21" t="s">
        <v>15</v>
      </c>
      <c r="G43" s="21" t="s">
        <v>17</v>
      </c>
    </row>
    <row r="44" spans="1:7" outlineLevel="7" collapsed="1">
      <c r="A44" s="19" t="s">
        <v>15</v>
      </c>
      <c r="B44" s="19" t="s">
        <v>152</v>
      </c>
      <c r="C44" s="19" t="s">
        <v>17</v>
      </c>
      <c r="D44" s="19" t="s">
        <v>15</v>
      </c>
      <c r="E44" s="19" t="s">
        <v>797</v>
      </c>
      <c r="F44" s="19" t="s">
        <v>15</v>
      </c>
      <c r="G44" s="19">
        <v>1</v>
      </c>
    </row>
    <row r="45" spans="1:7" ht="30" outlineLevel="7" collapsed="1">
      <c r="A45" s="19" t="s">
        <v>12</v>
      </c>
      <c r="B45" s="19" t="s">
        <v>152</v>
      </c>
      <c r="C45" s="19" t="s">
        <v>17</v>
      </c>
      <c r="D45" s="19"/>
      <c r="E45" s="19" t="s">
        <v>798</v>
      </c>
      <c r="F45" s="19" t="s">
        <v>15</v>
      </c>
      <c r="G45" s="19">
        <v>1</v>
      </c>
    </row>
    <row r="46" spans="1:7" ht="30" outlineLevel="6">
      <c r="A46" s="21" t="s">
        <v>15</v>
      </c>
      <c r="B46" s="22" t="s">
        <v>676</v>
      </c>
      <c r="C46" s="21" t="s">
        <v>17</v>
      </c>
      <c r="D46" s="21" t="b">
        <f>EXACT(G42,"Only data available for the specific power unit are the electricity generation and the fuel types used")</f>
        <v>0</v>
      </c>
      <c r="E46" s="21" t="s">
        <v>677</v>
      </c>
      <c r="F46" s="21" t="s">
        <v>15</v>
      </c>
      <c r="G46" s="21" t="s">
        <v>17</v>
      </c>
    </row>
    <row r="47" spans="1:7" outlineLevel="7" collapsed="1">
      <c r="A47" s="19" t="s">
        <v>15</v>
      </c>
      <c r="B47" s="19" t="s">
        <v>152</v>
      </c>
      <c r="C47" s="19" t="s">
        <v>17</v>
      </c>
      <c r="D47" s="19" t="s">
        <v>15</v>
      </c>
      <c r="E47" s="19" t="s">
        <v>799</v>
      </c>
      <c r="F47" s="19" t="s">
        <v>15</v>
      </c>
      <c r="G47" s="19">
        <v>1</v>
      </c>
    </row>
    <row r="48" spans="1:7" ht="30" outlineLevel="7" collapsed="1">
      <c r="A48" s="19" t="s">
        <v>12</v>
      </c>
      <c r="B48" s="19" t="s">
        <v>152</v>
      </c>
      <c r="C48" s="19" t="s">
        <v>17</v>
      </c>
      <c r="D48" s="19"/>
      <c r="E48" s="19" t="s">
        <v>798</v>
      </c>
      <c r="F48" s="19" t="s">
        <v>15</v>
      </c>
      <c r="G48" s="19">
        <v>1</v>
      </c>
    </row>
    <row r="49" spans="1:7" ht="30" outlineLevel="7" collapsed="1">
      <c r="A49" s="19" t="s">
        <v>12</v>
      </c>
      <c r="B49" s="19" t="s">
        <v>152</v>
      </c>
      <c r="C49" s="19" t="s">
        <v>17</v>
      </c>
      <c r="D49" s="19"/>
      <c r="E49" s="19" t="s">
        <v>800</v>
      </c>
      <c r="F49" s="19" t="s">
        <v>15</v>
      </c>
      <c r="G49" s="19">
        <v>1</v>
      </c>
    </row>
    <row r="50" spans="1:7" outlineLevel="7" collapsed="1">
      <c r="A50" s="19" t="s">
        <v>12</v>
      </c>
      <c r="B50" s="19" t="s">
        <v>152</v>
      </c>
      <c r="C50" s="19" t="s">
        <v>17</v>
      </c>
      <c r="D50" s="19"/>
      <c r="E50" s="19" t="s">
        <v>801</v>
      </c>
      <c r="F50" s="19" t="s">
        <v>15</v>
      </c>
      <c r="G50" s="19">
        <v>1</v>
      </c>
    </row>
    <row r="51" spans="1:7" outlineLevel="6">
      <c r="A51" s="21" t="s">
        <v>15</v>
      </c>
      <c r="B51" s="22" t="s">
        <v>678</v>
      </c>
      <c r="C51" s="21" t="s">
        <v>17</v>
      </c>
      <c r="D51" s="21" t="b">
        <f>EXACT(G42,"Data available for fuel consumption and electricity generation")</f>
        <v>1</v>
      </c>
      <c r="E51" s="21" t="s">
        <v>673</v>
      </c>
      <c r="F51" s="21" t="s">
        <v>15</v>
      </c>
      <c r="G51" s="21" t="s">
        <v>17</v>
      </c>
    </row>
    <row r="52" spans="1:7" outlineLevel="7" collapsed="1">
      <c r="A52" s="19" t="s">
        <v>15</v>
      </c>
      <c r="B52" s="19" t="s">
        <v>152</v>
      </c>
      <c r="C52" s="19" t="s">
        <v>17</v>
      </c>
      <c r="D52" s="19" t="s">
        <v>15</v>
      </c>
      <c r="E52" s="19" t="s">
        <v>797</v>
      </c>
      <c r="F52" s="19" t="s">
        <v>15</v>
      </c>
      <c r="G52" s="19">
        <v>1</v>
      </c>
    </row>
    <row r="53" spans="1:7" ht="30" outlineLevel="7" collapsed="1">
      <c r="A53" s="19" t="s">
        <v>12</v>
      </c>
      <c r="B53" s="19" t="s">
        <v>13</v>
      </c>
      <c r="C53" s="19" t="s">
        <v>17</v>
      </c>
      <c r="D53" s="19"/>
      <c r="E53" s="19" t="s">
        <v>802</v>
      </c>
      <c r="F53" s="19" t="s">
        <v>15</v>
      </c>
      <c r="G53" s="19" t="s">
        <v>111</v>
      </c>
    </row>
    <row r="54" spans="1:7" ht="30" outlineLevel="7" collapsed="1">
      <c r="A54" s="19" t="s">
        <v>12</v>
      </c>
      <c r="B54" s="19" t="s">
        <v>152</v>
      </c>
      <c r="C54" s="19" t="s">
        <v>17</v>
      </c>
      <c r="D54" s="19"/>
      <c r="E54" s="19" t="s">
        <v>798</v>
      </c>
      <c r="F54" s="19" t="s">
        <v>15</v>
      </c>
      <c r="G54" s="19">
        <v>1</v>
      </c>
    </row>
    <row r="55" spans="1:7" outlineLevel="7" collapsed="1">
      <c r="A55" s="19" t="s">
        <v>12</v>
      </c>
      <c r="B55" s="19" t="s">
        <v>13</v>
      </c>
      <c r="C55" s="19" t="s">
        <v>17</v>
      </c>
      <c r="D55" s="19"/>
      <c r="E55" s="19" t="s">
        <v>803</v>
      </c>
      <c r="F55" s="19" t="s">
        <v>15</v>
      </c>
      <c r="G55" s="19" t="s">
        <v>111</v>
      </c>
    </row>
    <row r="56" spans="1:7" outlineLevel="7" collapsed="1">
      <c r="A56" s="19" t="s">
        <v>12</v>
      </c>
      <c r="B56" s="20" t="s">
        <v>663</v>
      </c>
      <c r="C56" s="19" t="s">
        <v>17</v>
      </c>
      <c r="D56" s="19"/>
      <c r="E56" s="19" t="s">
        <v>663</v>
      </c>
      <c r="F56" s="19" t="s">
        <v>12</v>
      </c>
      <c r="G56" s="19" t="s">
        <v>17</v>
      </c>
    </row>
    <row r="57" spans="1:7" outlineLevel="3">
      <c r="A57" s="21" t="s">
        <v>15</v>
      </c>
      <c r="B57" s="22" t="s">
        <v>644</v>
      </c>
      <c r="C57" s="21" t="s">
        <v>17</v>
      </c>
      <c r="D57" s="21" t="b">
        <f>EXACT(G12,"Yes")</f>
        <v>1</v>
      </c>
      <c r="E57" s="21" t="s">
        <v>645</v>
      </c>
      <c r="F57" s="21" t="s">
        <v>15</v>
      </c>
      <c r="G57" s="21" t="s">
        <v>17</v>
      </c>
    </row>
    <row r="58" spans="1:7" ht="45" outlineLevel="4" collapsed="1">
      <c r="A58" s="19" t="s">
        <v>12</v>
      </c>
      <c r="B58" s="19" t="s">
        <v>20</v>
      </c>
      <c r="C58" s="20" t="s">
        <v>646</v>
      </c>
      <c r="D58" s="19"/>
      <c r="E58" s="19" t="s">
        <v>647</v>
      </c>
      <c r="F58" s="19" t="s">
        <v>15</v>
      </c>
      <c r="G58" s="19" t="s">
        <v>648</v>
      </c>
    </row>
    <row r="59" spans="1:7" outlineLevel="4">
      <c r="A59" s="21" t="s">
        <v>15</v>
      </c>
      <c r="B59" s="22" t="s">
        <v>649</v>
      </c>
      <c r="C59" s="21" t="s">
        <v>17</v>
      </c>
      <c r="D59" s="21" t="b">
        <f>EXACT(G58,"Lambda (λy) should be determined by applying the step wise procedure provided in appendix 3 of methodology")</f>
        <v>0</v>
      </c>
      <c r="E59" s="21" t="s">
        <v>649</v>
      </c>
      <c r="F59" s="21" t="s">
        <v>15</v>
      </c>
      <c r="G59" s="21" t="s">
        <v>17</v>
      </c>
    </row>
    <row r="60" spans="1:7" ht="30" outlineLevel="5" collapsed="1">
      <c r="A60" s="19" t="s">
        <v>12</v>
      </c>
      <c r="B60" s="19" t="s">
        <v>152</v>
      </c>
      <c r="C60" s="19" t="s">
        <v>17</v>
      </c>
      <c r="D60" s="19"/>
      <c r="E60" s="19" t="s">
        <v>789</v>
      </c>
      <c r="F60" s="19" t="s">
        <v>15</v>
      </c>
      <c r="G60" s="19">
        <v>1</v>
      </c>
    </row>
    <row r="61" spans="1:7" outlineLevel="5" collapsed="1">
      <c r="A61" s="19" t="s">
        <v>12</v>
      </c>
      <c r="B61" s="19" t="s">
        <v>13</v>
      </c>
      <c r="C61" s="19" t="s">
        <v>17</v>
      </c>
      <c r="D61" s="19"/>
      <c r="E61" s="19" t="s">
        <v>790</v>
      </c>
      <c r="F61" s="19" t="s">
        <v>15</v>
      </c>
      <c r="G61" s="19" t="s">
        <v>111</v>
      </c>
    </row>
    <row r="62" spans="1:7" outlineLevel="5" collapsed="1">
      <c r="A62" s="19" t="s">
        <v>12</v>
      </c>
      <c r="B62" s="19" t="s">
        <v>38</v>
      </c>
      <c r="C62" s="19" t="s">
        <v>17</v>
      </c>
      <c r="D62" s="19"/>
      <c r="E62" s="19" t="s">
        <v>791</v>
      </c>
      <c r="F62" s="19" t="s">
        <v>15</v>
      </c>
      <c r="G62" s="19" t="s">
        <v>892</v>
      </c>
    </row>
    <row r="63" spans="1:7" outlineLevel="4">
      <c r="A63" s="21" t="s">
        <v>15</v>
      </c>
      <c r="B63" s="22" t="s">
        <v>650</v>
      </c>
      <c r="C63" s="21" t="s">
        <v>17</v>
      </c>
      <c r="D63" s="21" t="b">
        <f>EXACT(G58,"Use default values of lambda based on the share of electricity generation from low-cost/must-run in total generation")</f>
        <v>1</v>
      </c>
      <c r="E63" s="21" t="s">
        <v>650</v>
      </c>
      <c r="F63" s="21" t="s">
        <v>15</v>
      </c>
      <c r="G63" s="21" t="s">
        <v>17</v>
      </c>
    </row>
    <row r="64" spans="1:7" ht="30" outlineLevel="5" collapsed="1">
      <c r="A64" s="19" t="s">
        <v>15</v>
      </c>
      <c r="B64" s="19" t="s">
        <v>152</v>
      </c>
      <c r="C64" s="19" t="s">
        <v>17</v>
      </c>
      <c r="D64" s="19" t="s">
        <v>15</v>
      </c>
      <c r="E64" s="19" t="s">
        <v>789</v>
      </c>
      <c r="F64" s="19" t="s">
        <v>15</v>
      </c>
      <c r="G64" s="19">
        <v>1</v>
      </c>
    </row>
    <row r="65" spans="1:7" outlineLevel="5" collapsed="1">
      <c r="A65" s="19" t="s">
        <v>15</v>
      </c>
      <c r="B65" s="19" t="s">
        <v>152</v>
      </c>
      <c r="C65" s="19" t="s">
        <v>17</v>
      </c>
      <c r="D65" s="19" t="s">
        <v>15</v>
      </c>
      <c r="E65" s="19" t="s">
        <v>793</v>
      </c>
      <c r="F65" s="19" t="s">
        <v>15</v>
      </c>
      <c r="G65" s="19">
        <v>1</v>
      </c>
    </row>
    <row r="66" spans="1:7" ht="30" outlineLevel="5" collapsed="1">
      <c r="A66" s="19" t="s">
        <v>12</v>
      </c>
      <c r="B66" s="19" t="s">
        <v>152</v>
      </c>
      <c r="C66" s="19" t="s">
        <v>17</v>
      </c>
      <c r="D66" s="19"/>
      <c r="E66" s="19" t="s">
        <v>794</v>
      </c>
      <c r="F66" s="19" t="s">
        <v>12</v>
      </c>
      <c r="G66" s="19">
        <v>1</v>
      </c>
    </row>
    <row r="67" spans="1:7" outlineLevel="5" collapsed="1">
      <c r="A67" s="19" t="s">
        <v>12</v>
      </c>
      <c r="B67" s="19" t="s">
        <v>152</v>
      </c>
      <c r="C67" s="19" t="s">
        <v>17</v>
      </c>
      <c r="D67" s="19"/>
      <c r="E67" s="19" t="s">
        <v>795</v>
      </c>
      <c r="F67" s="19" t="s">
        <v>12</v>
      </c>
      <c r="G67" s="19">
        <v>1</v>
      </c>
    </row>
    <row r="68" spans="1:7" outlineLevel="5" collapsed="1">
      <c r="A68" s="19" t="s">
        <v>12</v>
      </c>
      <c r="B68" s="19" t="s">
        <v>152</v>
      </c>
      <c r="C68" s="19" t="s">
        <v>17</v>
      </c>
      <c r="D68" s="19"/>
      <c r="E68" s="19" t="s">
        <v>796</v>
      </c>
      <c r="F68" s="19" t="s">
        <v>15</v>
      </c>
      <c r="G68" s="19">
        <v>1</v>
      </c>
    </row>
    <row r="69" spans="1:7" ht="30" outlineLevel="4" collapsed="1">
      <c r="A69" s="19" t="s">
        <v>15</v>
      </c>
      <c r="B69" s="19" t="s">
        <v>152</v>
      </c>
      <c r="C69" s="19" t="s">
        <v>17</v>
      </c>
      <c r="D69" s="19" t="s">
        <v>15</v>
      </c>
      <c r="E69" s="19" t="s">
        <v>651</v>
      </c>
      <c r="F69" s="19" t="s">
        <v>15</v>
      </c>
      <c r="G69" s="19">
        <v>1</v>
      </c>
    </row>
    <row r="70" spans="1:7" outlineLevel="4">
      <c r="A70" s="21" t="s">
        <v>12</v>
      </c>
      <c r="B70" s="22" t="s">
        <v>652</v>
      </c>
      <c r="C70" s="21" t="s">
        <v>17</v>
      </c>
      <c r="D70" s="21"/>
      <c r="E70" s="21" t="s">
        <v>653</v>
      </c>
      <c r="F70" s="21" t="s">
        <v>12</v>
      </c>
      <c r="G70" s="21" t="s">
        <v>17</v>
      </c>
    </row>
    <row r="71" spans="1:7" ht="30" outlineLevel="5" collapsed="1">
      <c r="A71" s="19" t="s">
        <v>12</v>
      </c>
      <c r="B71" s="19" t="s">
        <v>20</v>
      </c>
      <c r="C71" s="20" t="s">
        <v>671</v>
      </c>
      <c r="D71" s="19"/>
      <c r="E71" s="19" t="s">
        <v>672</v>
      </c>
      <c r="F71" s="19" t="s">
        <v>15</v>
      </c>
      <c r="G71" s="19" t="s">
        <v>673</v>
      </c>
    </row>
    <row r="72" spans="1:7" outlineLevel="5">
      <c r="A72" s="21" t="s">
        <v>15</v>
      </c>
      <c r="B72" s="22" t="s">
        <v>674</v>
      </c>
      <c r="C72" s="21" t="s">
        <v>17</v>
      </c>
      <c r="D72" s="21" t="b">
        <f>EXACT(G71,"Only data available is the electricity generation for the specific power unit")</f>
        <v>0</v>
      </c>
      <c r="E72" s="21" t="s">
        <v>675</v>
      </c>
      <c r="F72" s="21" t="s">
        <v>15</v>
      </c>
      <c r="G72" s="21" t="s">
        <v>17</v>
      </c>
    </row>
    <row r="73" spans="1:7" outlineLevel="6" collapsed="1">
      <c r="A73" s="19" t="s">
        <v>15</v>
      </c>
      <c r="B73" s="19" t="s">
        <v>152</v>
      </c>
      <c r="C73" s="19" t="s">
        <v>17</v>
      </c>
      <c r="D73" s="19" t="s">
        <v>15</v>
      </c>
      <c r="E73" s="19" t="s">
        <v>797</v>
      </c>
      <c r="F73" s="19" t="s">
        <v>15</v>
      </c>
      <c r="G73" s="19">
        <v>1</v>
      </c>
    </row>
    <row r="74" spans="1:7" ht="30" outlineLevel="6" collapsed="1">
      <c r="A74" s="19" t="s">
        <v>12</v>
      </c>
      <c r="B74" s="19" t="s">
        <v>152</v>
      </c>
      <c r="C74" s="19" t="s">
        <v>17</v>
      </c>
      <c r="D74" s="19"/>
      <c r="E74" s="19" t="s">
        <v>798</v>
      </c>
      <c r="F74" s="19" t="s">
        <v>15</v>
      </c>
      <c r="G74" s="19">
        <v>1</v>
      </c>
    </row>
    <row r="75" spans="1:7" ht="30" outlineLevel="5">
      <c r="A75" s="21" t="s">
        <v>15</v>
      </c>
      <c r="B75" s="22" t="s">
        <v>676</v>
      </c>
      <c r="C75" s="21" t="s">
        <v>17</v>
      </c>
      <c r="D75" s="21" t="b">
        <f>EXACT(G71,"Only data available for the specific power unit are the electricity generation and the fuel types used")</f>
        <v>0</v>
      </c>
      <c r="E75" s="21" t="s">
        <v>677</v>
      </c>
      <c r="F75" s="21" t="s">
        <v>15</v>
      </c>
      <c r="G75" s="21" t="s">
        <v>17</v>
      </c>
    </row>
    <row r="76" spans="1:7" outlineLevel="6" collapsed="1">
      <c r="A76" s="19" t="s">
        <v>15</v>
      </c>
      <c r="B76" s="19" t="s">
        <v>152</v>
      </c>
      <c r="C76" s="19" t="s">
        <v>17</v>
      </c>
      <c r="D76" s="19" t="s">
        <v>15</v>
      </c>
      <c r="E76" s="19" t="s">
        <v>799</v>
      </c>
      <c r="F76" s="19" t="s">
        <v>15</v>
      </c>
      <c r="G76" s="19">
        <v>1</v>
      </c>
    </row>
    <row r="77" spans="1:7" ht="30" outlineLevel="6" collapsed="1">
      <c r="A77" s="19" t="s">
        <v>12</v>
      </c>
      <c r="B77" s="19" t="s">
        <v>152</v>
      </c>
      <c r="C77" s="19" t="s">
        <v>17</v>
      </c>
      <c r="D77" s="19"/>
      <c r="E77" s="19" t="s">
        <v>798</v>
      </c>
      <c r="F77" s="19" t="s">
        <v>15</v>
      </c>
      <c r="G77" s="19">
        <v>1</v>
      </c>
    </row>
    <row r="78" spans="1:7" ht="30" outlineLevel="6" collapsed="1">
      <c r="A78" s="19" t="s">
        <v>12</v>
      </c>
      <c r="B78" s="19" t="s">
        <v>152</v>
      </c>
      <c r="C78" s="19" t="s">
        <v>17</v>
      </c>
      <c r="D78" s="19"/>
      <c r="E78" s="19" t="s">
        <v>800</v>
      </c>
      <c r="F78" s="19" t="s">
        <v>15</v>
      </c>
      <c r="G78" s="19">
        <v>1</v>
      </c>
    </row>
    <row r="79" spans="1:7" outlineLevel="6" collapsed="1">
      <c r="A79" s="19" t="s">
        <v>12</v>
      </c>
      <c r="B79" s="19" t="s">
        <v>152</v>
      </c>
      <c r="C79" s="19" t="s">
        <v>17</v>
      </c>
      <c r="D79" s="19"/>
      <c r="E79" s="19" t="s">
        <v>801</v>
      </c>
      <c r="F79" s="19" t="s">
        <v>15</v>
      </c>
      <c r="G79" s="19">
        <v>1</v>
      </c>
    </row>
    <row r="80" spans="1:7" outlineLevel="5">
      <c r="A80" s="21" t="s">
        <v>15</v>
      </c>
      <c r="B80" s="22" t="s">
        <v>678</v>
      </c>
      <c r="C80" s="21" t="s">
        <v>17</v>
      </c>
      <c r="D80" s="21" t="b">
        <f>EXACT(G71,"Data available for fuel consumption and electricity generation")</f>
        <v>1</v>
      </c>
      <c r="E80" s="21" t="s">
        <v>673</v>
      </c>
      <c r="F80" s="21" t="s">
        <v>15</v>
      </c>
      <c r="G80" s="21" t="s">
        <v>17</v>
      </c>
    </row>
    <row r="81" spans="1:7" outlineLevel="6" collapsed="1">
      <c r="A81" s="19" t="s">
        <v>15</v>
      </c>
      <c r="B81" s="19" t="s">
        <v>152</v>
      </c>
      <c r="C81" s="19" t="s">
        <v>17</v>
      </c>
      <c r="D81" s="19" t="s">
        <v>15</v>
      </c>
      <c r="E81" s="19" t="s">
        <v>797</v>
      </c>
      <c r="F81" s="19" t="s">
        <v>15</v>
      </c>
      <c r="G81" s="19">
        <v>1</v>
      </c>
    </row>
    <row r="82" spans="1:7" ht="30" outlineLevel="6" collapsed="1">
      <c r="A82" s="19" t="s">
        <v>12</v>
      </c>
      <c r="B82" s="19" t="s">
        <v>13</v>
      </c>
      <c r="C82" s="19" t="s">
        <v>17</v>
      </c>
      <c r="D82" s="19"/>
      <c r="E82" s="19" t="s">
        <v>802</v>
      </c>
      <c r="F82" s="19" t="s">
        <v>15</v>
      </c>
      <c r="G82" s="19" t="s">
        <v>111</v>
      </c>
    </row>
    <row r="83" spans="1:7" ht="30" outlineLevel="6" collapsed="1">
      <c r="A83" s="19" t="s">
        <v>12</v>
      </c>
      <c r="B83" s="19" t="s">
        <v>152</v>
      </c>
      <c r="C83" s="19" t="s">
        <v>17</v>
      </c>
      <c r="D83" s="19"/>
      <c r="E83" s="19" t="s">
        <v>798</v>
      </c>
      <c r="F83" s="19" t="s">
        <v>15</v>
      </c>
      <c r="G83" s="19">
        <v>1</v>
      </c>
    </row>
    <row r="84" spans="1:7" outlineLevel="6" collapsed="1">
      <c r="A84" s="19" t="s">
        <v>12</v>
      </c>
      <c r="B84" s="19" t="s">
        <v>13</v>
      </c>
      <c r="C84" s="19" t="s">
        <v>17</v>
      </c>
      <c r="D84" s="19"/>
      <c r="E84" s="19" t="s">
        <v>803</v>
      </c>
      <c r="F84" s="19" t="s">
        <v>15</v>
      </c>
      <c r="G84" s="19" t="s">
        <v>111</v>
      </c>
    </row>
    <row r="85" spans="1:7" outlineLevel="6">
      <c r="A85" s="21" t="s">
        <v>12</v>
      </c>
      <c r="B85" s="22" t="s">
        <v>663</v>
      </c>
      <c r="C85" s="21" t="s">
        <v>17</v>
      </c>
      <c r="D85" s="21"/>
      <c r="E85" s="21" t="s">
        <v>663</v>
      </c>
      <c r="F85" s="21" t="s">
        <v>12</v>
      </c>
      <c r="G85" s="21" t="s">
        <v>17</v>
      </c>
    </row>
    <row r="86" spans="1:7" outlineLevel="7" collapsed="1">
      <c r="A86" s="19" t="s">
        <v>12</v>
      </c>
      <c r="B86" s="19" t="s">
        <v>13</v>
      </c>
      <c r="C86" s="19" t="s">
        <v>17</v>
      </c>
      <c r="D86" s="19"/>
      <c r="E86" s="19" t="s">
        <v>667</v>
      </c>
      <c r="F86" s="19" t="s">
        <v>15</v>
      </c>
      <c r="G86" s="19" t="s">
        <v>111</v>
      </c>
    </row>
    <row r="87" spans="1:7" ht="30" outlineLevel="7" collapsed="1">
      <c r="A87" s="19" t="s">
        <v>12</v>
      </c>
      <c r="B87" s="19" t="s">
        <v>152</v>
      </c>
      <c r="C87" s="19" t="s">
        <v>17</v>
      </c>
      <c r="D87" s="19"/>
      <c r="E87" s="19" t="s">
        <v>668</v>
      </c>
      <c r="F87" s="19" t="s">
        <v>15</v>
      </c>
      <c r="G87" s="19">
        <v>1</v>
      </c>
    </row>
    <row r="88" spans="1:7" ht="30" outlineLevel="7" collapsed="1">
      <c r="A88" s="19" t="s">
        <v>12</v>
      </c>
      <c r="B88" s="19" t="s">
        <v>152</v>
      </c>
      <c r="C88" s="19" t="s">
        <v>17</v>
      </c>
      <c r="D88" s="19"/>
      <c r="E88" s="19" t="s">
        <v>669</v>
      </c>
      <c r="F88" s="19" t="s">
        <v>15</v>
      </c>
      <c r="G88" s="19">
        <v>1</v>
      </c>
    </row>
    <row r="89" spans="1:7" outlineLevel="7" collapsed="1">
      <c r="A89" s="19" t="s">
        <v>12</v>
      </c>
      <c r="B89" s="19" t="s">
        <v>152</v>
      </c>
      <c r="C89" s="19" t="s">
        <v>17</v>
      </c>
      <c r="D89" s="19"/>
      <c r="E89" s="19" t="s">
        <v>670</v>
      </c>
      <c r="F89" s="19" t="s">
        <v>15</v>
      </c>
      <c r="G89" s="19">
        <v>1</v>
      </c>
    </row>
    <row r="90" spans="1:7" outlineLevel="2">
      <c r="A90" s="21" t="s">
        <v>15</v>
      </c>
      <c r="B90" s="22" t="s">
        <v>654</v>
      </c>
      <c r="C90" s="21" t="s">
        <v>17</v>
      </c>
      <c r="D90" s="21" t="b">
        <f>EXACT(G10,"Yes")</f>
        <v>1</v>
      </c>
      <c r="E90" s="21" t="s">
        <v>655</v>
      </c>
      <c r="F90" s="21" t="s">
        <v>15</v>
      </c>
      <c r="G90" s="21" t="s">
        <v>17</v>
      </c>
    </row>
    <row r="91" spans="1:7" ht="30" outlineLevel="3" collapsed="1">
      <c r="A91" s="19" t="s">
        <v>12</v>
      </c>
      <c r="B91" s="19" t="s">
        <v>20</v>
      </c>
      <c r="C91" s="20" t="s">
        <v>656</v>
      </c>
      <c r="D91" s="19"/>
      <c r="E91" s="19" t="s">
        <v>657</v>
      </c>
      <c r="F91" s="19" t="s">
        <v>15</v>
      </c>
      <c r="G91" s="19" t="s">
        <v>658</v>
      </c>
    </row>
    <row r="92" spans="1:7" ht="30" outlineLevel="3">
      <c r="A92" s="21" t="s">
        <v>15</v>
      </c>
      <c r="B92" s="22" t="s">
        <v>659</v>
      </c>
      <c r="C92" s="21" t="s">
        <v>17</v>
      </c>
      <c r="D92" s="21" t="b">
        <f>EXACT(G91,"Based on the total net electricity generation of all power plants serving the system and the fuel types and total fuel consumption of the project electricity system")</f>
        <v>0</v>
      </c>
      <c r="E92" s="21" t="s">
        <v>660</v>
      </c>
      <c r="F92" s="21" t="s">
        <v>15</v>
      </c>
      <c r="G92" s="21" t="s">
        <v>17</v>
      </c>
    </row>
    <row r="93" spans="1:7" outlineLevel="4" collapsed="1">
      <c r="A93" s="19" t="s">
        <v>15</v>
      </c>
      <c r="B93" s="19" t="s">
        <v>152</v>
      </c>
      <c r="C93" s="19" t="s">
        <v>17</v>
      </c>
      <c r="D93" s="19" t="s">
        <v>15</v>
      </c>
      <c r="E93" s="19" t="s">
        <v>661</v>
      </c>
      <c r="F93" s="19" t="s">
        <v>15</v>
      </c>
      <c r="G93" s="19">
        <v>1</v>
      </c>
    </row>
    <row r="94" spans="1:7" ht="45" outlineLevel="4" collapsed="1">
      <c r="A94" s="19" t="s">
        <v>12</v>
      </c>
      <c r="B94" s="19" t="s">
        <v>152</v>
      </c>
      <c r="C94" s="19" t="s">
        <v>17</v>
      </c>
      <c r="D94" s="19"/>
      <c r="E94" s="19" t="s">
        <v>662</v>
      </c>
      <c r="F94" s="19" t="s">
        <v>15</v>
      </c>
      <c r="G94" s="19">
        <v>1</v>
      </c>
    </row>
    <row r="95" spans="1:7" outlineLevel="4">
      <c r="A95" s="21" t="s">
        <v>12</v>
      </c>
      <c r="B95" s="22" t="s">
        <v>663</v>
      </c>
      <c r="C95" s="21" t="s">
        <v>17</v>
      </c>
      <c r="D95" s="21"/>
      <c r="E95" s="21" t="s">
        <v>663</v>
      </c>
      <c r="F95" s="21" t="s">
        <v>12</v>
      </c>
      <c r="G95" s="21" t="s">
        <v>17</v>
      </c>
    </row>
    <row r="96" spans="1:7" outlineLevel="5" collapsed="1">
      <c r="A96" s="19" t="s">
        <v>12</v>
      </c>
      <c r="B96" s="19" t="s">
        <v>13</v>
      </c>
      <c r="C96" s="19" t="s">
        <v>17</v>
      </c>
      <c r="D96" s="19"/>
      <c r="E96" s="19" t="s">
        <v>667</v>
      </c>
      <c r="F96" s="19" t="s">
        <v>15</v>
      </c>
      <c r="G96" s="19" t="s">
        <v>111</v>
      </c>
    </row>
    <row r="97" spans="1:7" ht="30" outlineLevel="5" collapsed="1">
      <c r="A97" s="19" t="s">
        <v>12</v>
      </c>
      <c r="B97" s="19" t="s">
        <v>152</v>
      </c>
      <c r="C97" s="19" t="s">
        <v>17</v>
      </c>
      <c r="D97" s="19"/>
      <c r="E97" s="19" t="s">
        <v>668</v>
      </c>
      <c r="F97" s="19" t="s">
        <v>15</v>
      </c>
      <c r="G97" s="19">
        <v>1</v>
      </c>
    </row>
    <row r="98" spans="1:7" ht="30" outlineLevel="5" collapsed="1">
      <c r="A98" s="19" t="s">
        <v>12</v>
      </c>
      <c r="B98" s="19" t="s">
        <v>152</v>
      </c>
      <c r="C98" s="19" t="s">
        <v>17</v>
      </c>
      <c r="D98" s="19"/>
      <c r="E98" s="19" t="s">
        <v>669</v>
      </c>
      <c r="F98" s="19" t="s">
        <v>15</v>
      </c>
      <c r="G98" s="19">
        <v>1</v>
      </c>
    </row>
    <row r="99" spans="1:7" outlineLevel="5" collapsed="1">
      <c r="A99" s="19" t="s">
        <v>12</v>
      </c>
      <c r="B99" s="19" t="s">
        <v>152</v>
      </c>
      <c r="C99" s="19" t="s">
        <v>17</v>
      </c>
      <c r="D99" s="19"/>
      <c r="E99" s="19" t="s">
        <v>670</v>
      </c>
      <c r="F99" s="19" t="s">
        <v>15</v>
      </c>
      <c r="G99" s="19">
        <v>1</v>
      </c>
    </row>
    <row r="100" spans="1:7" ht="30" outlineLevel="3">
      <c r="A100" s="21" t="s">
        <v>15</v>
      </c>
      <c r="B100" s="22" t="s">
        <v>664</v>
      </c>
      <c r="C100" s="21" t="s">
        <v>17</v>
      </c>
      <c r="D100" s="21" t="b">
        <f>EXACT(G91,"Based on the net electricity generation and a CO2 emission factor of each power unit")</f>
        <v>1</v>
      </c>
      <c r="E100" s="21" t="s">
        <v>665</v>
      </c>
      <c r="F100" s="21" t="s">
        <v>15</v>
      </c>
      <c r="G100" s="21" t="s">
        <v>17</v>
      </c>
    </row>
    <row r="101" spans="1:7" outlineLevel="4" collapsed="1">
      <c r="A101" s="19" t="s">
        <v>15</v>
      </c>
      <c r="B101" s="19" t="s">
        <v>152</v>
      </c>
      <c r="C101" s="19" t="s">
        <v>17</v>
      </c>
      <c r="D101" s="19" t="s">
        <v>15</v>
      </c>
      <c r="E101" s="19" t="s">
        <v>661</v>
      </c>
      <c r="F101" s="19" t="s">
        <v>15</v>
      </c>
      <c r="G101" s="19">
        <v>1</v>
      </c>
    </row>
    <row r="102" spans="1:7" outlineLevel="4">
      <c r="A102" s="21" t="s">
        <v>12</v>
      </c>
      <c r="B102" s="22" t="s">
        <v>652</v>
      </c>
      <c r="C102" s="21" t="s">
        <v>17</v>
      </c>
      <c r="D102" s="21"/>
      <c r="E102" s="21" t="s">
        <v>653</v>
      </c>
      <c r="F102" s="21" t="s">
        <v>12</v>
      </c>
      <c r="G102" s="21" t="s">
        <v>17</v>
      </c>
    </row>
    <row r="103" spans="1:7" ht="30" outlineLevel="5" collapsed="1">
      <c r="A103" s="19" t="s">
        <v>12</v>
      </c>
      <c r="B103" s="19" t="s">
        <v>20</v>
      </c>
      <c r="C103" s="20" t="s">
        <v>671</v>
      </c>
      <c r="D103" s="19"/>
      <c r="E103" s="19" t="s">
        <v>672</v>
      </c>
      <c r="F103" s="19" t="s">
        <v>15</v>
      </c>
      <c r="G103" s="19" t="s">
        <v>673</v>
      </c>
    </row>
    <row r="104" spans="1:7" outlineLevel="5">
      <c r="A104" s="21" t="s">
        <v>15</v>
      </c>
      <c r="B104" s="22" t="s">
        <v>674</v>
      </c>
      <c r="C104" s="21" t="s">
        <v>17</v>
      </c>
      <c r="D104" s="21" t="b">
        <f>EXACT(G103,"Only data available is the electricity generation for the specific power unit")</f>
        <v>0</v>
      </c>
      <c r="E104" s="21" t="s">
        <v>675</v>
      </c>
      <c r="F104" s="21" t="s">
        <v>15</v>
      </c>
      <c r="G104" s="21" t="s">
        <v>17</v>
      </c>
    </row>
    <row r="105" spans="1:7" outlineLevel="6" collapsed="1">
      <c r="A105" s="19" t="s">
        <v>15</v>
      </c>
      <c r="B105" s="19" t="s">
        <v>152</v>
      </c>
      <c r="C105" s="19" t="s">
        <v>17</v>
      </c>
      <c r="D105" s="19" t="s">
        <v>15</v>
      </c>
      <c r="E105" s="19" t="s">
        <v>797</v>
      </c>
      <c r="F105" s="19" t="s">
        <v>15</v>
      </c>
      <c r="G105" s="19">
        <v>1</v>
      </c>
    </row>
    <row r="106" spans="1:7" ht="30" outlineLevel="6" collapsed="1">
      <c r="A106" s="19" t="s">
        <v>12</v>
      </c>
      <c r="B106" s="19" t="s">
        <v>152</v>
      </c>
      <c r="C106" s="19" t="s">
        <v>17</v>
      </c>
      <c r="D106" s="19"/>
      <c r="E106" s="19" t="s">
        <v>798</v>
      </c>
      <c r="F106" s="19" t="s">
        <v>15</v>
      </c>
      <c r="G106" s="19">
        <v>1</v>
      </c>
    </row>
    <row r="107" spans="1:7" ht="30" outlineLevel="5">
      <c r="A107" s="21" t="s">
        <v>15</v>
      </c>
      <c r="B107" s="22" t="s">
        <v>676</v>
      </c>
      <c r="C107" s="21" t="s">
        <v>17</v>
      </c>
      <c r="D107" s="21" t="b">
        <f>EXACT(G103,"Only data available for the specific power unit are the electricity generation and the fuel types used")</f>
        <v>0</v>
      </c>
      <c r="E107" s="21" t="s">
        <v>677</v>
      </c>
      <c r="F107" s="21" t="s">
        <v>15</v>
      </c>
      <c r="G107" s="21" t="s">
        <v>17</v>
      </c>
    </row>
    <row r="108" spans="1:7" outlineLevel="6" collapsed="1">
      <c r="A108" s="19" t="s">
        <v>15</v>
      </c>
      <c r="B108" s="19" t="s">
        <v>152</v>
      </c>
      <c r="C108" s="19" t="s">
        <v>17</v>
      </c>
      <c r="D108" s="19" t="s">
        <v>15</v>
      </c>
      <c r="E108" s="19" t="s">
        <v>799</v>
      </c>
      <c r="F108" s="19" t="s">
        <v>15</v>
      </c>
      <c r="G108" s="19">
        <v>1</v>
      </c>
    </row>
    <row r="109" spans="1:7" ht="30" outlineLevel="6" collapsed="1">
      <c r="A109" s="19" t="s">
        <v>12</v>
      </c>
      <c r="B109" s="19" t="s">
        <v>152</v>
      </c>
      <c r="C109" s="19" t="s">
        <v>17</v>
      </c>
      <c r="D109" s="19"/>
      <c r="E109" s="19" t="s">
        <v>798</v>
      </c>
      <c r="F109" s="19" t="s">
        <v>15</v>
      </c>
      <c r="G109" s="19">
        <v>1</v>
      </c>
    </row>
    <row r="110" spans="1:7" ht="30" outlineLevel="6" collapsed="1">
      <c r="A110" s="19" t="s">
        <v>12</v>
      </c>
      <c r="B110" s="19" t="s">
        <v>152</v>
      </c>
      <c r="C110" s="19" t="s">
        <v>17</v>
      </c>
      <c r="D110" s="19"/>
      <c r="E110" s="19" t="s">
        <v>800</v>
      </c>
      <c r="F110" s="19" t="s">
        <v>15</v>
      </c>
      <c r="G110" s="19">
        <v>1</v>
      </c>
    </row>
    <row r="111" spans="1:7" outlineLevel="6" collapsed="1">
      <c r="A111" s="19" t="s">
        <v>12</v>
      </c>
      <c r="B111" s="19" t="s">
        <v>152</v>
      </c>
      <c r="C111" s="19" t="s">
        <v>17</v>
      </c>
      <c r="D111" s="19"/>
      <c r="E111" s="19" t="s">
        <v>801</v>
      </c>
      <c r="F111" s="19" t="s">
        <v>15</v>
      </c>
      <c r="G111" s="19">
        <v>1</v>
      </c>
    </row>
    <row r="112" spans="1:7" outlineLevel="5">
      <c r="A112" s="21" t="s">
        <v>15</v>
      </c>
      <c r="B112" s="22" t="s">
        <v>678</v>
      </c>
      <c r="C112" s="21" t="s">
        <v>17</v>
      </c>
      <c r="D112" s="21" t="b">
        <f>EXACT(G103,"Data available for fuel consumption and electricity generation")</f>
        <v>1</v>
      </c>
      <c r="E112" s="21" t="s">
        <v>673</v>
      </c>
      <c r="F112" s="21" t="s">
        <v>15</v>
      </c>
      <c r="G112" s="21" t="s">
        <v>17</v>
      </c>
    </row>
    <row r="113" spans="1:7" outlineLevel="6" collapsed="1">
      <c r="A113" s="19" t="s">
        <v>15</v>
      </c>
      <c r="B113" s="19" t="s">
        <v>152</v>
      </c>
      <c r="C113" s="19" t="s">
        <v>17</v>
      </c>
      <c r="D113" s="19" t="s">
        <v>15</v>
      </c>
      <c r="E113" s="19" t="s">
        <v>797</v>
      </c>
      <c r="F113" s="19" t="s">
        <v>15</v>
      </c>
      <c r="G113" s="19">
        <v>1</v>
      </c>
    </row>
    <row r="114" spans="1:7" ht="30" outlineLevel="6" collapsed="1">
      <c r="A114" s="19" t="s">
        <v>12</v>
      </c>
      <c r="B114" s="19" t="s">
        <v>13</v>
      </c>
      <c r="C114" s="19" t="s">
        <v>17</v>
      </c>
      <c r="D114" s="19"/>
      <c r="E114" s="19" t="s">
        <v>802</v>
      </c>
      <c r="F114" s="19" t="s">
        <v>15</v>
      </c>
      <c r="G114" s="19" t="s">
        <v>111</v>
      </c>
    </row>
    <row r="115" spans="1:7" ht="30" outlineLevel="6" collapsed="1">
      <c r="A115" s="19" t="s">
        <v>12</v>
      </c>
      <c r="B115" s="19" t="s">
        <v>152</v>
      </c>
      <c r="C115" s="19" t="s">
        <v>17</v>
      </c>
      <c r="D115" s="19"/>
      <c r="E115" s="19" t="s">
        <v>798</v>
      </c>
      <c r="F115" s="19" t="s">
        <v>15</v>
      </c>
      <c r="G115" s="19">
        <v>1</v>
      </c>
    </row>
    <row r="116" spans="1:7" outlineLevel="6" collapsed="1">
      <c r="A116" s="19" t="s">
        <v>12</v>
      </c>
      <c r="B116" s="19" t="s">
        <v>13</v>
      </c>
      <c r="C116" s="19" t="s">
        <v>17</v>
      </c>
      <c r="D116" s="19"/>
      <c r="E116" s="19" t="s">
        <v>803</v>
      </c>
      <c r="F116" s="19" t="s">
        <v>15</v>
      </c>
      <c r="G116" s="19" t="s">
        <v>111</v>
      </c>
    </row>
    <row r="117" spans="1:7" outlineLevel="6">
      <c r="A117" s="21" t="s">
        <v>12</v>
      </c>
      <c r="B117" s="22" t="s">
        <v>663</v>
      </c>
      <c r="C117" s="21" t="s">
        <v>17</v>
      </c>
      <c r="D117" s="21"/>
      <c r="E117" s="21" t="s">
        <v>663</v>
      </c>
      <c r="F117" s="21" t="s">
        <v>12</v>
      </c>
      <c r="G117" s="21" t="s">
        <v>17</v>
      </c>
    </row>
    <row r="118" spans="1:7" outlineLevel="7" collapsed="1">
      <c r="A118" s="19" t="s">
        <v>12</v>
      </c>
      <c r="B118" s="19" t="s">
        <v>13</v>
      </c>
      <c r="C118" s="19" t="s">
        <v>17</v>
      </c>
      <c r="D118" s="19"/>
      <c r="E118" s="19" t="s">
        <v>667</v>
      </c>
      <c r="F118" s="19" t="s">
        <v>15</v>
      </c>
      <c r="G118" s="19" t="s">
        <v>111</v>
      </c>
    </row>
    <row r="119" spans="1:7" ht="30" outlineLevel="7" collapsed="1">
      <c r="A119" s="19" t="s">
        <v>12</v>
      </c>
      <c r="B119" s="19" t="s">
        <v>152</v>
      </c>
      <c r="C119" s="19" t="s">
        <v>17</v>
      </c>
      <c r="D119" s="19"/>
      <c r="E119" s="19" t="s">
        <v>668</v>
      </c>
      <c r="F119" s="19" t="s">
        <v>15</v>
      </c>
      <c r="G119" s="19">
        <v>1</v>
      </c>
    </row>
    <row r="120" spans="1:7" ht="30" outlineLevel="7" collapsed="1">
      <c r="A120" s="19" t="s">
        <v>12</v>
      </c>
      <c r="B120" s="19" t="s">
        <v>152</v>
      </c>
      <c r="C120" s="19" t="s">
        <v>17</v>
      </c>
      <c r="D120" s="19"/>
      <c r="E120" s="19" t="s">
        <v>669</v>
      </c>
      <c r="F120" s="19" t="s">
        <v>15</v>
      </c>
      <c r="G120" s="19">
        <v>1</v>
      </c>
    </row>
    <row r="121" spans="1:7" outlineLevel="7" collapsed="1">
      <c r="A121" s="19" t="s">
        <v>12</v>
      </c>
      <c r="B121" s="19" t="s">
        <v>152</v>
      </c>
      <c r="C121" s="19" t="s">
        <v>17</v>
      </c>
      <c r="D121" s="19"/>
      <c r="E121" s="19" t="s">
        <v>670</v>
      </c>
      <c r="F121" s="19" t="s">
        <v>15</v>
      </c>
      <c r="G121" s="19">
        <v>1</v>
      </c>
    </row>
    <row r="122" spans="1:7" outlineLevel="3" collapsed="1">
      <c r="A122" s="19" t="s">
        <v>15</v>
      </c>
      <c r="B122" s="19" t="s">
        <v>152</v>
      </c>
      <c r="C122" s="19" t="s">
        <v>17</v>
      </c>
      <c r="D122" s="19" t="s">
        <v>15</v>
      </c>
      <c r="E122" s="19" t="s">
        <v>666</v>
      </c>
      <c r="F122" s="19" t="s">
        <v>15</v>
      </c>
      <c r="G122" s="19">
        <v>1</v>
      </c>
    </row>
    <row r="123" spans="1:7" outlineLevel="1">
      <c r="A123" s="21" t="s">
        <v>15</v>
      </c>
      <c r="B123" s="22" t="s">
        <v>654</v>
      </c>
      <c r="C123" s="21" t="s">
        <v>17</v>
      </c>
      <c r="D123" s="21" t="b">
        <f>EXACT(G8,"Yes")</f>
        <v>1</v>
      </c>
      <c r="E123" s="21" t="s">
        <v>655</v>
      </c>
      <c r="F123" s="21" t="s">
        <v>15</v>
      </c>
      <c r="G123" s="21" t="s">
        <v>17</v>
      </c>
    </row>
    <row r="124" spans="1:7" ht="30" outlineLevel="2" collapsed="1">
      <c r="A124" s="19" t="s">
        <v>12</v>
      </c>
      <c r="B124" s="19" t="s">
        <v>20</v>
      </c>
      <c r="C124" s="20" t="s">
        <v>656</v>
      </c>
      <c r="D124" s="19"/>
      <c r="E124" s="19" t="s">
        <v>657</v>
      </c>
      <c r="F124" s="19" t="s">
        <v>15</v>
      </c>
      <c r="G124" s="19" t="s">
        <v>658</v>
      </c>
    </row>
    <row r="125" spans="1:7" ht="30" outlineLevel="2">
      <c r="A125" s="21" t="s">
        <v>15</v>
      </c>
      <c r="B125" s="22" t="s">
        <v>659</v>
      </c>
      <c r="C125" s="21" t="s">
        <v>17</v>
      </c>
      <c r="D125" s="21" t="b">
        <f>EXACT(G124,"Based on the total net electricity generation of all power plants serving the system and the fuel types and total fuel consumption of the project electricity system")</f>
        <v>0</v>
      </c>
      <c r="E125" s="21" t="s">
        <v>660</v>
      </c>
      <c r="F125" s="21" t="s">
        <v>15</v>
      </c>
      <c r="G125" s="21" t="s">
        <v>17</v>
      </c>
    </row>
    <row r="126" spans="1:7" outlineLevel="3" collapsed="1">
      <c r="A126" s="19" t="s">
        <v>15</v>
      </c>
      <c r="B126" s="19" t="s">
        <v>152</v>
      </c>
      <c r="C126" s="19" t="s">
        <v>17</v>
      </c>
      <c r="D126" s="19" t="s">
        <v>15</v>
      </c>
      <c r="E126" s="19" t="s">
        <v>661</v>
      </c>
      <c r="F126" s="19" t="s">
        <v>15</v>
      </c>
      <c r="G126" s="19">
        <v>1</v>
      </c>
    </row>
    <row r="127" spans="1:7" ht="45" outlineLevel="3" collapsed="1">
      <c r="A127" s="19" t="s">
        <v>12</v>
      </c>
      <c r="B127" s="19" t="s">
        <v>152</v>
      </c>
      <c r="C127" s="19" t="s">
        <v>17</v>
      </c>
      <c r="D127" s="19"/>
      <c r="E127" s="19" t="s">
        <v>662</v>
      </c>
      <c r="F127" s="19" t="s">
        <v>15</v>
      </c>
      <c r="G127" s="19">
        <v>1</v>
      </c>
    </row>
    <row r="128" spans="1:7" outlineLevel="3">
      <c r="A128" s="21" t="s">
        <v>12</v>
      </c>
      <c r="B128" s="22" t="s">
        <v>663</v>
      </c>
      <c r="C128" s="21" t="s">
        <v>17</v>
      </c>
      <c r="D128" s="21"/>
      <c r="E128" s="21" t="s">
        <v>663</v>
      </c>
      <c r="F128" s="21" t="s">
        <v>12</v>
      </c>
      <c r="G128" s="21" t="s">
        <v>17</v>
      </c>
    </row>
    <row r="129" spans="1:7" outlineLevel="4" collapsed="1">
      <c r="A129" s="19" t="s">
        <v>12</v>
      </c>
      <c r="B129" s="19" t="s">
        <v>13</v>
      </c>
      <c r="C129" s="19" t="s">
        <v>17</v>
      </c>
      <c r="D129" s="19"/>
      <c r="E129" s="19" t="s">
        <v>667</v>
      </c>
      <c r="F129" s="19" t="s">
        <v>15</v>
      </c>
      <c r="G129" s="19" t="s">
        <v>111</v>
      </c>
    </row>
    <row r="130" spans="1:7" ht="30" outlineLevel="4" collapsed="1">
      <c r="A130" s="19" t="s">
        <v>12</v>
      </c>
      <c r="B130" s="19" t="s">
        <v>152</v>
      </c>
      <c r="C130" s="19" t="s">
        <v>17</v>
      </c>
      <c r="D130" s="19"/>
      <c r="E130" s="19" t="s">
        <v>668</v>
      </c>
      <c r="F130" s="19" t="s">
        <v>15</v>
      </c>
      <c r="G130" s="19">
        <v>1</v>
      </c>
    </row>
    <row r="131" spans="1:7" ht="30" outlineLevel="4" collapsed="1">
      <c r="A131" s="19" t="s">
        <v>12</v>
      </c>
      <c r="B131" s="19" t="s">
        <v>152</v>
      </c>
      <c r="C131" s="19" t="s">
        <v>17</v>
      </c>
      <c r="D131" s="19"/>
      <c r="E131" s="19" t="s">
        <v>669</v>
      </c>
      <c r="F131" s="19" t="s">
        <v>15</v>
      </c>
      <c r="G131" s="19">
        <v>1</v>
      </c>
    </row>
    <row r="132" spans="1:7" outlineLevel="4" collapsed="1">
      <c r="A132" s="19" t="s">
        <v>12</v>
      </c>
      <c r="B132" s="19" t="s">
        <v>152</v>
      </c>
      <c r="C132" s="19" t="s">
        <v>17</v>
      </c>
      <c r="D132" s="19"/>
      <c r="E132" s="19" t="s">
        <v>670</v>
      </c>
      <c r="F132" s="19" t="s">
        <v>15</v>
      </c>
      <c r="G132" s="19">
        <v>1</v>
      </c>
    </row>
    <row r="133" spans="1:7" ht="30" outlineLevel="2">
      <c r="A133" s="21" t="s">
        <v>15</v>
      </c>
      <c r="B133" s="22" t="s">
        <v>664</v>
      </c>
      <c r="C133" s="21" t="s">
        <v>17</v>
      </c>
      <c r="D133" s="21" t="b">
        <f>EXACT(G124,"Based on the net electricity generation and a CO2 emission factor of each power unit")</f>
        <v>1</v>
      </c>
      <c r="E133" s="21" t="s">
        <v>665</v>
      </c>
      <c r="F133" s="21" t="s">
        <v>15</v>
      </c>
      <c r="G133" s="21" t="s">
        <v>17</v>
      </c>
    </row>
    <row r="134" spans="1:7" outlineLevel="3" collapsed="1">
      <c r="A134" s="19" t="s">
        <v>15</v>
      </c>
      <c r="B134" s="19" t="s">
        <v>152</v>
      </c>
      <c r="C134" s="19" t="s">
        <v>17</v>
      </c>
      <c r="D134" s="19" t="s">
        <v>15</v>
      </c>
      <c r="E134" s="19" t="s">
        <v>661</v>
      </c>
      <c r="F134" s="19" t="s">
        <v>15</v>
      </c>
      <c r="G134" s="19">
        <v>1</v>
      </c>
    </row>
    <row r="135" spans="1:7" outlineLevel="3">
      <c r="A135" s="21" t="s">
        <v>12</v>
      </c>
      <c r="B135" s="22" t="s">
        <v>652</v>
      </c>
      <c r="C135" s="21" t="s">
        <v>17</v>
      </c>
      <c r="D135" s="21"/>
      <c r="E135" s="21" t="s">
        <v>653</v>
      </c>
      <c r="F135" s="21" t="s">
        <v>12</v>
      </c>
      <c r="G135" s="21" t="s">
        <v>17</v>
      </c>
    </row>
    <row r="136" spans="1:7" ht="30" outlineLevel="4" collapsed="1">
      <c r="A136" s="19" t="s">
        <v>12</v>
      </c>
      <c r="B136" s="19" t="s">
        <v>20</v>
      </c>
      <c r="C136" s="20" t="s">
        <v>671</v>
      </c>
      <c r="D136" s="19"/>
      <c r="E136" s="19" t="s">
        <v>672</v>
      </c>
      <c r="F136" s="19" t="s">
        <v>15</v>
      </c>
      <c r="G136" s="19" t="s">
        <v>673</v>
      </c>
    </row>
    <row r="137" spans="1:7" outlineLevel="4">
      <c r="A137" s="21" t="s">
        <v>15</v>
      </c>
      <c r="B137" s="22" t="s">
        <v>674</v>
      </c>
      <c r="C137" s="21" t="s">
        <v>17</v>
      </c>
      <c r="D137" s="21" t="b">
        <f>EXACT(G136,"Only data available is the electricity generation for the specific power unit")</f>
        <v>0</v>
      </c>
      <c r="E137" s="21" t="s">
        <v>675</v>
      </c>
      <c r="F137" s="21" t="s">
        <v>15</v>
      </c>
      <c r="G137" s="21" t="s">
        <v>17</v>
      </c>
    </row>
    <row r="138" spans="1:7" outlineLevel="5" collapsed="1">
      <c r="A138" s="19" t="s">
        <v>15</v>
      </c>
      <c r="B138" s="19" t="s">
        <v>152</v>
      </c>
      <c r="C138" s="19" t="s">
        <v>17</v>
      </c>
      <c r="D138" s="19" t="s">
        <v>15</v>
      </c>
      <c r="E138" s="19" t="s">
        <v>797</v>
      </c>
      <c r="F138" s="19" t="s">
        <v>15</v>
      </c>
      <c r="G138" s="19">
        <v>1</v>
      </c>
    </row>
    <row r="139" spans="1:7" ht="30" outlineLevel="5" collapsed="1">
      <c r="A139" s="19" t="s">
        <v>12</v>
      </c>
      <c r="B139" s="19" t="s">
        <v>152</v>
      </c>
      <c r="C139" s="19" t="s">
        <v>17</v>
      </c>
      <c r="D139" s="19"/>
      <c r="E139" s="19" t="s">
        <v>798</v>
      </c>
      <c r="F139" s="19" t="s">
        <v>15</v>
      </c>
      <c r="G139" s="19">
        <v>1</v>
      </c>
    </row>
    <row r="140" spans="1:7" ht="30" outlineLevel="4">
      <c r="A140" s="21" t="s">
        <v>15</v>
      </c>
      <c r="B140" s="22" t="s">
        <v>676</v>
      </c>
      <c r="C140" s="21" t="s">
        <v>17</v>
      </c>
      <c r="D140" s="21" t="b">
        <f>EXACT(G136,"Only data available for the specific power unit are the electricity generation and the fuel types used")</f>
        <v>0</v>
      </c>
      <c r="E140" s="21" t="s">
        <v>677</v>
      </c>
      <c r="F140" s="21" t="s">
        <v>15</v>
      </c>
      <c r="G140" s="21" t="s">
        <v>17</v>
      </c>
    </row>
    <row r="141" spans="1:7" outlineLevel="5" collapsed="1">
      <c r="A141" s="19" t="s">
        <v>15</v>
      </c>
      <c r="B141" s="19" t="s">
        <v>152</v>
      </c>
      <c r="C141" s="19" t="s">
        <v>17</v>
      </c>
      <c r="D141" s="19" t="s">
        <v>15</v>
      </c>
      <c r="E141" s="19" t="s">
        <v>799</v>
      </c>
      <c r="F141" s="19" t="s">
        <v>15</v>
      </c>
      <c r="G141" s="19">
        <v>1</v>
      </c>
    </row>
    <row r="142" spans="1:7" ht="30" outlineLevel="5" collapsed="1">
      <c r="A142" s="19" t="s">
        <v>12</v>
      </c>
      <c r="B142" s="19" t="s">
        <v>152</v>
      </c>
      <c r="C142" s="19" t="s">
        <v>17</v>
      </c>
      <c r="D142" s="19"/>
      <c r="E142" s="19" t="s">
        <v>798</v>
      </c>
      <c r="F142" s="19" t="s">
        <v>15</v>
      </c>
      <c r="G142" s="19">
        <v>1</v>
      </c>
    </row>
    <row r="143" spans="1:7" ht="30" outlineLevel="5" collapsed="1">
      <c r="A143" s="19" t="s">
        <v>12</v>
      </c>
      <c r="B143" s="19" t="s">
        <v>152</v>
      </c>
      <c r="C143" s="19" t="s">
        <v>17</v>
      </c>
      <c r="D143" s="19"/>
      <c r="E143" s="19" t="s">
        <v>800</v>
      </c>
      <c r="F143" s="19" t="s">
        <v>15</v>
      </c>
      <c r="G143" s="19">
        <v>1</v>
      </c>
    </row>
    <row r="144" spans="1:7" outlineLevel="5" collapsed="1">
      <c r="A144" s="19" t="s">
        <v>12</v>
      </c>
      <c r="B144" s="19" t="s">
        <v>152</v>
      </c>
      <c r="C144" s="19" t="s">
        <v>17</v>
      </c>
      <c r="D144" s="19"/>
      <c r="E144" s="19" t="s">
        <v>801</v>
      </c>
      <c r="F144" s="19" t="s">
        <v>15</v>
      </c>
      <c r="G144" s="19">
        <v>1</v>
      </c>
    </row>
    <row r="145" spans="1:7" outlineLevel="4">
      <c r="A145" s="21" t="s">
        <v>15</v>
      </c>
      <c r="B145" s="22" t="s">
        <v>678</v>
      </c>
      <c r="C145" s="21" t="s">
        <v>17</v>
      </c>
      <c r="D145" s="21" t="b">
        <f>EXACT(G136,"Data available for fuel consumption and electricity generation")</f>
        <v>1</v>
      </c>
      <c r="E145" s="21" t="s">
        <v>673</v>
      </c>
      <c r="F145" s="21" t="s">
        <v>15</v>
      </c>
      <c r="G145" s="21" t="s">
        <v>17</v>
      </c>
    </row>
    <row r="146" spans="1:7" outlineLevel="5" collapsed="1">
      <c r="A146" s="19" t="s">
        <v>15</v>
      </c>
      <c r="B146" s="19" t="s">
        <v>152</v>
      </c>
      <c r="C146" s="19" t="s">
        <v>17</v>
      </c>
      <c r="D146" s="19" t="s">
        <v>15</v>
      </c>
      <c r="E146" s="19" t="s">
        <v>797</v>
      </c>
      <c r="F146" s="19" t="s">
        <v>15</v>
      </c>
      <c r="G146" s="19">
        <v>1</v>
      </c>
    </row>
    <row r="147" spans="1:7" ht="30" outlineLevel="5" collapsed="1">
      <c r="A147" s="19" t="s">
        <v>12</v>
      </c>
      <c r="B147" s="19" t="s">
        <v>13</v>
      </c>
      <c r="C147" s="19" t="s">
        <v>17</v>
      </c>
      <c r="D147" s="19"/>
      <c r="E147" s="19" t="s">
        <v>802</v>
      </c>
      <c r="F147" s="19" t="s">
        <v>15</v>
      </c>
      <c r="G147" s="19" t="s">
        <v>111</v>
      </c>
    </row>
    <row r="148" spans="1:7" ht="30" outlineLevel="5" collapsed="1">
      <c r="A148" s="19" t="s">
        <v>12</v>
      </c>
      <c r="B148" s="19" t="s">
        <v>152</v>
      </c>
      <c r="C148" s="19" t="s">
        <v>17</v>
      </c>
      <c r="D148" s="19"/>
      <c r="E148" s="19" t="s">
        <v>798</v>
      </c>
      <c r="F148" s="19" t="s">
        <v>15</v>
      </c>
      <c r="G148" s="19">
        <v>1</v>
      </c>
    </row>
    <row r="149" spans="1:7" outlineLevel="5" collapsed="1">
      <c r="A149" s="19" t="s">
        <v>12</v>
      </c>
      <c r="B149" s="19" t="s">
        <v>13</v>
      </c>
      <c r="C149" s="19" t="s">
        <v>17</v>
      </c>
      <c r="D149" s="19"/>
      <c r="E149" s="19" t="s">
        <v>803</v>
      </c>
      <c r="F149" s="19" t="s">
        <v>15</v>
      </c>
      <c r="G149" s="19" t="s">
        <v>111</v>
      </c>
    </row>
    <row r="150" spans="1:7" outlineLevel="5">
      <c r="A150" s="21" t="s">
        <v>12</v>
      </c>
      <c r="B150" s="22" t="s">
        <v>663</v>
      </c>
      <c r="C150" s="21" t="s">
        <v>17</v>
      </c>
      <c r="D150" s="21"/>
      <c r="E150" s="21" t="s">
        <v>663</v>
      </c>
      <c r="F150" s="21" t="s">
        <v>12</v>
      </c>
      <c r="G150" s="21" t="s">
        <v>17</v>
      </c>
    </row>
    <row r="151" spans="1:7" outlineLevel="6" collapsed="1">
      <c r="A151" s="19" t="s">
        <v>12</v>
      </c>
      <c r="B151" s="19" t="s">
        <v>13</v>
      </c>
      <c r="C151" s="19" t="s">
        <v>17</v>
      </c>
      <c r="D151" s="19"/>
      <c r="E151" s="19" t="s">
        <v>667</v>
      </c>
      <c r="F151" s="19" t="s">
        <v>15</v>
      </c>
      <c r="G151" s="19" t="s">
        <v>111</v>
      </c>
    </row>
    <row r="152" spans="1:7" ht="30" outlineLevel="6" collapsed="1">
      <c r="A152" s="19" t="s">
        <v>12</v>
      </c>
      <c r="B152" s="19" t="s">
        <v>152</v>
      </c>
      <c r="C152" s="19" t="s">
        <v>17</v>
      </c>
      <c r="D152" s="19"/>
      <c r="E152" s="19" t="s">
        <v>668</v>
      </c>
      <c r="F152" s="19" t="s">
        <v>15</v>
      </c>
      <c r="G152" s="19">
        <v>1</v>
      </c>
    </row>
    <row r="153" spans="1:7" ht="30" outlineLevel="6" collapsed="1">
      <c r="A153" s="19" t="s">
        <v>12</v>
      </c>
      <c r="B153" s="19" t="s">
        <v>152</v>
      </c>
      <c r="C153" s="19" t="s">
        <v>17</v>
      </c>
      <c r="D153" s="19"/>
      <c r="E153" s="19" t="s">
        <v>669</v>
      </c>
      <c r="F153" s="19" t="s">
        <v>15</v>
      </c>
      <c r="G153" s="19">
        <v>1</v>
      </c>
    </row>
    <row r="154" spans="1:7" outlineLevel="6" collapsed="1">
      <c r="A154" s="19" t="s">
        <v>12</v>
      </c>
      <c r="B154" s="19" t="s">
        <v>152</v>
      </c>
      <c r="C154" s="19" t="s">
        <v>17</v>
      </c>
      <c r="D154" s="19"/>
      <c r="E154" s="19" t="s">
        <v>670</v>
      </c>
      <c r="F154" s="19" t="s">
        <v>15</v>
      </c>
      <c r="G154" s="19">
        <v>1</v>
      </c>
    </row>
    <row r="155" spans="1:7" outlineLevel="2" collapsed="1">
      <c r="A155" s="19" t="s">
        <v>15</v>
      </c>
      <c r="B155" s="19" t="s">
        <v>152</v>
      </c>
      <c r="C155" s="19" t="s">
        <v>17</v>
      </c>
      <c r="D155" s="19" t="s">
        <v>15</v>
      </c>
      <c r="E155" s="19" t="s">
        <v>666</v>
      </c>
      <c r="F155" s="19" t="s">
        <v>15</v>
      </c>
      <c r="G155" s="19">
        <v>1</v>
      </c>
    </row>
    <row r="156" spans="1:7">
      <c r="A156" s="3" t="s">
        <v>15</v>
      </c>
      <c r="B156" s="18" t="s">
        <v>679</v>
      </c>
      <c r="C156" s="3" t="s">
        <v>17</v>
      </c>
      <c r="D156" s="3" t="b">
        <f>EXACT(G6,"Hourly")</f>
        <v>1</v>
      </c>
      <c r="E156" s="3" t="s">
        <v>680</v>
      </c>
      <c r="F156" s="3" t="s">
        <v>15</v>
      </c>
      <c r="G156" s="3" t="s">
        <v>17</v>
      </c>
    </row>
    <row r="157" spans="1:7" ht="30" outlineLevel="1" collapsed="1">
      <c r="A157" s="19" t="s">
        <v>12</v>
      </c>
      <c r="B157" s="19" t="s">
        <v>20</v>
      </c>
      <c r="C157" s="20" t="s">
        <v>681</v>
      </c>
      <c r="D157" s="19"/>
      <c r="E157" s="19" t="s">
        <v>682</v>
      </c>
      <c r="F157" s="19" t="s">
        <v>15</v>
      </c>
      <c r="G157" s="19" t="s">
        <v>683</v>
      </c>
    </row>
    <row r="158" spans="1:7" ht="30" outlineLevel="1" collapsed="1">
      <c r="A158" s="19" t="s">
        <v>12</v>
      </c>
      <c r="B158" s="19" t="s">
        <v>152</v>
      </c>
      <c r="C158" s="19" t="s">
        <v>17</v>
      </c>
      <c r="D158" s="19"/>
      <c r="E158" s="19" t="s">
        <v>684</v>
      </c>
      <c r="F158" s="19" t="s">
        <v>15</v>
      </c>
      <c r="G158" s="19">
        <v>1</v>
      </c>
    </row>
    <row r="159" spans="1:7">
      <c r="A159" s="3" t="s">
        <v>12</v>
      </c>
      <c r="B159" s="18" t="s">
        <v>685</v>
      </c>
      <c r="C159" s="3" t="s">
        <v>17</v>
      </c>
      <c r="D159" s="3"/>
      <c r="E159" s="3" t="s">
        <v>685</v>
      </c>
      <c r="F159" s="3" t="s">
        <v>15</v>
      </c>
      <c r="G159" s="3" t="s">
        <v>17</v>
      </c>
    </row>
    <row r="160" spans="1:7" outlineLevel="1" collapsed="1">
      <c r="A160" s="19" t="s">
        <v>15</v>
      </c>
      <c r="B160" s="19" t="s">
        <v>152</v>
      </c>
      <c r="C160" s="19" t="s">
        <v>17</v>
      </c>
      <c r="D160" s="19" t="s">
        <v>15</v>
      </c>
      <c r="E160" s="19" t="s">
        <v>686</v>
      </c>
      <c r="F160" s="19" t="s">
        <v>15</v>
      </c>
      <c r="G160" s="19">
        <v>1</v>
      </c>
    </row>
    <row r="161" spans="1:7" ht="409.5" outlineLevel="1" collapsed="1">
      <c r="A161" s="19" t="s">
        <v>15</v>
      </c>
      <c r="B161" s="19" t="s">
        <v>80</v>
      </c>
      <c r="C161" s="23" t="s">
        <v>81</v>
      </c>
      <c r="D161" s="19"/>
      <c r="E161" s="24" t="s">
        <v>687</v>
      </c>
      <c r="F161" s="19" t="s">
        <v>15</v>
      </c>
      <c r="G161" s="19" t="s">
        <v>17</v>
      </c>
    </row>
    <row r="162" spans="1:7" outlineLevel="1" collapsed="1">
      <c r="A162" s="19" t="s">
        <v>12</v>
      </c>
      <c r="B162" s="19" t="s">
        <v>152</v>
      </c>
      <c r="C162" s="19" t="s">
        <v>17</v>
      </c>
      <c r="D162" s="19"/>
      <c r="E162" s="19" t="s">
        <v>688</v>
      </c>
      <c r="F162" s="19" t="s">
        <v>15</v>
      </c>
      <c r="G162" s="19">
        <v>1</v>
      </c>
    </row>
    <row r="163" spans="1:7" outlineLevel="1" collapsed="1">
      <c r="A163" s="19" t="s">
        <v>12</v>
      </c>
      <c r="B163" s="19" t="s">
        <v>152</v>
      </c>
      <c r="C163" s="19" t="s">
        <v>17</v>
      </c>
      <c r="D163" s="19"/>
      <c r="E163" s="19" t="s">
        <v>689</v>
      </c>
      <c r="F163" s="19" t="s">
        <v>15</v>
      </c>
      <c r="G163" s="19">
        <v>1</v>
      </c>
    </row>
    <row r="164" spans="1:7" outlineLevel="1">
      <c r="A164" s="21" t="s">
        <v>12</v>
      </c>
      <c r="B164" s="22" t="s">
        <v>690</v>
      </c>
      <c r="C164" s="21" t="s">
        <v>17</v>
      </c>
      <c r="D164" s="21"/>
      <c r="E164" s="21" t="s">
        <v>690</v>
      </c>
      <c r="F164" s="21" t="s">
        <v>12</v>
      </c>
      <c r="G164" s="21" t="s">
        <v>17</v>
      </c>
    </row>
    <row r="165" spans="1:7" outlineLevel="2" collapsed="1">
      <c r="A165" s="19" t="s">
        <v>12</v>
      </c>
      <c r="B165" s="19" t="s">
        <v>13</v>
      </c>
      <c r="C165" s="19" t="s">
        <v>17</v>
      </c>
      <c r="D165" s="19"/>
      <c r="E165" s="19" t="s">
        <v>691</v>
      </c>
      <c r="F165" s="19" t="s">
        <v>15</v>
      </c>
      <c r="G165" s="19" t="s">
        <v>111</v>
      </c>
    </row>
    <row r="166" spans="1:7" outlineLevel="2" collapsed="1">
      <c r="A166" s="19" t="s">
        <v>12</v>
      </c>
      <c r="B166" s="19" t="s">
        <v>65</v>
      </c>
      <c r="C166" s="19" t="s">
        <v>17</v>
      </c>
      <c r="D166" s="19"/>
      <c r="E166" s="19" t="s">
        <v>692</v>
      </c>
      <c r="F166" s="19" t="s">
        <v>15</v>
      </c>
      <c r="G166" s="19" t="s">
        <v>329</v>
      </c>
    </row>
    <row r="167" spans="1:7" outlineLevel="2" collapsed="1">
      <c r="A167" s="19" t="s">
        <v>12</v>
      </c>
      <c r="B167" s="19" t="s">
        <v>152</v>
      </c>
      <c r="C167" s="19" t="s">
        <v>17</v>
      </c>
      <c r="D167" s="19"/>
      <c r="E167" s="19" t="s">
        <v>693</v>
      </c>
      <c r="F167" s="19" t="s">
        <v>15</v>
      </c>
      <c r="G167" s="19">
        <v>1</v>
      </c>
    </row>
    <row r="168" spans="1:7" outlineLevel="2" collapsed="1">
      <c r="A168" s="19" t="s">
        <v>12</v>
      </c>
      <c r="B168" s="19" t="s">
        <v>152</v>
      </c>
      <c r="C168" s="19" t="s">
        <v>17</v>
      </c>
      <c r="D168" s="19"/>
      <c r="E168" s="19" t="s">
        <v>694</v>
      </c>
      <c r="F168" s="19" t="s">
        <v>15</v>
      </c>
      <c r="G168" s="19">
        <v>1</v>
      </c>
    </row>
    <row r="169" spans="1:7">
      <c r="A169" s="3" t="s">
        <v>12</v>
      </c>
      <c r="B169" s="18" t="s">
        <v>695</v>
      </c>
      <c r="C169" s="3" t="s">
        <v>17</v>
      </c>
      <c r="D169" s="3"/>
      <c r="E169" s="3" t="s">
        <v>695</v>
      </c>
      <c r="F169" s="3" t="s">
        <v>15</v>
      </c>
      <c r="G169" s="3" t="s">
        <v>17</v>
      </c>
    </row>
    <row r="170" spans="1:7" ht="30" outlineLevel="1" collapsed="1">
      <c r="A170" s="19" t="s">
        <v>12</v>
      </c>
      <c r="B170" s="19" t="s">
        <v>20</v>
      </c>
      <c r="C170" s="20" t="s">
        <v>696</v>
      </c>
      <c r="D170" s="19"/>
      <c r="E170" s="19" t="s">
        <v>697</v>
      </c>
      <c r="F170" s="19" t="s">
        <v>15</v>
      </c>
      <c r="G170" s="19" t="s">
        <v>12</v>
      </c>
    </row>
    <row r="171" spans="1:7" outlineLevel="1">
      <c r="A171" s="21" t="s">
        <v>15</v>
      </c>
      <c r="B171" s="22" t="s">
        <v>698</v>
      </c>
      <c r="C171" s="21" t="s">
        <v>17</v>
      </c>
      <c r="D171" s="21" t="b">
        <f>EXACT(G170,"No")</f>
        <v>0</v>
      </c>
      <c r="E171" s="21" t="s">
        <v>699</v>
      </c>
      <c r="F171" s="21" t="s">
        <v>15</v>
      </c>
      <c r="G171" s="21" t="s">
        <v>17</v>
      </c>
    </row>
    <row r="172" spans="1:7" ht="30" outlineLevel="2" collapsed="1">
      <c r="A172" s="19" t="s">
        <v>12</v>
      </c>
      <c r="B172" s="19" t="s">
        <v>20</v>
      </c>
      <c r="C172" s="20" t="s">
        <v>700</v>
      </c>
      <c r="D172" s="19"/>
      <c r="E172" s="19" t="s">
        <v>701</v>
      </c>
      <c r="F172" s="19" t="s">
        <v>15</v>
      </c>
      <c r="G172" s="19" t="s">
        <v>702</v>
      </c>
    </row>
    <row r="173" spans="1:7" outlineLevel="2">
      <c r="A173" s="21" t="s">
        <v>15</v>
      </c>
      <c r="B173" s="22" t="s">
        <v>703</v>
      </c>
      <c r="C173" s="21" t="s">
        <v>17</v>
      </c>
      <c r="D173" s="21" t="b">
        <f>EXACT(G172,"Neither")</f>
        <v>0</v>
      </c>
      <c r="E173" s="21" t="s">
        <v>703</v>
      </c>
      <c r="F173" s="21" t="s">
        <v>15</v>
      </c>
      <c r="G173" s="21" t="s">
        <v>17</v>
      </c>
    </row>
    <row r="174" spans="1:7" outlineLevel="3" collapsed="1">
      <c r="A174" s="19" t="s">
        <v>15</v>
      </c>
      <c r="B174" s="19" t="s">
        <v>152</v>
      </c>
      <c r="C174" s="19" t="s">
        <v>17</v>
      </c>
      <c r="D174" s="19" t="s">
        <v>15</v>
      </c>
      <c r="E174" s="19" t="s">
        <v>704</v>
      </c>
      <c r="F174" s="19" t="s">
        <v>15</v>
      </c>
      <c r="G174" s="19">
        <v>1</v>
      </c>
    </row>
    <row r="175" spans="1:7" outlineLevel="3" collapsed="1">
      <c r="A175" s="19" t="s">
        <v>15</v>
      </c>
      <c r="B175" s="19" t="s">
        <v>152</v>
      </c>
      <c r="C175" s="19" t="s">
        <v>17</v>
      </c>
      <c r="D175" s="19" t="s">
        <v>15</v>
      </c>
      <c r="E175" s="19" t="s">
        <v>705</v>
      </c>
      <c r="F175" s="19" t="s">
        <v>15</v>
      </c>
      <c r="G175" s="19">
        <v>1</v>
      </c>
    </row>
    <row r="176" spans="1:7" outlineLevel="3" collapsed="1">
      <c r="A176" s="19" t="s">
        <v>15</v>
      </c>
      <c r="B176" s="19" t="s">
        <v>152</v>
      </c>
      <c r="C176" s="19" t="s">
        <v>17</v>
      </c>
      <c r="D176" s="19" t="s">
        <v>15</v>
      </c>
      <c r="E176" s="19" t="s">
        <v>706</v>
      </c>
      <c r="F176" s="19" t="s">
        <v>15</v>
      </c>
      <c r="G176" s="19">
        <v>1</v>
      </c>
    </row>
    <row r="177" spans="1:7" outlineLevel="3" collapsed="1">
      <c r="A177" s="19" t="s">
        <v>15</v>
      </c>
      <c r="B177" s="19" t="s">
        <v>152</v>
      </c>
      <c r="C177" s="19" t="s">
        <v>17</v>
      </c>
      <c r="D177" s="19" t="s">
        <v>15</v>
      </c>
      <c r="E177" s="19" t="s">
        <v>686</v>
      </c>
      <c r="F177" s="19" t="s">
        <v>15</v>
      </c>
      <c r="G177" s="19">
        <v>1</v>
      </c>
    </row>
    <row r="178" spans="1:7" ht="30" outlineLevel="3" collapsed="1">
      <c r="A178" s="19" t="s">
        <v>12</v>
      </c>
      <c r="B178" s="19" t="s">
        <v>20</v>
      </c>
      <c r="C178" s="20" t="s">
        <v>134</v>
      </c>
      <c r="D178" s="19"/>
      <c r="E178" s="19" t="s">
        <v>707</v>
      </c>
      <c r="F178" s="19" t="s">
        <v>15</v>
      </c>
      <c r="G178" s="19" t="s">
        <v>12</v>
      </c>
    </row>
    <row r="179" spans="1:7" ht="45" outlineLevel="3" collapsed="1">
      <c r="A179" s="19" t="s">
        <v>12</v>
      </c>
      <c r="B179" s="19" t="s">
        <v>20</v>
      </c>
      <c r="C179" s="20" t="s">
        <v>708</v>
      </c>
      <c r="D179" s="19"/>
      <c r="E179" s="19" t="s">
        <v>709</v>
      </c>
      <c r="F179" s="19" t="s">
        <v>15</v>
      </c>
      <c r="G179" s="19" t="s">
        <v>710</v>
      </c>
    </row>
    <row r="180" spans="1:7" ht="30" outlineLevel="3" collapsed="1">
      <c r="A180" s="19" t="s">
        <v>12</v>
      </c>
      <c r="B180" s="19" t="s">
        <v>20</v>
      </c>
      <c r="C180" s="20" t="s">
        <v>711</v>
      </c>
      <c r="D180" s="19"/>
      <c r="E180" s="19" t="s">
        <v>712</v>
      </c>
      <c r="F180" s="19" t="s">
        <v>15</v>
      </c>
      <c r="G180" s="19" t="s">
        <v>12</v>
      </c>
    </row>
    <row r="181" spans="1:7" outlineLevel="3" collapsed="1">
      <c r="A181" s="19" t="s">
        <v>15</v>
      </c>
      <c r="B181" s="19" t="s">
        <v>152</v>
      </c>
      <c r="C181" s="19" t="s">
        <v>17</v>
      </c>
      <c r="D181" s="19" t="s">
        <v>15</v>
      </c>
      <c r="E181" s="19" t="s">
        <v>713</v>
      </c>
      <c r="F181" s="19" t="s">
        <v>15</v>
      </c>
      <c r="G181" s="19">
        <v>1</v>
      </c>
    </row>
    <row r="182" spans="1:7" outlineLevel="2">
      <c r="A182" s="21" t="s">
        <v>15</v>
      </c>
      <c r="B182" s="22" t="s">
        <v>714</v>
      </c>
      <c r="C182" s="21" t="s">
        <v>17</v>
      </c>
      <c r="D182" s="21" t="b">
        <f>EXACT(G172,"Isolated System")</f>
        <v>0</v>
      </c>
      <c r="E182" s="21" t="s">
        <v>715</v>
      </c>
      <c r="F182" s="21" t="s">
        <v>15</v>
      </c>
      <c r="G182" s="21" t="s">
        <v>17</v>
      </c>
    </row>
    <row r="183" spans="1:7" outlineLevel="3" collapsed="1">
      <c r="A183" s="19" t="s">
        <v>15</v>
      </c>
      <c r="B183" s="19" t="s">
        <v>152</v>
      </c>
      <c r="C183" s="19" t="s">
        <v>17</v>
      </c>
      <c r="D183" s="19" t="s">
        <v>15</v>
      </c>
      <c r="E183" s="19" t="s">
        <v>704</v>
      </c>
      <c r="F183" s="19" t="s">
        <v>15</v>
      </c>
      <c r="G183" s="19">
        <v>1</v>
      </c>
    </row>
    <row r="184" spans="1:7" outlineLevel="3" collapsed="1">
      <c r="A184" s="19" t="s">
        <v>15</v>
      </c>
      <c r="B184" s="19" t="s">
        <v>152</v>
      </c>
      <c r="C184" s="19" t="s">
        <v>17</v>
      </c>
      <c r="D184" s="19" t="s">
        <v>15</v>
      </c>
      <c r="E184" s="19" t="s">
        <v>705</v>
      </c>
      <c r="F184" s="19" t="s">
        <v>15</v>
      </c>
      <c r="G184" s="19">
        <v>1</v>
      </c>
    </row>
    <row r="185" spans="1:7" outlineLevel="3" collapsed="1">
      <c r="A185" s="19" t="s">
        <v>15</v>
      </c>
      <c r="B185" s="19" t="s">
        <v>152</v>
      </c>
      <c r="C185" s="19" t="s">
        <v>17</v>
      </c>
      <c r="D185" s="19" t="s">
        <v>15</v>
      </c>
      <c r="E185" s="19" t="s">
        <v>706</v>
      </c>
      <c r="F185" s="19" t="s">
        <v>15</v>
      </c>
      <c r="G185" s="19">
        <v>1</v>
      </c>
    </row>
    <row r="186" spans="1:7" outlineLevel="3" collapsed="1">
      <c r="A186" s="19" t="s">
        <v>15</v>
      </c>
      <c r="B186" s="19" t="s">
        <v>152</v>
      </c>
      <c r="C186" s="19" t="s">
        <v>17</v>
      </c>
      <c r="D186" s="19" t="s">
        <v>15</v>
      </c>
      <c r="E186" s="19" t="s">
        <v>713</v>
      </c>
      <c r="F186" s="19" t="s">
        <v>15</v>
      </c>
      <c r="G186" s="19">
        <v>1</v>
      </c>
    </row>
    <row r="187" spans="1:7" outlineLevel="3" collapsed="1">
      <c r="A187" s="19" t="s">
        <v>15</v>
      </c>
      <c r="B187" s="19" t="s">
        <v>152</v>
      </c>
      <c r="C187" s="19" t="s">
        <v>17</v>
      </c>
      <c r="D187" s="19" t="s">
        <v>15</v>
      </c>
      <c r="E187" s="19" t="s">
        <v>686</v>
      </c>
      <c r="F187" s="19" t="s">
        <v>15</v>
      </c>
      <c r="G187" s="19">
        <v>1</v>
      </c>
    </row>
    <row r="188" spans="1:7" ht="30" outlineLevel="3" collapsed="1">
      <c r="A188" s="19" t="s">
        <v>12</v>
      </c>
      <c r="B188" s="19" t="s">
        <v>20</v>
      </c>
      <c r="C188" s="20" t="s">
        <v>716</v>
      </c>
      <c r="D188" s="19"/>
      <c r="E188" s="19" t="s">
        <v>717</v>
      </c>
      <c r="F188" s="19" t="s">
        <v>15</v>
      </c>
      <c r="G188" s="19" t="s">
        <v>718</v>
      </c>
    </row>
    <row r="189" spans="1:7" outlineLevel="3">
      <c r="A189" s="21" t="s">
        <v>15</v>
      </c>
      <c r="B189" s="22" t="s">
        <v>719</v>
      </c>
      <c r="C189" s="21" t="s">
        <v>17</v>
      </c>
      <c r="D189" s="21" t="b">
        <f>EXACT(G188,"Multiple")</f>
        <v>0</v>
      </c>
      <c r="E189" s="21" t="s">
        <v>720</v>
      </c>
      <c r="F189" s="21" t="s">
        <v>15</v>
      </c>
      <c r="G189" s="21" t="s">
        <v>17</v>
      </c>
    </row>
    <row r="190" spans="1:7" ht="30" outlineLevel="4" collapsed="1">
      <c r="A190" s="19" t="s">
        <v>12</v>
      </c>
      <c r="B190" s="19" t="s">
        <v>20</v>
      </c>
      <c r="C190" s="20" t="s">
        <v>721</v>
      </c>
      <c r="D190" s="19"/>
      <c r="E190" s="19" t="s">
        <v>722</v>
      </c>
      <c r="F190" s="19" t="s">
        <v>15</v>
      </c>
      <c r="G190" s="19" t="s">
        <v>723</v>
      </c>
    </row>
    <row r="191" spans="1:7" ht="30" outlineLevel="4" collapsed="1">
      <c r="A191" s="19" t="s">
        <v>15</v>
      </c>
      <c r="B191" s="19" t="s">
        <v>20</v>
      </c>
      <c r="C191" s="20" t="s">
        <v>724</v>
      </c>
      <c r="D191" s="19" t="b">
        <f>EXACT(G190,"Isolated grid systems with multiple fuel and technology types with combined cycle power plants")</f>
        <v>0</v>
      </c>
      <c r="E191" s="19" t="s">
        <v>725</v>
      </c>
      <c r="F191" s="19" t="s">
        <v>15</v>
      </c>
      <c r="G191" s="19" t="s">
        <v>12</v>
      </c>
    </row>
    <row r="192" spans="1:7" ht="30" outlineLevel="4" collapsed="1">
      <c r="A192" s="19" t="s">
        <v>15</v>
      </c>
      <c r="B192" s="19" t="s">
        <v>20</v>
      </c>
      <c r="C192" s="20" t="s">
        <v>726</v>
      </c>
      <c r="D192" s="19" t="b">
        <f>EXACT(G190,"Isolated grid systems with multiple fuel and technology types without combined cycle power plants")</f>
        <v>0</v>
      </c>
      <c r="E192" s="19" t="s">
        <v>725</v>
      </c>
      <c r="F192" s="19" t="s">
        <v>15</v>
      </c>
      <c r="G192" s="19" t="s">
        <v>12</v>
      </c>
    </row>
    <row r="193" spans="1:7" outlineLevel="2">
      <c r="A193" s="21" t="s">
        <v>15</v>
      </c>
      <c r="B193" s="22" t="s">
        <v>703</v>
      </c>
      <c r="C193" s="21" t="s">
        <v>17</v>
      </c>
      <c r="D193" s="21" t="b">
        <f>EXACT(G172,"Grid is located in LDC/SIDs/URC")</f>
        <v>1</v>
      </c>
      <c r="E193" s="21" t="s">
        <v>703</v>
      </c>
      <c r="F193" s="21" t="s">
        <v>15</v>
      </c>
      <c r="G193" s="21" t="s">
        <v>17</v>
      </c>
    </row>
    <row r="194" spans="1:7" outlineLevel="3" collapsed="1">
      <c r="A194" s="19" t="s">
        <v>15</v>
      </c>
      <c r="B194" s="19" t="s">
        <v>152</v>
      </c>
      <c r="C194" s="19" t="s">
        <v>17</v>
      </c>
      <c r="D194" s="19" t="s">
        <v>15</v>
      </c>
      <c r="E194" s="19" t="s">
        <v>704</v>
      </c>
      <c r="F194" s="19" t="s">
        <v>15</v>
      </c>
      <c r="G194" s="19">
        <v>1</v>
      </c>
    </row>
    <row r="195" spans="1:7" outlineLevel="3" collapsed="1">
      <c r="A195" s="19" t="s">
        <v>15</v>
      </c>
      <c r="B195" s="19" t="s">
        <v>152</v>
      </c>
      <c r="C195" s="19" t="s">
        <v>17</v>
      </c>
      <c r="D195" s="19" t="s">
        <v>15</v>
      </c>
      <c r="E195" s="19" t="s">
        <v>705</v>
      </c>
      <c r="F195" s="19" t="s">
        <v>15</v>
      </c>
      <c r="G195" s="19">
        <v>1</v>
      </c>
    </row>
    <row r="196" spans="1:7" outlineLevel="3" collapsed="1">
      <c r="A196" s="19" t="s">
        <v>15</v>
      </c>
      <c r="B196" s="19" t="s">
        <v>152</v>
      </c>
      <c r="C196" s="19" t="s">
        <v>17</v>
      </c>
      <c r="D196" s="19" t="s">
        <v>15</v>
      </c>
      <c r="E196" s="19" t="s">
        <v>706</v>
      </c>
      <c r="F196" s="19" t="s">
        <v>15</v>
      </c>
      <c r="G196" s="19">
        <v>1</v>
      </c>
    </row>
    <row r="197" spans="1:7" outlineLevel="3" collapsed="1">
      <c r="A197" s="19" t="s">
        <v>15</v>
      </c>
      <c r="B197" s="19" t="s">
        <v>152</v>
      </c>
      <c r="C197" s="19" t="s">
        <v>17</v>
      </c>
      <c r="D197" s="19" t="s">
        <v>15</v>
      </c>
      <c r="E197" s="19" t="s">
        <v>686</v>
      </c>
      <c r="F197" s="19" t="s">
        <v>15</v>
      </c>
      <c r="G197" s="19">
        <v>1</v>
      </c>
    </row>
    <row r="198" spans="1:7" ht="30" outlineLevel="3" collapsed="1">
      <c r="A198" s="19" t="s">
        <v>12</v>
      </c>
      <c r="B198" s="19" t="s">
        <v>20</v>
      </c>
      <c r="C198" s="20" t="s">
        <v>134</v>
      </c>
      <c r="D198" s="19"/>
      <c r="E198" s="19" t="s">
        <v>707</v>
      </c>
      <c r="F198" s="19" t="s">
        <v>15</v>
      </c>
      <c r="G198" s="19" t="s">
        <v>12</v>
      </c>
    </row>
    <row r="199" spans="1:7" ht="45" outlineLevel="3" collapsed="1">
      <c r="A199" s="19" t="s">
        <v>12</v>
      </c>
      <c r="B199" s="19" t="s">
        <v>20</v>
      </c>
      <c r="C199" s="20" t="s">
        <v>708</v>
      </c>
      <c r="D199" s="19"/>
      <c r="E199" s="19" t="s">
        <v>709</v>
      </c>
      <c r="F199" s="19" t="s">
        <v>15</v>
      </c>
      <c r="G199" s="19" t="s">
        <v>710</v>
      </c>
    </row>
    <row r="200" spans="1:7" ht="30" outlineLevel="3" collapsed="1">
      <c r="A200" s="19" t="s">
        <v>12</v>
      </c>
      <c r="B200" s="19" t="s">
        <v>20</v>
      </c>
      <c r="C200" s="20" t="s">
        <v>711</v>
      </c>
      <c r="D200" s="19"/>
      <c r="E200" s="19" t="s">
        <v>712</v>
      </c>
      <c r="F200" s="19" t="s">
        <v>15</v>
      </c>
      <c r="G200" s="19" t="s">
        <v>12</v>
      </c>
    </row>
    <row r="201" spans="1:7" outlineLevel="3" collapsed="1">
      <c r="A201" s="19" t="s">
        <v>15</v>
      </c>
      <c r="B201" s="19" t="s">
        <v>152</v>
      </c>
      <c r="C201" s="19" t="s">
        <v>17</v>
      </c>
      <c r="D201" s="19" t="s">
        <v>15</v>
      </c>
      <c r="E201" s="19" t="s">
        <v>713</v>
      </c>
      <c r="F201" s="19" t="s">
        <v>15</v>
      </c>
      <c r="G201" s="19">
        <v>1</v>
      </c>
    </row>
    <row r="202" spans="1:7" outlineLevel="1">
      <c r="A202" s="21" t="s">
        <v>15</v>
      </c>
      <c r="B202" s="22" t="s">
        <v>727</v>
      </c>
      <c r="C202" s="21" t="s">
        <v>17</v>
      </c>
      <c r="D202" s="21" t="b">
        <f>EXACT(G170,"Yes")</f>
        <v>1</v>
      </c>
      <c r="E202" s="21" t="s">
        <v>727</v>
      </c>
      <c r="F202" s="21" t="s">
        <v>15</v>
      </c>
      <c r="G202" s="21" t="s">
        <v>17</v>
      </c>
    </row>
    <row r="203" spans="1:7" outlineLevel="2" collapsed="1">
      <c r="A203" s="19" t="s">
        <v>15</v>
      </c>
      <c r="B203" s="19" t="s">
        <v>152</v>
      </c>
      <c r="C203" s="19" t="s">
        <v>17</v>
      </c>
      <c r="D203" s="19" t="s">
        <v>15</v>
      </c>
      <c r="E203" s="19" t="s">
        <v>704</v>
      </c>
      <c r="F203" s="19" t="s">
        <v>15</v>
      </c>
      <c r="G203" s="19">
        <v>1</v>
      </c>
    </row>
    <row r="204" spans="1:7" outlineLevel="2" collapsed="1">
      <c r="A204" s="19" t="s">
        <v>15</v>
      </c>
      <c r="B204" s="19" t="s">
        <v>152</v>
      </c>
      <c r="C204" s="19" t="s">
        <v>17</v>
      </c>
      <c r="D204" s="19" t="s">
        <v>15</v>
      </c>
      <c r="E204" s="19" t="s">
        <v>713</v>
      </c>
      <c r="F204" s="19" t="s">
        <v>15</v>
      </c>
      <c r="G204" s="19">
        <v>1</v>
      </c>
    </row>
    <row r="205" spans="1:7" outlineLevel="2" collapsed="1">
      <c r="A205" s="19" t="s">
        <v>15</v>
      </c>
      <c r="B205" s="19" t="s">
        <v>152</v>
      </c>
      <c r="C205" s="19" t="s">
        <v>17</v>
      </c>
      <c r="D205" s="19" t="s">
        <v>15</v>
      </c>
      <c r="E205" s="19" t="s">
        <v>705</v>
      </c>
      <c r="F205" s="19" t="s">
        <v>15</v>
      </c>
      <c r="G205" s="19">
        <v>1</v>
      </c>
    </row>
    <row r="206" spans="1:7" outlineLevel="2" collapsed="1">
      <c r="A206" s="19" t="s">
        <v>15</v>
      </c>
      <c r="B206" s="19" t="s">
        <v>152</v>
      </c>
      <c r="C206" s="19" t="s">
        <v>17</v>
      </c>
      <c r="D206" s="19" t="s">
        <v>15</v>
      </c>
      <c r="E206" s="19" t="s">
        <v>706</v>
      </c>
      <c r="F206" s="19" t="s">
        <v>15</v>
      </c>
      <c r="G206" s="19">
        <v>1</v>
      </c>
    </row>
    <row r="207" spans="1:7" ht="30" outlineLevel="1" collapsed="1">
      <c r="A207" s="19" t="s">
        <v>12</v>
      </c>
      <c r="B207" s="19" t="s">
        <v>20</v>
      </c>
      <c r="C207" s="20" t="s">
        <v>728</v>
      </c>
      <c r="D207" s="19"/>
      <c r="E207" s="19" t="s">
        <v>729</v>
      </c>
      <c r="F207" s="19" t="s">
        <v>15</v>
      </c>
      <c r="G207" s="19" t="s">
        <v>12</v>
      </c>
    </row>
    <row r="208" spans="1:7" ht="30" outlineLevel="1" collapsed="1">
      <c r="A208" s="19" t="s">
        <v>12</v>
      </c>
      <c r="B208" s="19" t="s">
        <v>20</v>
      </c>
      <c r="C208" s="20" t="s">
        <v>730</v>
      </c>
      <c r="D208" s="19"/>
      <c r="E208" s="19" t="s">
        <v>731</v>
      </c>
      <c r="F208" s="19" t="s">
        <v>15</v>
      </c>
      <c r="G208" s="19" t="s">
        <v>732</v>
      </c>
    </row>
    <row r="209" spans="1:7" outlineLevel="1" collapsed="1">
      <c r="A209" s="19" t="s">
        <v>15</v>
      </c>
      <c r="B209" s="19" t="s">
        <v>152</v>
      </c>
      <c r="C209" s="19" t="s">
        <v>17</v>
      </c>
      <c r="D209" s="19" t="s">
        <v>15</v>
      </c>
      <c r="E209" s="19" t="s">
        <v>733</v>
      </c>
      <c r="F209" s="19" t="s">
        <v>15</v>
      </c>
      <c r="G209" s="19">
        <v>1</v>
      </c>
    </row>
  </sheetData>
  <mergeCells count="3">
    <mergeCell ref="A1:G1"/>
    <mergeCell ref="B2:G2"/>
    <mergeCell ref="B3:G3"/>
  </mergeCells>
  <hyperlinks>
    <hyperlink ref="C6" location="#'Does you have hourly or (enum)'!A3" display="Does you have hourly or (enum)" xr:uid="{88B52CDE-30FF-46C1-9BF8-FD30DF9B259D}"/>
    <hyperlink ref="B7" location="#'Is LCMR share less than 50% in'!A1" display="Is LCMR share less than 50% in" xr:uid="{682F4B43-D5FD-42A7-AB2C-35AB6480DD69}"/>
    <hyperlink ref="C8" location="#'Is LCMR share less than (enum)'!A3" display="Is LCMR share less than (enum)" xr:uid="{AB33C6F7-5FA2-4A33-8373-E3F878D0B093}"/>
    <hyperlink ref="B9" location="#'Is the average load by LCMR le'!A1" display="Is the average load by LCMR le" xr:uid="{3F9FFD2B-C196-44E6-BB16-0861BFC0F342}"/>
    <hyperlink ref="C10" location="#'Is the average load by  (enum)'!A3" display="Is the average load by  (enum)" xr:uid="{4BA9785C-61CA-43C1-9B6D-36FFEE4E3CBD}"/>
    <hyperlink ref="B11" location="#'Are hourly loads of the grid i'!A1" display="Are hourly loads of the grid i" xr:uid="{6E8CD2B8-B897-4CE8-AC0D-43A88EA1F210}"/>
    <hyperlink ref="C12" location="#'Are hourly loads of the (enum)'!A3" display="Are hourly loads of the (enum)" xr:uid="{9D5D53D3-ECD4-431C-991D-1704C2C670F7}"/>
    <hyperlink ref="B13" location="#'Is the LASL more than one thir'!A1" display="Is the LASL more than one thir" xr:uid="{48FDBC0D-0E59-4FB8-87CD-2D1A5B073163}"/>
    <hyperlink ref="C14" location="#'Is the LASL more than o (enum)'!A3" display="Is the LASL more than o (enum)" xr:uid="{C4FD1CA3-C6F0-4C94-8B2A-97F612FCDBA2}"/>
    <hyperlink ref="B15" location="#'Do you have annual aggregated '!A1" display="Do you have annual aggregated " xr:uid="{ABD0A1C9-1727-4C31-8D7C-68C0C89AA7E8}"/>
    <hyperlink ref="C16" location="#'Do you have annual aggr (enum)'!A3" display="Do you have annual aggr (enum)" xr:uid="{AB65613C-6F93-4F87-8FE7-04436B2867E6}"/>
    <hyperlink ref="B18" location="#'Average OM Simple OM'!A1" display="Average OM Simple OM" xr:uid="{EBD351DC-5756-4B73-8499-E799B1347614}"/>
    <hyperlink ref="C19" location="#'Select one of the two o (enum)'!A3" display="Select one of the two o (enum)" xr:uid="{018CD591-0863-4DAF-A000-C8099436A5DC}"/>
    <hyperlink ref="B20" location="#'Calculation based on total fue'!A1" display="Calculation based on total fue" xr:uid="{3BAD6691-A811-4605-ACF1-E7BD1F705937}"/>
    <hyperlink ref="B23" location="#'Fuel Type'!A1" display="Fuel Type" xr:uid="{8CA6EEC7-240D-44DE-89A6-A9006798C778}"/>
    <hyperlink ref="B24" location="#'Calculation based on average e'!A1" display="Calculation based on average e" xr:uid="{CB581BB4-AD04-479F-887B-C190F3CB0739}"/>
    <hyperlink ref="B26" location="#'(Average OM Simple Adj OM) Pow'!A1" display="(Average OM Simple Adj OM) Pow" xr:uid="{4D576CEA-E9B0-4BC4-B392-86E6DB6260B6}"/>
    <hyperlink ref="B28" location="#'Simple Adj OM'!A1" display="Simple Adj OM" xr:uid="{8967FEE4-36AB-4C56-AC85-C4209B3AEDEC}"/>
    <hyperlink ref="C29" location="#'Select the approach you (enum)'!A3" display="Select the approach you (enum)" xr:uid="{95187415-C2AC-456C-81CC-CC727CEC2703}"/>
    <hyperlink ref="B30" location="#'Lambda Approach 2'!A1" display="Lambda Approach 2" xr:uid="{B7900385-ECF0-4DE7-A37F-F4ADC8C2DBDE}"/>
    <hyperlink ref="B34" location="#'Lambda Approach 1'!A1" display="Lambda Approach 1" xr:uid="{FB437487-5A4E-4A93-879E-EC773CCB45D6}"/>
    <hyperlink ref="B41" location="#'(Average OM Simple Adj OM) Pow'!A1" display="(Average OM Simple Adj OM) Pow" xr:uid="{82C997EC-E595-4528-AD30-599CCBFA826C}"/>
    <hyperlink ref="C42" location="#'Select the option that  (enum)'!A3" display="Select the option that  (enum)" xr:uid="{EC42AFDE-4D24-4006-B5EF-091F4CABD943}"/>
    <hyperlink ref="B43" location="#'Average OM (Option A3)'!A1" display="Average OM (Option A3)" xr:uid="{5527C10C-900C-47CA-BBCA-17CF226ECD35}"/>
    <hyperlink ref="B46" location="#'Average OM (Option A2)'!A1" display="Average OM (Option A2)" xr:uid="{D835B68E-0C15-40CB-A4A8-E18DB4E95AFA}"/>
    <hyperlink ref="B51" location="#'Average OM (Option A1)'!A1" display="Average OM (Option A1)" xr:uid="{87DA18C6-B084-4494-9C9D-D64A70D5DFA7}"/>
    <hyperlink ref="B56" location="#'Fuel Type'!A1" display="Fuel Type" xr:uid="{BF05B88D-1B93-45FF-B863-208ED1DB2E50}"/>
    <hyperlink ref="B57" location="#'Simple Adj OM'!A1" display="Simple Adj OM" xr:uid="{D5194685-3358-472B-BF8D-ABF8E21711CD}"/>
    <hyperlink ref="C58" location="#'Select the approach you (enum)'!A3" display="Select the approach you (enum)" xr:uid="{D6999E4F-6575-437B-8004-3E3A99F3B6A8}"/>
    <hyperlink ref="B59" location="#'Lambda Approach 2'!A1" display="Lambda Approach 2" xr:uid="{75172728-3023-4A79-A6BA-5D1B7D371FB4}"/>
    <hyperlink ref="B63" location="#'Lambda Approach 1'!A1" display="Lambda Approach 1" xr:uid="{BFD91FA5-9450-48BC-8313-1EE9F6AAEE98}"/>
    <hyperlink ref="B70" location="#'(Average OM Simple Adj OM) Pow'!A1" display="(Average OM Simple Adj OM) Pow" xr:uid="{8A836361-6AFE-4B24-B846-5A014CA3F45A}"/>
    <hyperlink ref="C71" location="#'Select the option that  (enum)'!A3" display="Select the option that  (enum)" xr:uid="{C57D3383-F9AE-4E46-874E-38C604CA1B45}"/>
    <hyperlink ref="B72" location="#'Average OM (Option A3)'!A1" display="Average OM (Option A3)" xr:uid="{30C35043-5613-49DA-B235-C95F02E5E295}"/>
    <hyperlink ref="B75" location="#'Average OM (Option A2)'!A1" display="Average OM (Option A2)" xr:uid="{4E2117E2-821D-4B8A-B812-45B11B587F5B}"/>
    <hyperlink ref="B80" location="#'Average OM (Option A1)'!A1" display="Average OM (Option A1)" xr:uid="{78FE65CC-67D0-4F30-935E-86E0D77318D3}"/>
    <hyperlink ref="B85" location="#'Fuel Type'!A1" display="Fuel Type" xr:uid="{2124BABA-A9B5-4F1C-AD46-F85F7FCDB122}"/>
    <hyperlink ref="B90" location="#'Average OM Simple OM'!A1" display="Average OM Simple OM" xr:uid="{F66AA87D-DB58-4F2F-B244-C4DE60468ED1}"/>
    <hyperlink ref="C91" location="#'Select one of the two o (enum)'!A3" display="Select one of the two o (enum)" xr:uid="{DC5CDB89-5714-4BC3-8E78-59424D9A156C}"/>
    <hyperlink ref="B92" location="#'Calculation based on total fue'!A1" display="Calculation based on total fue" xr:uid="{44CED3A1-B59A-4ED5-8740-E3E3459526C5}"/>
    <hyperlink ref="B95" location="#'Fuel Type'!A1" display="Fuel Type" xr:uid="{8494AFDA-F2DC-4082-9AEE-8F8D2866DE10}"/>
    <hyperlink ref="B100" location="#'Calculation based on average e'!A1" display="Calculation based on average e" xr:uid="{96DBF2C2-A863-47A9-AF06-267FAF20EE59}"/>
    <hyperlink ref="B102" location="#'(Average OM Simple Adj OM) Pow'!A1" display="(Average OM Simple Adj OM) Pow" xr:uid="{1A52766D-DEB5-4B07-8B5F-9B54968E9252}"/>
    <hyperlink ref="C103" location="#'Select the option that  (enum)'!A3" display="Select the option that  (enum)" xr:uid="{80A02D9C-E28B-4342-9505-D39D4A392A1E}"/>
    <hyperlink ref="B104" location="#'Average OM (Option A3)'!A1" display="Average OM (Option A3)" xr:uid="{78DA0A21-23C1-41B4-A856-544FA4667450}"/>
    <hyperlink ref="B107" location="#'Average OM (Option A2)'!A1" display="Average OM (Option A2)" xr:uid="{A305DDF9-93F8-4932-A383-5A64A4A3FE6F}"/>
    <hyperlink ref="B112" location="#'Average OM (Option A1)'!A1" display="Average OM (Option A1)" xr:uid="{EFFF60EC-EC9D-431C-B11B-8778D5FEDEAD}"/>
    <hyperlink ref="B117" location="#'Fuel Type'!A1" display="Fuel Type" xr:uid="{A79C8452-A62C-4BC5-B179-03285AF4F5CC}"/>
    <hyperlink ref="B123" location="#'Average OM Simple OM'!A1" display="Average OM Simple OM" xr:uid="{E3786025-D00D-45C5-892D-974FB02813C2}"/>
    <hyperlink ref="C124" location="#'Select one of the two o (enum)'!A3" display="Select one of the two o (enum)" xr:uid="{210160EB-D65F-4871-A8E5-DD0892B34183}"/>
    <hyperlink ref="B125" location="#'Calculation based on total fue'!A1" display="Calculation based on total fue" xr:uid="{59613EE8-82CA-404C-A348-5E2F09C3801C}"/>
    <hyperlink ref="B128" location="#'Fuel Type'!A1" display="Fuel Type" xr:uid="{8663B3E7-B93A-4265-9AA5-7C0A28B85FD7}"/>
    <hyperlink ref="B133" location="#'Calculation based on average e'!A1" display="Calculation based on average e" xr:uid="{ED03051E-B7C3-44DA-A146-002BEC793C96}"/>
    <hyperlink ref="B135" location="#'(Average OM Simple Adj OM) Pow'!A1" display="(Average OM Simple Adj OM) Pow" xr:uid="{82D940FB-66E4-4FA7-B665-4561E69A0CC9}"/>
    <hyperlink ref="C136" location="#'Select the option that  (enum)'!A3" display="Select the option that  (enum)" xr:uid="{A1FE9404-D318-4435-87C2-943DA25D5FCE}"/>
    <hyperlink ref="B137" location="#'Average OM (Option A3)'!A1" display="Average OM (Option A3)" xr:uid="{2FF95F3E-C1BF-494C-BE02-1318AF71CE23}"/>
    <hyperlink ref="B140" location="#'Average OM (Option A2)'!A1" display="Average OM (Option A2)" xr:uid="{528DAA6C-670D-4CBE-9687-79DBE935146C}"/>
    <hyperlink ref="B145" location="#'Average OM (Option A1)'!A1" display="Average OM (Option A1)" xr:uid="{D5E466B7-05F4-45FA-9A4A-8EEE76E5F540}"/>
    <hyperlink ref="B150" location="#'Fuel Type'!A1" display="Fuel Type" xr:uid="{8DE3C64A-3A98-4EE3-88F2-8E13F9464247}"/>
    <hyperlink ref="B156" location="#'Dispatch Data OM'!A1" display="Dispatch Data OM" xr:uid="{D43155FD-AE8F-4D1E-9628-FF1372EED17C}"/>
    <hyperlink ref="C157" location="#'Select the option th 1 (enum)'!A3" display="Select the option th 1 (enum)" xr:uid="{639C32AC-4F5D-4194-A6B4-70F5C6ABD07F}"/>
    <hyperlink ref="B159" location="#'Build Margin'!A1" display="Build Margin" xr:uid="{17AA7429-9045-4145-96E6-A5858BB4493B}"/>
    <hyperlink ref="B164" location="#'Power Unit'!A1" display="Power Unit" xr:uid="{4D0CB15A-F734-43CB-B9CA-3A15F433C02E}"/>
    <hyperlink ref="B169" location="#'Combined Margin'!A1" display="Combined Margin" xr:uid="{BABBECF0-B996-44AE-B680-6F4182B5F07C}"/>
    <hyperlink ref="C170" location="#'Is data to determine Bu (enum)'!A3" display="Is data to determine Bu (enum)" xr:uid="{DF654B5E-155D-4B77-B575-DB5BE5B5516D}"/>
    <hyperlink ref="B171" location="#'Combined Margin. Is grid locat'!A1" display="Combined Margin. Is grid locat" xr:uid="{953F32DD-4666-4F47-91D3-5BA5DD474A26}"/>
    <hyperlink ref="C172" location="#'Is grid located in LDCS (enum)'!A3" display="Is grid located in LDCS (enum)" xr:uid="{F22C2946-07C0-491F-80D7-5259CB5B1AF3}"/>
    <hyperlink ref="B173" location="#'Simplified CM'!A1" display="Simplified CM" xr:uid="{F13D494A-78A0-4A9C-85FB-8E1F01FDBA9E}"/>
    <hyperlink ref="C178" location="#'Is the project activity (enum)'!A3" display="Is the project activity (enum)" xr:uid="{0785BB58-22F7-4333-95A8-41C567C7484A}"/>
    <hyperlink ref="C179" location="#'Is the share of renewab (enum)'!A3" display="Is the share of renewab (enum)" xr:uid="{052DF453-884B-4565-9F6A-7643FE9E53AF}"/>
    <hyperlink ref="C180" location="#'Has natural gas been us (enum)'!A3" display="Has natural gas been us (enum)" xr:uid="{21E154AE-A11C-4A0D-9524-730B6D072E10}"/>
    <hyperlink ref="B182" location="#'Simplified CM for Isolated Gri'!A1" display="Simplified CM for Isolated Gri" xr:uid="{6C90CCDC-AC45-415E-BF74-D75C8B8E36BC}"/>
    <hyperlink ref="C188" location="#'Is there a single diese (enum)'!A3" display="Is there a single diese (enum)" xr:uid="{A2389E9F-0391-48AC-95D6-E066BB1F249F}"/>
    <hyperlink ref="B189" location="#'For multiple power plants choo'!A1" display="For multiple power plants choo" xr:uid="{B19E0C7B-A210-494F-82B1-765728B7AC56}"/>
    <hyperlink ref="C190" location="#'For multiple power plan (enum)'!A3" display="For multiple power plan (enum)" xr:uid="{623330B6-A555-451A-9893-271D16E2A307}"/>
    <hyperlink ref="C191" location="#'Are there gaseous fuel- (enum)'!A3" display="Are there gaseous fuel- (enum)" xr:uid="{7590B4FE-FCB7-40C9-A189-E329D6D7ACE6}"/>
    <hyperlink ref="C192" location="#'Are there gaseous fu 1 (enum)'!A3" display="Are there gaseous fu 1 (enum)" xr:uid="{80793203-F992-4016-B5AC-940ACADD77BC}"/>
    <hyperlink ref="B193" location="#'Simplified CM'!A1" display="Simplified CM" xr:uid="{706FB435-294F-4F22-9D65-9310EDF47AEB}"/>
    <hyperlink ref="C198" location="#'Is the project activity (enum)'!A3" display="Is the project activity (enum)" xr:uid="{46038425-B7FA-4B68-B27D-ACBE4F0CAEE6}"/>
    <hyperlink ref="C199" location="#'Is the share of renewab (enum)'!A3" display="Is the share of renewab (enum)" xr:uid="{8B71DF06-5F9B-48C8-8C30-DB76AD512007}"/>
    <hyperlink ref="C200" location="#'Has natural gas been us (enum)'!A3" display="Has natural gas been us (enum)" xr:uid="{FE2C0E90-0108-4888-860E-A7EFCD94A4FF}"/>
    <hyperlink ref="B202" location="#'Weighted average CM'!A1" display="Weighted average CM" xr:uid="{AE396854-DE6D-479D-8B6F-B0B6526E7014}"/>
    <hyperlink ref="C207" location="#'Is this data for the fi (enum)'!A3" display="Is this data for the fi (enum)" xr:uid="{88837ED5-78F8-4E35-BC1A-5CD02291AA9D}"/>
    <hyperlink ref="C208" location="#'Select the option th 2 (enum)'!A3" display="Select the option th 2 (enum)" xr:uid="{F2499805-72DB-4AB8-A53D-EB31A4678148}"/>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0">
        <x14:dataValidation type="list" allowBlank="1" xr:uid="{DD955C9B-7D85-4B3A-A02F-F1765DFFBCC8}">
          <x14:formula1>
            <xm:f>'Select one of the two o (enum)'!A3:A4</xm:f>
          </x14:formula1>
          <xm:sqref>G91</xm:sqref>
        </x14:dataValidation>
        <x14:dataValidation type="list" allowBlank="1" xr:uid="{0F5AD6A7-D29C-4CBD-8BFE-74FA1FD7421B}">
          <x14:formula1>
            <xm:f>'Is LCMR share less than (enum)'!A3:A4</xm:f>
          </x14:formula1>
          <xm:sqref>G8</xm:sqref>
        </x14:dataValidation>
        <x14:dataValidation type="list" allowBlank="1" xr:uid="{A0255DA0-AC15-4E22-AA8A-CA1CFC3949A5}">
          <x14:formula1>
            <xm:f>'Select the option that  (enum)'!A3:A5</xm:f>
          </x14:formula1>
          <xm:sqref>G71</xm:sqref>
        </x14:dataValidation>
        <x14:dataValidation type="list" allowBlank="1" xr:uid="{72C9C567-AAE7-4207-B6F8-AADF570E3BBB}">
          <x14:formula1>
            <xm:f>'Does you have hourly or (enum)'!A3:A4</xm:f>
          </x14:formula1>
          <xm:sqref>G6</xm:sqref>
        </x14:dataValidation>
        <x14:dataValidation type="list" allowBlank="1" xr:uid="{AFBCC22F-6F46-4F41-844C-264806BD299D}">
          <x14:formula1>
            <xm:f>'Select the approach you (enum)'!A3:A4</xm:f>
          </x14:formula1>
          <xm:sqref>G58</xm:sqref>
        </x14:dataValidation>
        <x14:dataValidation type="list" allowBlank="1" xr:uid="{2DBE4785-E483-4612-AC7B-CA6A44FB96FE}">
          <x14:formula1>
            <xm:f>'Select the option that  (enum)'!A3:A5</xm:f>
          </x14:formula1>
          <xm:sqref>G42</xm:sqref>
        </x14:dataValidation>
        <x14:dataValidation type="list" allowBlank="1" xr:uid="{6662C62A-64F6-46E4-AF1A-07EC0C688620}">
          <x14:formula1>
            <xm:f>'Select the approach you (enum)'!A3:A4</xm:f>
          </x14:formula1>
          <xm:sqref>G29</xm:sqref>
        </x14:dataValidation>
        <x14:dataValidation type="list" allowBlank="1" xr:uid="{4D92A5FC-BA7F-472F-8713-BEC711B64E4D}">
          <x14:formula1>
            <xm:f>'Select the option th 2 (enum)'!A3:A4</xm:f>
          </x14:formula1>
          <xm:sqref>G208</xm:sqref>
        </x14:dataValidation>
        <x14:dataValidation type="list" allowBlank="1" xr:uid="{CA3985F3-BCA8-4CDA-8287-72DDCEF60FFF}">
          <x14:formula1>
            <xm:f>'Is this data for the fi (enum)'!A3:A4</xm:f>
          </x14:formula1>
          <xm:sqref>G207</xm:sqref>
        </x14:dataValidation>
        <x14:dataValidation type="list" allowBlank="1" xr:uid="{226B969D-73B1-4FAB-B165-7B8F15EA536C}">
          <x14:formula1>
            <xm:f>'Has natural gas been us (enum)'!A3:A4</xm:f>
          </x14:formula1>
          <xm:sqref>G200</xm:sqref>
        </x14:dataValidation>
        <x14:dataValidation type="list" allowBlank="1" xr:uid="{3128929A-3EB6-4D48-A700-0776C633DC3C}">
          <x14:formula1>
            <xm:f>'Is the share of renewab (enum)'!A3:A4</xm:f>
          </x14:formula1>
          <xm:sqref>G199</xm:sqref>
        </x14:dataValidation>
        <x14:dataValidation type="list" allowBlank="1" xr:uid="{A6907551-80C4-4DA5-81D2-97F4EC3213CA}">
          <x14:formula1>
            <xm:f>'Is the project activity (enum)'!A3:A4</xm:f>
          </x14:formula1>
          <xm:sqref>G198</xm:sqref>
        </x14:dataValidation>
        <x14:dataValidation type="list" allowBlank="1" xr:uid="{74CBC7B2-E058-4386-BB2A-BA7B0FB51111}">
          <x14:formula1>
            <xm:f>'Are there gaseous fu 1 (enum)'!A3:A4</xm:f>
          </x14:formula1>
          <xm:sqref>G192</xm:sqref>
        </x14:dataValidation>
        <x14:dataValidation type="list" allowBlank="1" xr:uid="{5F922E20-D94F-4E85-9AC5-C171709D741F}">
          <x14:formula1>
            <xm:f>'Are there gaseous fuel- (enum)'!A3:A4</xm:f>
          </x14:formula1>
          <xm:sqref>G191</xm:sqref>
        </x14:dataValidation>
        <x14:dataValidation type="list" allowBlank="1" xr:uid="{920EAB04-997C-4400-BD64-DD15C1977CB0}">
          <x14:formula1>
            <xm:f>'For multiple power plan (enum)'!A3:A5</xm:f>
          </x14:formula1>
          <xm:sqref>G190</xm:sqref>
        </x14:dataValidation>
        <x14:dataValidation type="list" allowBlank="1" xr:uid="{8D9A33CC-A6FA-42F3-B9C0-6D601D2C5C55}">
          <x14:formula1>
            <xm:f>'Select one of the two o (enum)'!A3:A4</xm:f>
          </x14:formula1>
          <xm:sqref>G19</xm:sqref>
        </x14:dataValidation>
        <x14:dataValidation type="list" allowBlank="1" xr:uid="{CA7968EF-EF08-4C53-B20D-143FC4D39F66}">
          <x14:formula1>
            <xm:f>'Is there a single diese (enum)'!A3:A4</xm:f>
          </x14:formula1>
          <xm:sqref>G188</xm:sqref>
        </x14:dataValidation>
        <x14:dataValidation type="list" allowBlank="1" xr:uid="{B1656360-DCD4-4C84-A3AF-024CDD708896}">
          <x14:formula1>
            <xm:f>'Has natural gas been us (enum)'!A3:A4</xm:f>
          </x14:formula1>
          <xm:sqref>G180</xm:sqref>
        </x14:dataValidation>
        <x14:dataValidation type="list" allowBlank="1" xr:uid="{D8C40653-1BD4-4A9D-97A1-F539828CC54B}">
          <x14:formula1>
            <xm:f>'Is the share of renewab (enum)'!A3:A4</xm:f>
          </x14:formula1>
          <xm:sqref>G179</xm:sqref>
        </x14:dataValidation>
        <x14:dataValidation type="list" allowBlank="1" xr:uid="{6D22875F-C683-4298-9751-C41DA3644518}">
          <x14:formula1>
            <xm:f>'Is the project activity (enum)'!A3:A4</xm:f>
          </x14:formula1>
          <xm:sqref>G178</xm:sqref>
        </x14:dataValidation>
        <x14:dataValidation type="list" allowBlank="1" xr:uid="{CBC22EF9-2B11-4A32-9053-7DEB7A851932}">
          <x14:formula1>
            <xm:f>'Is grid located in LDCS (enum)'!A3:A5</xm:f>
          </x14:formula1>
          <xm:sqref>G172</xm:sqref>
        </x14:dataValidation>
        <x14:dataValidation type="list" allowBlank="1" xr:uid="{79DA3224-D227-454E-A42F-D89F2C8716D8}">
          <x14:formula1>
            <xm:f>'Is data to determine Bu (enum)'!A3:A4</xm:f>
          </x14:formula1>
          <xm:sqref>G170</xm:sqref>
        </x14:dataValidation>
        <x14:dataValidation type="list" allowBlank="1" xr:uid="{EAEC5145-7B17-45F9-931E-8877918BE11A}">
          <x14:formula1>
            <xm:f>'Do you have annual aggr (enum)'!A3:A4</xm:f>
          </x14:formula1>
          <xm:sqref>G16</xm:sqref>
        </x14:dataValidation>
        <x14:dataValidation type="list" allowBlank="1" xr:uid="{97DA2BB3-0955-419C-853E-8B690A939F4E}">
          <x14:formula1>
            <xm:f>'Select the option th 1 (enum)'!A3:A4</xm:f>
          </x14:formula1>
          <xm:sqref>G157</xm:sqref>
        </x14:dataValidation>
        <x14:dataValidation type="list" allowBlank="1" xr:uid="{3CD993FB-A215-47F5-9D83-AA6ACCF3C5EC}">
          <x14:formula1>
            <xm:f>'Is the LASL more than o (enum)'!A3:A4</xm:f>
          </x14:formula1>
          <xm:sqref>G14</xm:sqref>
        </x14:dataValidation>
        <x14:dataValidation type="list" allowBlank="1" xr:uid="{66F6BC75-2DF9-49CA-8E7C-1CE15F21C2F1}">
          <x14:formula1>
            <xm:f>'Select the option that  (enum)'!A3:A5</xm:f>
          </x14:formula1>
          <xm:sqref>G136</xm:sqref>
        </x14:dataValidation>
        <x14:dataValidation type="list" allowBlank="1" xr:uid="{19AE6CB5-76AE-4764-9641-B2510DAC0D3A}">
          <x14:formula1>
            <xm:f>'Select one of the two o (enum)'!A3:A4</xm:f>
          </x14:formula1>
          <xm:sqref>G124</xm:sqref>
        </x14:dataValidation>
        <x14:dataValidation type="list" allowBlank="1" xr:uid="{7AAB681C-5C8D-4909-8221-078CFC32157C}">
          <x14:formula1>
            <xm:f>'Are hourly loads of the (enum)'!A3:A4</xm:f>
          </x14:formula1>
          <xm:sqref>G12</xm:sqref>
        </x14:dataValidation>
        <x14:dataValidation type="list" allowBlank="1" xr:uid="{64C3CB09-672F-457D-9576-57B84D3BBD61}">
          <x14:formula1>
            <xm:f>'Select the option that  (enum)'!A3:A5</xm:f>
          </x14:formula1>
          <xm:sqref>G103</xm:sqref>
        </x14:dataValidation>
        <x14:dataValidation type="list" allowBlank="1" xr:uid="{5B7272E1-F3DC-4244-AD54-2B44DAED866E}">
          <x14:formula1>
            <xm:f>'Is the average load by  (enum)'!A3:A4</xm:f>
          </x14:formula1>
          <xm:sqref>G10</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F7D0-C884-4536-9445-A29B35A286EA}">
  <sheetPr>
    <outlinePr summaryBelow="0" summaryRight="0"/>
  </sheetPr>
  <dimension ref="A1:G13"/>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685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686</v>
      </c>
      <c r="F5" s="3" t="s">
        <v>15</v>
      </c>
      <c r="G5" s="3">
        <v>1</v>
      </c>
    </row>
    <row r="6" spans="1:7" ht="409.5">
      <c r="A6" s="3" t="s">
        <v>15</v>
      </c>
      <c r="B6" s="3" t="s">
        <v>80</v>
      </c>
      <c r="C6" s="25" t="s">
        <v>81</v>
      </c>
      <c r="D6" s="3"/>
      <c r="E6" s="26" t="s">
        <v>687</v>
      </c>
      <c r="F6" s="3" t="s">
        <v>15</v>
      </c>
      <c r="G6" s="3" t="s">
        <v>17</v>
      </c>
    </row>
    <row r="7" spans="1:7">
      <c r="A7" s="3" t="s">
        <v>12</v>
      </c>
      <c r="B7" s="3" t="s">
        <v>152</v>
      </c>
      <c r="C7" s="3" t="s">
        <v>17</v>
      </c>
      <c r="D7" s="3"/>
      <c r="E7" s="3" t="s">
        <v>688</v>
      </c>
      <c r="F7" s="3" t="s">
        <v>15</v>
      </c>
      <c r="G7" s="3">
        <v>1</v>
      </c>
    </row>
    <row r="8" spans="1:7">
      <c r="A8" s="3" t="s">
        <v>12</v>
      </c>
      <c r="B8" s="3" t="s">
        <v>152</v>
      </c>
      <c r="C8" s="3" t="s">
        <v>17</v>
      </c>
      <c r="D8" s="3"/>
      <c r="E8" s="3" t="s">
        <v>689</v>
      </c>
      <c r="F8" s="3" t="s">
        <v>15</v>
      </c>
      <c r="G8" s="3">
        <v>1</v>
      </c>
    </row>
    <row r="9" spans="1:7">
      <c r="A9" s="3" t="s">
        <v>12</v>
      </c>
      <c r="B9" s="18" t="s">
        <v>690</v>
      </c>
      <c r="C9" s="3" t="s">
        <v>17</v>
      </c>
      <c r="D9" s="3"/>
      <c r="E9" s="3" t="s">
        <v>690</v>
      </c>
      <c r="F9" s="3" t="s">
        <v>12</v>
      </c>
      <c r="G9" s="3" t="s">
        <v>17</v>
      </c>
    </row>
    <row r="10" spans="1:7" outlineLevel="1" collapsed="1">
      <c r="A10" s="19" t="s">
        <v>12</v>
      </c>
      <c r="B10" s="19" t="s">
        <v>13</v>
      </c>
      <c r="C10" s="19" t="s">
        <v>17</v>
      </c>
      <c r="D10" s="19"/>
      <c r="E10" s="19" t="s">
        <v>691</v>
      </c>
      <c r="F10" s="19" t="s">
        <v>15</v>
      </c>
      <c r="G10" s="19" t="s">
        <v>111</v>
      </c>
    </row>
    <row r="11" spans="1:7" outlineLevel="1" collapsed="1">
      <c r="A11" s="19" t="s">
        <v>12</v>
      </c>
      <c r="B11" s="19" t="s">
        <v>65</v>
      </c>
      <c r="C11" s="19" t="s">
        <v>17</v>
      </c>
      <c r="D11" s="19"/>
      <c r="E11" s="19" t="s">
        <v>692</v>
      </c>
      <c r="F11" s="19" t="s">
        <v>15</v>
      </c>
      <c r="G11" s="19" t="s">
        <v>329</v>
      </c>
    </row>
    <row r="12" spans="1:7" outlineLevel="1" collapsed="1">
      <c r="A12" s="19" t="s">
        <v>12</v>
      </c>
      <c r="B12" s="19" t="s">
        <v>152</v>
      </c>
      <c r="C12" s="19" t="s">
        <v>17</v>
      </c>
      <c r="D12" s="19"/>
      <c r="E12" s="19" t="s">
        <v>693</v>
      </c>
      <c r="F12" s="19" t="s">
        <v>15</v>
      </c>
      <c r="G12" s="19">
        <v>1</v>
      </c>
    </row>
    <row r="13" spans="1:7" outlineLevel="1" collapsed="1">
      <c r="A13" s="19" t="s">
        <v>12</v>
      </c>
      <c r="B13" s="19" t="s">
        <v>152</v>
      </c>
      <c r="C13" s="19" t="s">
        <v>17</v>
      </c>
      <c r="D13" s="19"/>
      <c r="E13" s="19" t="s">
        <v>694</v>
      </c>
      <c r="F13" s="19" t="s">
        <v>15</v>
      </c>
      <c r="G13" s="19">
        <v>1</v>
      </c>
    </row>
  </sheetData>
  <mergeCells count="3">
    <mergeCell ref="A1:G1"/>
    <mergeCell ref="B2:G2"/>
    <mergeCell ref="B3:G3"/>
  </mergeCells>
  <hyperlinks>
    <hyperlink ref="B9" location="#'Power Unit'!A1" display="Power Unit" xr:uid="{C0D39622-D2B4-4E0D-B07B-E8ABA3552445}"/>
  </hyperlinks>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7D6E-2DAF-4D2F-BB7C-0FA37881C34D}">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663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3" t="s">
        <v>13</v>
      </c>
      <c r="C5" s="3" t="s">
        <v>17</v>
      </c>
      <c r="D5" s="3"/>
      <c r="E5" s="3" t="s">
        <v>667</v>
      </c>
      <c r="F5" s="3" t="s">
        <v>15</v>
      </c>
      <c r="G5" s="3" t="s">
        <v>111</v>
      </c>
    </row>
    <row r="6" spans="1:7" ht="30">
      <c r="A6" s="3" t="s">
        <v>12</v>
      </c>
      <c r="B6" s="3" t="s">
        <v>152</v>
      </c>
      <c r="C6" s="3" t="s">
        <v>17</v>
      </c>
      <c r="D6" s="3"/>
      <c r="E6" s="3" t="s">
        <v>668</v>
      </c>
      <c r="F6" s="3" t="s">
        <v>15</v>
      </c>
      <c r="G6" s="3">
        <v>1</v>
      </c>
    </row>
    <row r="7" spans="1:7" ht="30">
      <c r="A7" s="3" t="s">
        <v>12</v>
      </c>
      <c r="B7" s="3" t="s">
        <v>152</v>
      </c>
      <c r="C7" s="3" t="s">
        <v>17</v>
      </c>
      <c r="D7" s="3"/>
      <c r="E7" s="3" t="s">
        <v>669</v>
      </c>
      <c r="F7" s="3" t="s">
        <v>15</v>
      </c>
      <c r="G7" s="3">
        <v>1</v>
      </c>
    </row>
    <row r="8" spans="1:7">
      <c r="A8" s="3" t="s">
        <v>12</v>
      </c>
      <c r="B8" s="3" t="s">
        <v>152</v>
      </c>
      <c r="C8" s="3" t="s">
        <v>17</v>
      </c>
      <c r="D8" s="3"/>
      <c r="E8" s="3" t="s">
        <v>670</v>
      </c>
      <c r="F8" s="3" t="s">
        <v>15</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1B5A-698E-4E13-9381-420D2BDC1919}">
  <sheetPr>
    <outlinePr summaryBelow="0" summaryRight="0"/>
  </sheetPr>
  <dimension ref="A1:G13"/>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678</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797</v>
      </c>
      <c r="F5" s="3" t="s">
        <v>15</v>
      </c>
      <c r="G5" s="3">
        <v>1</v>
      </c>
    </row>
    <row r="6" spans="1:7" ht="30">
      <c r="A6" s="3" t="s">
        <v>12</v>
      </c>
      <c r="B6" s="3" t="s">
        <v>13</v>
      </c>
      <c r="C6" s="3" t="s">
        <v>17</v>
      </c>
      <c r="D6" s="3"/>
      <c r="E6" s="3" t="s">
        <v>802</v>
      </c>
      <c r="F6" s="3" t="s">
        <v>15</v>
      </c>
      <c r="G6" s="3" t="s">
        <v>111</v>
      </c>
    </row>
    <row r="7" spans="1:7" ht="30">
      <c r="A7" s="3" t="s">
        <v>12</v>
      </c>
      <c r="B7" s="3" t="s">
        <v>152</v>
      </c>
      <c r="C7" s="3" t="s">
        <v>17</v>
      </c>
      <c r="D7" s="3"/>
      <c r="E7" s="3" t="s">
        <v>798</v>
      </c>
      <c r="F7" s="3" t="s">
        <v>15</v>
      </c>
      <c r="G7" s="3">
        <v>1</v>
      </c>
    </row>
    <row r="8" spans="1:7">
      <c r="A8" s="3" t="s">
        <v>12</v>
      </c>
      <c r="B8" s="3" t="s">
        <v>13</v>
      </c>
      <c r="C8" s="3" t="s">
        <v>17</v>
      </c>
      <c r="D8" s="3"/>
      <c r="E8" s="3" t="s">
        <v>803</v>
      </c>
      <c r="F8" s="3" t="s">
        <v>15</v>
      </c>
      <c r="G8" s="3" t="s">
        <v>111</v>
      </c>
    </row>
    <row r="9" spans="1:7">
      <c r="A9" s="3" t="s">
        <v>12</v>
      </c>
      <c r="B9" s="18" t="s">
        <v>663</v>
      </c>
      <c r="C9" s="3" t="s">
        <v>17</v>
      </c>
      <c r="D9" s="3"/>
      <c r="E9" s="3" t="s">
        <v>663</v>
      </c>
      <c r="F9" s="3" t="s">
        <v>12</v>
      </c>
      <c r="G9" s="3" t="s">
        <v>17</v>
      </c>
    </row>
    <row r="10" spans="1:7" outlineLevel="1" collapsed="1">
      <c r="A10" s="19" t="s">
        <v>12</v>
      </c>
      <c r="B10" s="19" t="s">
        <v>13</v>
      </c>
      <c r="C10" s="19" t="s">
        <v>17</v>
      </c>
      <c r="D10" s="19"/>
      <c r="E10" s="19" t="s">
        <v>667</v>
      </c>
      <c r="F10" s="19" t="s">
        <v>15</v>
      </c>
      <c r="G10" s="19" t="s">
        <v>111</v>
      </c>
    </row>
    <row r="11" spans="1:7" ht="30" outlineLevel="1" collapsed="1">
      <c r="A11" s="19" t="s">
        <v>12</v>
      </c>
      <c r="B11" s="19" t="s">
        <v>152</v>
      </c>
      <c r="C11" s="19" t="s">
        <v>17</v>
      </c>
      <c r="D11" s="19"/>
      <c r="E11" s="19" t="s">
        <v>668</v>
      </c>
      <c r="F11" s="19" t="s">
        <v>15</v>
      </c>
      <c r="G11" s="19">
        <v>1</v>
      </c>
    </row>
    <row r="12" spans="1:7" ht="30" outlineLevel="1" collapsed="1">
      <c r="A12" s="19" t="s">
        <v>12</v>
      </c>
      <c r="B12" s="19" t="s">
        <v>152</v>
      </c>
      <c r="C12" s="19" t="s">
        <v>17</v>
      </c>
      <c r="D12" s="19"/>
      <c r="E12" s="19" t="s">
        <v>669</v>
      </c>
      <c r="F12" s="19" t="s">
        <v>15</v>
      </c>
      <c r="G12" s="19">
        <v>1</v>
      </c>
    </row>
    <row r="13" spans="1:7" outlineLevel="1" collapsed="1">
      <c r="A13" s="19" t="s">
        <v>12</v>
      </c>
      <c r="B13" s="19" t="s">
        <v>152</v>
      </c>
      <c r="C13" s="19" t="s">
        <v>17</v>
      </c>
      <c r="D13" s="19"/>
      <c r="E13" s="19" t="s">
        <v>670</v>
      </c>
      <c r="F13" s="19" t="s">
        <v>15</v>
      </c>
      <c r="G13" s="19">
        <v>1</v>
      </c>
    </row>
  </sheetData>
  <mergeCells count="3">
    <mergeCell ref="A1:G1"/>
    <mergeCell ref="B2:G2"/>
    <mergeCell ref="B3:G3"/>
  </mergeCells>
  <hyperlinks>
    <hyperlink ref="B9" location="#'Fuel Type'!A1" display="Fuel Type" xr:uid="{63336C1D-48C3-4392-AC95-5BF32146560B}"/>
  </hyperlinks>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8E8D-530B-4832-BD40-6072BD5EE828}">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676</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799</v>
      </c>
      <c r="F5" s="3" t="s">
        <v>15</v>
      </c>
      <c r="G5" s="3">
        <v>1</v>
      </c>
    </row>
    <row r="6" spans="1:7" ht="30">
      <c r="A6" s="3" t="s">
        <v>12</v>
      </c>
      <c r="B6" s="3" t="s">
        <v>152</v>
      </c>
      <c r="C6" s="3" t="s">
        <v>17</v>
      </c>
      <c r="D6" s="3"/>
      <c r="E6" s="3" t="s">
        <v>798</v>
      </c>
      <c r="F6" s="3" t="s">
        <v>15</v>
      </c>
      <c r="G6" s="3">
        <v>1</v>
      </c>
    </row>
    <row r="7" spans="1:7" ht="30">
      <c r="A7" s="3" t="s">
        <v>12</v>
      </c>
      <c r="B7" s="3" t="s">
        <v>152</v>
      </c>
      <c r="C7" s="3" t="s">
        <v>17</v>
      </c>
      <c r="D7" s="3"/>
      <c r="E7" s="3" t="s">
        <v>800</v>
      </c>
      <c r="F7" s="3" t="s">
        <v>15</v>
      </c>
      <c r="G7" s="3">
        <v>1</v>
      </c>
    </row>
    <row r="8" spans="1:7">
      <c r="A8" s="3" t="s">
        <v>12</v>
      </c>
      <c r="B8" s="3" t="s">
        <v>152</v>
      </c>
      <c r="C8" s="3" t="s">
        <v>17</v>
      </c>
      <c r="D8" s="3"/>
      <c r="E8" s="3" t="s">
        <v>801</v>
      </c>
      <c r="F8" s="3" t="s">
        <v>15</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DF34-746D-4055-BC19-9BAFF52F81C6}">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674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797</v>
      </c>
      <c r="F5" s="3" t="s">
        <v>15</v>
      </c>
      <c r="G5" s="3">
        <v>1</v>
      </c>
    </row>
    <row r="6" spans="1:7" ht="30">
      <c r="A6" s="3" t="s">
        <v>12</v>
      </c>
      <c r="B6" s="3" t="s">
        <v>152</v>
      </c>
      <c r="C6" s="3" t="s">
        <v>17</v>
      </c>
      <c r="D6" s="3"/>
      <c r="E6" s="3" t="s">
        <v>798</v>
      </c>
      <c r="F6" s="3" t="s">
        <v>15</v>
      </c>
      <c r="G6"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BB637-A341-4939-86D3-3C171FC06503}">
  <sheetPr>
    <outlinePr summaryBelow="0" summaryRight="0"/>
  </sheetPr>
  <dimension ref="A1:G23"/>
  <sheetViews>
    <sheetView workbookViewId="0">
      <selection sqref="A1:G1"/>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7" t="s">
        <v>893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671</v>
      </c>
      <c r="D5" s="3"/>
      <c r="E5" s="3" t="s">
        <v>672</v>
      </c>
      <c r="F5" s="3" t="s">
        <v>15</v>
      </c>
      <c r="G5" s="3" t="s">
        <v>673</v>
      </c>
    </row>
    <row r="6" spans="1:7">
      <c r="A6" s="3" t="s">
        <v>15</v>
      </c>
      <c r="B6" s="18" t="s">
        <v>674</v>
      </c>
      <c r="C6" s="3" t="s">
        <v>17</v>
      </c>
      <c r="D6" s="3" t="b">
        <f>EXACT(G5,"Only data available is the electricity generation for the specific power unit")</f>
        <v>0</v>
      </c>
      <c r="E6" s="3" t="s">
        <v>675</v>
      </c>
      <c r="F6" s="3" t="s">
        <v>15</v>
      </c>
      <c r="G6" s="3" t="s">
        <v>17</v>
      </c>
    </row>
    <row r="7" spans="1:7" outlineLevel="1" collapsed="1">
      <c r="A7" s="19" t="s">
        <v>15</v>
      </c>
      <c r="B7" s="19" t="s">
        <v>152</v>
      </c>
      <c r="C7" s="19" t="s">
        <v>17</v>
      </c>
      <c r="D7" s="19" t="s">
        <v>15</v>
      </c>
      <c r="E7" s="19" t="s">
        <v>797</v>
      </c>
      <c r="F7" s="19" t="s">
        <v>15</v>
      </c>
      <c r="G7" s="19">
        <v>1</v>
      </c>
    </row>
    <row r="8" spans="1:7" ht="30" outlineLevel="1" collapsed="1">
      <c r="A8" s="19" t="s">
        <v>12</v>
      </c>
      <c r="B8" s="19" t="s">
        <v>152</v>
      </c>
      <c r="C8" s="19" t="s">
        <v>17</v>
      </c>
      <c r="D8" s="19"/>
      <c r="E8" s="19" t="s">
        <v>798</v>
      </c>
      <c r="F8" s="19" t="s">
        <v>15</v>
      </c>
      <c r="G8" s="19">
        <v>1</v>
      </c>
    </row>
    <row r="9" spans="1:7" ht="30">
      <c r="A9" s="3" t="s">
        <v>15</v>
      </c>
      <c r="B9" s="18" t="s">
        <v>676</v>
      </c>
      <c r="C9" s="3" t="s">
        <v>17</v>
      </c>
      <c r="D9" s="3" t="b">
        <f>EXACT(G5,"Only data available for the specific power unit are the electricity generation and the fuel types used")</f>
        <v>0</v>
      </c>
      <c r="E9" s="3" t="s">
        <v>677</v>
      </c>
      <c r="F9" s="3" t="s">
        <v>15</v>
      </c>
      <c r="G9" s="3" t="s">
        <v>17</v>
      </c>
    </row>
    <row r="10" spans="1:7" outlineLevel="1" collapsed="1">
      <c r="A10" s="19" t="s">
        <v>15</v>
      </c>
      <c r="B10" s="19" t="s">
        <v>152</v>
      </c>
      <c r="C10" s="19" t="s">
        <v>17</v>
      </c>
      <c r="D10" s="19" t="s">
        <v>15</v>
      </c>
      <c r="E10" s="19" t="s">
        <v>799</v>
      </c>
      <c r="F10" s="19" t="s">
        <v>15</v>
      </c>
      <c r="G10" s="19">
        <v>1</v>
      </c>
    </row>
    <row r="11" spans="1:7" ht="30" outlineLevel="1" collapsed="1">
      <c r="A11" s="19" t="s">
        <v>12</v>
      </c>
      <c r="B11" s="19" t="s">
        <v>152</v>
      </c>
      <c r="C11" s="19" t="s">
        <v>17</v>
      </c>
      <c r="D11" s="19"/>
      <c r="E11" s="19" t="s">
        <v>798</v>
      </c>
      <c r="F11" s="19" t="s">
        <v>15</v>
      </c>
      <c r="G11" s="19">
        <v>1</v>
      </c>
    </row>
    <row r="12" spans="1:7" ht="30" outlineLevel="1" collapsed="1">
      <c r="A12" s="19" t="s">
        <v>12</v>
      </c>
      <c r="B12" s="19" t="s">
        <v>152</v>
      </c>
      <c r="C12" s="19" t="s">
        <v>17</v>
      </c>
      <c r="D12" s="19"/>
      <c r="E12" s="19" t="s">
        <v>800</v>
      </c>
      <c r="F12" s="19" t="s">
        <v>15</v>
      </c>
      <c r="G12" s="19">
        <v>1</v>
      </c>
    </row>
    <row r="13" spans="1:7" outlineLevel="1" collapsed="1">
      <c r="A13" s="19" t="s">
        <v>12</v>
      </c>
      <c r="B13" s="19" t="s">
        <v>152</v>
      </c>
      <c r="C13" s="19" t="s">
        <v>17</v>
      </c>
      <c r="D13" s="19"/>
      <c r="E13" s="19" t="s">
        <v>801</v>
      </c>
      <c r="F13" s="19" t="s">
        <v>15</v>
      </c>
      <c r="G13" s="19">
        <v>1</v>
      </c>
    </row>
    <row r="14" spans="1:7">
      <c r="A14" s="3" t="s">
        <v>15</v>
      </c>
      <c r="B14" s="18" t="s">
        <v>678</v>
      </c>
      <c r="C14" s="3" t="s">
        <v>17</v>
      </c>
      <c r="D14" s="3" t="b">
        <f>EXACT(G5,"Data available for fuel consumption and electricity generation")</f>
        <v>1</v>
      </c>
      <c r="E14" s="3" t="s">
        <v>673</v>
      </c>
      <c r="F14" s="3" t="s">
        <v>15</v>
      </c>
      <c r="G14" s="3" t="s">
        <v>17</v>
      </c>
    </row>
    <row r="15" spans="1:7" outlineLevel="1" collapsed="1">
      <c r="A15" s="19" t="s">
        <v>15</v>
      </c>
      <c r="B15" s="19" t="s">
        <v>152</v>
      </c>
      <c r="C15" s="19" t="s">
        <v>17</v>
      </c>
      <c r="D15" s="19" t="s">
        <v>15</v>
      </c>
      <c r="E15" s="19" t="s">
        <v>797</v>
      </c>
      <c r="F15" s="19" t="s">
        <v>15</v>
      </c>
      <c r="G15" s="19">
        <v>1</v>
      </c>
    </row>
    <row r="16" spans="1:7" ht="30" outlineLevel="1" collapsed="1">
      <c r="A16" s="19" t="s">
        <v>12</v>
      </c>
      <c r="B16" s="19" t="s">
        <v>13</v>
      </c>
      <c r="C16" s="19" t="s">
        <v>17</v>
      </c>
      <c r="D16" s="19"/>
      <c r="E16" s="19" t="s">
        <v>802</v>
      </c>
      <c r="F16" s="19" t="s">
        <v>15</v>
      </c>
      <c r="G16" s="19" t="s">
        <v>111</v>
      </c>
    </row>
    <row r="17" spans="1:7" ht="30" outlineLevel="1" collapsed="1">
      <c r="A17" s="19" t="s">
        <v>12</v>
      </c>
      <c r="B17" s="19" t="s">
        <v>152</v>
      </c>
      <c r="C17" s="19" t="s">
        <v>17</v>
      </c>
      <c r="D17" s="19"/>
      <c r="E17" s="19" t="s">
        <v>798</v>
      </c>
      <c r="F17" s="19" t="s">
        <v>15</v>
      </c>
      <c r="G17" s="19">
        <v>1</v>
      </c>
    </row>
    <row r="18" spans="1:7" outlineLevel="1" collapsed="1">
      <c r="A18" s="19" t="s">
        <v>12</v>
      </c>
      <c r="B18" s="19" t="s">
        <v>13</v>
      </c>
      <c r="C18" s="19" t="s">
        <v>17</v>
      </c>
      <c r="D18" s="19"/>
      <c r="E18" s="19" t="s">
        <v>803</v>
      </c>
      <c r="F18" s="19" t="s">
        <v>15</v>
      </c>
      <c r="G18" s="19" t="s">
        <v>111</v>
      </c>
    </row>
    <row r="19" spans="1:7" outlineLevel="1" collapsed="1">
      <c r="A19" s="21" t="s">
        <v>12</v>
      </c>
      <c r="B19" s="22" t="s">
        <v>663</v>
      </c>
      <c r="C19" s="21" t="s">
        <v>17</v>
      </c>
      <c r="D19" s="21"/>
      <c r="E19" s="21" t="s">
        <v>663</v>
      </c>
      <c r="F19" s="21" t="s">
        <v>12</v>
      </c>
      <c r="G19" s="21" t="s">
        <v>17</v>
      </c>
    </row>
    <row r="20" spans="1:7" outlineLevel="2" collapsed="1">
      <c r="A20" s="19" t="s">
        <v>12</v>
      </c>
      <c r="B20" s="19" t="s">
        <v>13</v>
      </c>
      <c r="C20" s="19" t="s">
        <v>17</v>
      </c>
      <c r="D20" s="19"/>
      <c r="E20" s="19" t="s">
        <v>667</v>
      </c>
      <c r="F20" s="19" t="s">
        <v>15</v>
      </c>
      <c r="G20" s="19" t="s">
        <v>111</v>
      </c>
    </row>
    <row r="21" spans="1:7" ht="30" outlineLevel="2" collapsed="1">
      <c r="A21" s="19" t="s">
        <v>12</v>
      </c>
      <c r="B21" s="19" t="s">
        <v>152</v>
      </c>
      <c r="C21" s="19" t="s">
        <v>17</v>
      </c>
      <c r="D21" s="19"/>
      <c r="E21" s="19" t="s">
        <v>668</v>
      </c>
      <c r="F21" s="19" t="s">
        <v>15</v>
      </c>
      <c r="G21" s="19">
        <v>1</v>
      </c>
    </row>
    <row r="22" spans="1:7" ht="30" outlineLevel="2" collapsed="1">
      <c r="A22" s="19" t="s">
        <v>12</v>
      </c>
      <c r="B22" s="19" t="s">
        <v>152</v>
      </c>
      <c r="C22" s="19" t="s">
        <v>17</v>
      </c>
      <c r="D22" s="19"/>
      <c r="E22" s="19" t="s">
        <v>669</v>
      </c>
      <c r="F22" s="19" t="s">
        <v>15</v>
      </c>
      <c r="G22" s="19">
        <v>1</v>
      </c>
    </row>
    <row r="23" spans="1:7" outlineLevel="2" collapsed="1">
      <c r="A23" s="19" t="s">
        <v>12</v>
      </c>
      <c r="B23" s="19" t="s">
        <v>152</v>
      </c>
      <c r="C23" s="19" t="s">
        <v>17</v>
      </c>
      <c r="D23" s="19"/>
      <c r="E23" s="19" t="s">
        <v>670</v>
      </c>
      <c r="F23" s="19" t="s">
        <v>15</v>
      </c>
      <c r="G23" s="19">
        <v>1</v>
      </c>
    </row>
  </sheetData>
  <mergeCells count="3">
    <mergeCell ref="A1:G1"/>
    <mergeCell ref="B2:G2"/>
    <mergeCell ref="B3:G3"/>
  </mergeCells>
  <hyperlinks>
    <hyperlink ref="C5" location="#'Select the option that  (enum)'!A3" display="Select the option that  (enum)" xr:uid="{20D05BCA-7429-457B-84E9-C652F6177479}"/>
    <hyperlink ref="B6" location="#'Average OM (Option A3)'!A1" display="Average OM (Option A3)" xr:uid="{74639547-397B-415C-992F-4B6E83520BF2}"/>
    <hyperlink ref="B9" location="#'Average OM (Option A2)'!A1" display="Average OM (Option A2)" xr:uid="{7E2FC247-3FCE-42E5-B52A-9B30D3C79AA1}"/>
    <hyperlink ref="B14" location="#'Average OM (Option A1)'!A1" display="Average OM (Option A1)" xr:uid="{ACB57F51-CF44-4740-A8AC-91FD4D549EC7}"/>
    <hyperlink ref="B19" location="#'Fuel Type'!A1" display="Fuel Type" xr:uid="{6EFB91DB-DC8A-4DF2-A47B-9A8E72B94EF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A16B3DE9-D653-4F95-BFF7-B7AA84630656}">
          <x14:formula1>
            <xm:f>'Select the option that  (enum)'!A3:A5</xm:f>
          </x14:formula1>
          <xm:sqref>G5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F55A9-4A7E-43A1-A484-60F9B0502403}">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40" t="s">
        <v>243</v>
      </c>
      <c r="B1" s="37"/>
      <c r="C1" s="37"/>
      <c r="D1" s="37"/>
      <c r="E1" s="37"/>
      <c r="F1" s="37"/>
      <c r="G1" s="37"/>
    </row>
    <row r="2" spans="1:7" ht="18.75">
      <c r="A2" s="1" t="s">
        <v>1</v>
      </c>
      <c r="B2" s="39"/>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9" t="s">
        <v>13</v>
      </c>
      <c r="C5" s="3"/>
      <c r="D5" s="3"/>
      <c r="E5" s="9" t="s">
        <v>244</v>
      </c>
      <c r="F5" s="3" t="s">
        <v>15</v>
      </c>
      <c r="G5" s="9" t="s">
        <v>16</v>
      </c>
    </row>
    <row r="6" spans="1:7">
      <c r="A6" s="3" t="s">
        <v>12</v>
      </c>
      <c r="B6" s="9" t="s">
        <v>13</v>
      </c>
      <c r="C6" s="3" t="s">
        <v>17</v>
      </c>
      <c r="D6" s="3"/>
      <c r="E6" s="9" t="s">
        <v>245</v>
      </c>
      <c r="F6" s="3" t="s">
        <v>15</v>
      </c>
      <c r="G6" s="9" t="s">
        <v>218</v>
      </c>
    </row>
    <row r="7" spans="1:7">
      <c r="A7" s="3" t="s">
        <v>12</v>
      </c>
      <c r="B7" s="9" t="s">
        <v>13</v>
      </c>
      <c r="C7" s="8"/>
      <c r="D7" s="3"/>
      <c r="E7" s="9" t="s">
        <v>246</v>
      </c>
      <c r="F7" s="3" t="s">
        <v>15</v>
      </c>
      <c r="G7" s="9" t="s">
        <v>247</v>
      </c>
    </row>
    <row r="8" spans="1:7">
      <c r="A8" s="3" t="s">
        <v>15</v>
      </c>
      <c r="B8" s="9" t="s">
        <v>13</v>
      </c>
      <c r="C8" s="3" t="s">
        <v>17</v>
      </c>
      <c r="D8" s="3"/>
      <c r="E8" s="9" t="s">
        <v>248</v>
      </c>
      <c r="F8" s="3" t="s">
        <v>15</v>
      </c>
      <c r="G8" s="3"/>
    </row>
  </sheetData>
  <mergeCells count="3">
    <mergeCell ref="A1:G1"/>
    <mergeCell ref="B2:G2"/>
    <mergeCell ref="B3:G3"/>
  </mergeCells>
  <dataValidations count="2">
    <dataValidation type="list" allowBlank="1" showInputMessage="1" showErrorMessage="1" sqref="F5:F8 A5:A8" xr:uid="{55E776B2-D90D-46A9-8882-29795D6C282B}">
      <formula1>"Yes,No"</formula1>
    </dataValidation>
    <dataValidation type="list" allowBlank="1" showInputMessage="1" showErrorMessage="1" sqref="B3:G3" xr:uid="{FBDD94C8-A6C9-43F0-AFB5-396D91C0D50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9634-BB29-4017-954F-33DE37057048}">
  <sheetPr>
    <outlinePr summaryBelow="0" summaryRight="0"/>
  </sheetPr>
  <dimension ref="A1:G25"/>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7" t="s">
        <v>665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661</v>
      </c>
      <c r="F5" s="3" t="s">
        <v>15</v>
      </c>
      <c r="G5" s="3">
        <v>1</v>
      </c>
    </row>
    <row r="6" spans="1:7">
      <c r="A6" s="3" t="s">
        <v>12</v>
      </c>
      <c r="B6" s="18" t="s">
        <v>652</v>
      </c>
      <c r="C6" s="3" t="s">
        <v>17</v>
      </c>
      <c r="D6" s="3"/>
      <c r="E6" s="3" t="s">
        <v>653</v>
      </c>
      <c r="F6" s="3" t="s">
        <v>12</v>
      </c>
      <c r="G6" s="3" t="s">
        <v>17</v>
      </c>
    </row>
    <row r="7" spans="1:7" ht="30" outlineLevel="1" collapsed="1">
      <c r="A7" s="19" t="s">
        <v>12</v>
      </c>
      <c r="B7" s="19" t="s">
        <v>20</v>
      </c>
      <c r="C7" s="20" t="s">
        <v>671</v>
      </c>
      <c r="D7" s="19"/>
      <c r="E7" s="19" t="s">
        <v>672</v>
      </c>
      <c r="F7" s="19" t="s">
        <v>15</v>
      </c>
      <c r="G7" s="19" t="s">
        <v>673</v>
      </c>
    </row>
    <row r="8" spans="1:7" outlineLevel="1" collapsed="1">
      <c r="A8" s="21" t="s">
        <v>15</v>
      </c>
      <c r="B8" s="22" t="s">
        <v>674</v>
      </c>
      <c r="C8" s="21" t="s">
        <v>17</v>
      </c>
      <c r="D8" s="21" t="b">
        <f>EXACT(G7,"Only data available is the electricity generation for the specific power unit")</f>
        <v>0</v>
      </c>
      <c r="E8" s="21" t="s">
        <v>675</v>
      </c>
      <c r="F8" s="21" t="s">
        <v>15</v>
      </c>
      <c r="G8" s="21" t="s">
        <v>17</v>
      </c>
    </row>
    <row r="9" spans="1:7" outlineLevel="2" collapsed="1">
      <c r="A9" s="19" t="s">
        <v>15</v>
      </c>
      <c r="B9" s="19" t="s">
        <v>152</v>
      </c>
      <c r="C9" s="19" t="s">
        <v>17</v>
      </c>
      <c r="D9" s="19" t="s">
        <v>15</v>
      </c>
      <c r="E9" s="19" t="s">
        <v>797</v>
      </c>
      <c r="F9" s="19" t="s">
        <v>15</v>
      </c>
      <c r="G9" s="19">
        <v>1</v>
      </c>
    </row>
    <row r="10" spans="1:7" ht="30" outlineLevel="2" collapsed="1">
      <c r="A10" s="19" t="s">
        <v>12</v>
      </c>
      <c r="B10" s="19" t="s">
        <v>152</v>
      </c>
      <c r="C10" s="19" t="s">
        <v>17</v>
      </c>
      <c r="D10" s="19"/>
      <c r="E10" s="19" t="s">
        <v>798</v>
      </c>
      <c r="F10" s="19" t="s">
        <v>15</v>
      </c>
      <c r="G10" s="19">
        <v>1</v>
      </c>
    </row>
    <row r="11" spans="1:7" ht="30" outlineLevel="1" collapsed="1">
      <c r="A11" s="21" t="s">
        <v>15</v>
      </c>
      <c r="B11" s="22" t="s">
        <v>676</v>
      </c>
      <c r="C11" s="21" t="s">
        <v>17</v>
      </c>
      <c r="D11" s="21" t="b">
        <f>EXACT(G7,"Only data available for the specific power unit are the electricity generation and the fuel types used")</f>
        <v>0</v>
      </c>
      <c r="E11" s="21" t="s">
        <v>677</v>
      </c>
      <c r="F11" s="21" t="s">
        <v>15</v>
      </c>
      <c r="G11" s="21" t="s">
        <v>17</v>
      </c>
    </row>
    <row r="12" spans="1:7" outlineLevel="2" collapsed="1">
      <c r="A12" s="19" t="s">
        <v>15</v>
      </c>
      <c r="B12" s="19" t="s">
        <v>152</v>
      </c>
      <c r="C12" s="19" t="s">
        <v>17</v>
      </c>
      <c r="D12" s="19" t="s">
        <v>15</v>
      </c>
      <c r="E12" s="19" t="s">
        <v>799</v>
      </c>
      <c r="F12" s="19" t="s">
        <v>15</v>
      </c>
      <c r="G12" s="19">
        <v>1</v>
      </c>
    </row>
    <row r="13" spans="1:7" ht="30" outlineLevel="2" collapsed="1">
      <c r="A13" s="19" t="s">
        <v>12</v>
      </c>
      <c r="B13" s="19" t="s">
        <v>152</v>
      </c>
      <c r="C13" s="19" t="s">
        <v>17</v>
      </c>
      <c r="D13" s="19"/>
      <c r="E13" s="19" t="s">
        <v>798</v>
      </c>
      <c r="F13" s="19" t="s">
        <v>15</v>
      </c>
      <c r="G13" s="19">
        <v>1</v>
      </c>
    </row>
    <row r="14" spans="1:7" ht="30" outlineLevel="2" collapsed="1">
      <c r="A14" s="19" t="s">
        <v>12</v>
      </c>
      <c r="B14" s="19" t="s">
        <v>152</v>
      </c>
      <c r="C14" s="19" t="s">
        <v>17</v>
      </c>
      <c r="D14" s="19"/>
      <c r="E14" s="19" t="s">
        <v>800</v>
      </c>
      <c r="F14" s="19" t="s">
        <v>15</v>
      </c>
      <c r="G14" s="19">
        <v>1</v>
      </c>
    </row>
    <row r="15" spans="1:7" outlineLevel="2" collapsed="1">
      <c r="A15" s="19" t="s">
        <v>12</v>
      </c>
      <c r="B15" s="19" t="s">
        <v>152</v>
      </c>
      <c r="C15" s="19" t="s">
        <v>17</v>
      </c>
      <c r="D15" s="19"/>
      <c r="E15" s="19" t="s">
        <v>801</v>
      </c>
      <c r="F15" s="19" t="s">
        <v>15</v>
      </c>
      <c r="G15" s="19">
        <v>1</v>
      </c>
    </row>
    <row r="16" spans="1:7" outlineLevel="1" collapsed="1">
      <c r="A16" s="21" t="s">
        <v>15</v>
      </c>
      <c r="B16" s="22" t="s">
        <v>678</v>
      </c>
      <c r="C16" s="21" t="s">
        <v>17</v>
      </c>
      <c r="D16" s="21" t="b">
        <f>EXACT(G7,"Data available for fuel consumption and electricity generation")</f>
        <v>1</v>
      </c>
      <c r="E16" s="21" t="s">
        <v>673</v>
      </c>
      <c r="F16" s="21" t="s">
        <v>15</v>
      </c>
      <c r="G16" s="21" t="s">
        <v>17</v>
      </c>
    </row>
    <row r="17" spans="1:7" outlineLevel="2" collapsed="1">
      <c r="A17" s="19" t="s">
        <v>15</v>
      </c>
      <c r="B17" s="19" t="s">
        <v>152</v>
      </c>
      <c r="C17" s="19" t="s">
        <v>17</v>
      </c>
      <c r="D17" s="19" t="s">
        <v>15</v>
      </c>
      <c r="E17" s="19" t="s">
        <v>797</v>
      </c>
      <c r="F17" s="19" t="s">
        <v>15</v>
      </c>
      <c r="G17" s="19">
        <v>1</v>
      </c>
    </row>
    <row r="18" spans="1:7" ht="30" outlineLevel="2" collapsed="1">
      <c r="A18" s="19" t="s">
        <v>12</v>
      </c>
      <c r="B18" s="19" t="s">
        <v>13</v>
      </c>
      <c r="C18" s="19" t="s">
        <v>17</v>
      </c>
      <c r="D18" s="19"/>
      <c r="E18" s="19" t="s">
        <v>802</v>
      </c>
      <c r="F18" s="19" t="s">
        <v>15</v>
      </c>
      <c r="G18" s="19" t="s">
        <v>111</v>
      </c>
    </row>
    <row r="19" spans="1:7" ht="30" outlineLevel="2" collapsed="1">
      <c r="A19" s="19" t="s">
        <v>12</v>
      </c>
      <c r="B19" s="19" t="s">
        <v>152</v>
      </c>
      <c r="C19" s="19" t="s">
        <v>17</v>
      </c>
      <c r="D19" s="19"/>
      <c r="E19" s="19" t="s">
        <v>798</v>
      </c>
      <c r="F19" s="19" t="s">
        <v>15</v>
      </c>
      <c r="G19" s="19">
        <v>1</v>
      </c>
    </row>
    <row r="20" spans="1:7" outlineLevel="2" collapsed="1">
      <c r="A20" s="19" t="s">
        <v>12</v>
      </c>
      <c r="B20" s="19" t="s">
        <v>13</v>
      </c>
      <c r="C20" s="19" t="s">
        <v>17</v>
      </c>
      <c r="D20" s="19"/>
      <c r="E20" s="19" t="s">
        <v>803</v>
      </c>
      <c r="F20" s="19" t="s">
        <v>15</v>
      </c>
      <c r="G20" s="19" t="s">
        <v>111</v>
      </c>
    </row>
    <row r="21" spans="1:7" outlineLevel="2" collapsed="1">
      <c r="A21" s="21" t="s">
        <v>12</v>
      </c>
      <c r="B21" s="22" t="s">
        <v>663</v>
      </c>
      <c r="C21" s="21" t="s">
        <v>17</v>
      </c>
      <c r="D21" s="21"/>
      <c r="E21" s="21" t="s">
        <v>663</v>
      </c>
      <c r="F21" s="21" t="s">
        <v>12</v>
      </c>
      <c r="G21" s="21" t="s">
        <v>17</v>
      </c>
    </row>
    <row r="22" spans="1:7" outlineLevel="3" collapsed="1">
      <c r="A22" s="19" t="s">
        <v>12</v>
      </c>
      <c r="B22" s="19" t="s">
        <v>13</v>
      </c>
      <c r="C22" s="19" t="s">
        <v>17</v>
      </c>
      <c r="D22" s="19"/>
      <c r="E22" s="19" t="s">
        <v>667</v>
      </c>
      <c r="F22" s="19" t="s">
        <v>15</v>
      </c>
      <c r="G22" s="19" t="s">
        <v>111</v>
      </c>
    </row>
    <row r="23" spans="1:7" ht="30" outlineLevel="3" collapsed="1">
      <c r="A23" s="19" t="s">
        <v>12</v>
      </c>
      <c r="B23" s="19" t="s">
        <v>152</v>
      </c>
      <c r="C23" s="19" t="s">
        <v>17</v>
      </c>
      <c r="D23" s="19"/>
      <c r="E23" s="19" t="s">
        <v>668</v>
      </c>
      <c r="F23" s="19" t="s">
        <v>15</v>
      </c>
      <c r="G23" s="19">
        <v>1</v>
      </c>
    </row>
    <row r="24" spans="1:7" ht="30" outlineLevel="3" collapsed="1">
      <c r="A24" s="19" t="s">
        <v>12</v>
      </c>
      <c r="B24" s="19" t="s">
        <v>152</v>
      </c>
      <c r="C24" s="19" t="s">
        <v>17</v>
      </c>
      <c r="D24" s="19"/>
      <c r="E24" s="19" t="s">
        <v>669</v>
      </c>
      <c r="F24" s="19" t="s">
        <v>15</v>
      </c>
      <c r="G24" s="19">
        <v>1</v>
      </c>
    </row>
    <row r="25" spans="1:7" outlineLevel="3" collapsed="1">
      <c r="A25" s="19" t="s">
        <v>12</v>
      </c>
      <c r="B25" s="19" t="s">
        <v>152</v>
      </c>
      <c r="C25" s="19" t="s">
        <v>17</v>
      </c>
      <c r="D25" s="19"/>
      <c r="E25" s="19" t="s">
        <v>670</v>
      </c>
      <c r="F25" s="19" t="s">
        <v>15</v>
      </c>
      <c r="G25" s="19">
        <v>1</v>
      </c>
    </row>
  </sheetData>
  <mergeCells count="3">
    <mergeCell ref="A1:G1"/>
    <mergeCell ref="B2:G2"/>
    <mergeCell ref="B3:G3"/>
  </mergeCells>
  <hyperlinks>
    <hyperlink ref="B6" location="#'(Average OM Simple Adj OM) Pow'!A1" display="(Average OM Simple Adj OM) Pow" xr:uid="{6BCF6029-AF99-4504-BC94-10692791CC77}"/>
    <hyperlink ref="C7" location="#'Select the option that  (enum)'!A3" display="Select the option that  (enum)" xr:uid="{6B8132AE-2F25-44BA-A862-CAFD45C607EE}"/>
    <hyperlink ref="B8" location="#'Average OM (Option A3)'!A1" display="Average OM (Option A3)" xr:uid="{59AF246D-9F7D-4438-B60C-B4B882040348}"/>
    <hyperlink ref="B11" location="#'Average OM (Option A2)'!A1" display="Average OM (Option A2)" xr:uid="{CD598F53-FE5B-4654-9DF8-C65646D61D97}"/>
    <hyperlink ref="B16" location="#'Average OM (Option A1)'!A1" display="Average OM (Option A1)" xr:uid="{7ACE9CBE-7AB9-4B00-8709-0C18575D8B55}"/>
    <hyperlink ref="B21" location="#'Fuel Type'!A1" display="Fuel Type" xr:uid="{383CA4C8-6146-499A-AFED-6795FDD78C0D}"/>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815969E1-A0A0-46C3-9391-1A95B15B5231}">
          <x14:formula1>
            <xm:f>'Select the option that  (enum)'!A3:A5</xm:f>
          </x14:formula1>
          <xm:sqref>G7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1213-0D25-44B9-983A-4DE869BEF07E}">
  <sheetPr>
    <outlinePr summaryBelow="0" summaryRight="0"/>
  </sheetPr>
  <dimension ref="A1:G11"/>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660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661</v>
      </c>
      <c r="F5" s="3" t="s">
        <v>15</v>
      </c>
      <c r="G5" s="3">
        <v>1</v>
      </c>
    </row>
    <row r="6" spans="1:7" ht="45">
      <c r="A6" s="3" t="s">
        <v>12</v>
      </c>
      <c r="B6" s="3" t="s">
        <v>152</v>
      </c>
      <c r="C6" s="3" t="s">
        <v>17</v>
      </c>
      <c r="D6" s="3"/>
      <c r="E6" s="3" t="s">
        <v>662</v>
      </c>
      <c r="F6" s="3" t="s">
        <v>15</v>
      </c>
      <c r="G6" s="3">
        <v>1</v>
      </c>
    </row>
    <row r="7" spans="1:7">
      <c r="A7" s="3" t="s">
        <v>12</v>
      </c>
      <c r="B7" s="18" t="s">
        <v>663</v>
      </c>
      <c r="C7" s="3" t="s">
        <v>17</v>
      </c>
      <c r="D7" s="3"/>
      <c r="E7" s="3" t="s">
        <v>663</v>
      </c>
      <c r="F7" s="3" t="s">
        <v>12</v>
      </c>
      <c r="G7" s="3" t="s">
        <v>17</v>
      </c>
    </row>
    <row r="8" spans="1:7" outlineLevel="1" collapsed="1">
      <c r="A8" s="19" t="s">
        <v>12</v>
      </c>
      <c r="B8" s="19" t="s">
        <v>13</v>
      </c>
      <c r="C8" s="19" t="s">
        <v>17</v>
      </c>
      <c r="D8" s="19"/>
      <c r="E8" s="19" t="s">
        <v>667</v>
      </c>
      <c r="F8" s="19" t="s">
        <v>15</v>
      </c>
      <c r="G8" s="19" t="s">
        <v>111</v>
      </c>
    </row>
    <row r="9" spans="1:7" ht="30" outlineLevel="1" collapsed="1">
      <c r="A9" s="19" t="s">
        <v>12</v>
      </c>
      <c r="B9" s="19" t="s">
        <v>152</v>
      </c>
      <c r="C9" s="19" t="s">
        <v>17</v>
      </c>
      <c r="D9" s="19"/>
      <c r="E9" s="19" t="s">
        <v>668</v>
      </c>
      <c r="F9" s="19" t="s">
        <v>15</v>
      </c>
      <c r="G9" s="19">
        <v>1</v>
      </c>
    </row>
    <row r="10" spans="1:7" ht="30" outlineLevel="1" collapsed="1">
      <c r="A10" s="19" t="s">
        <v>12</v>
      </c>
      <c r="B10" s="19" t="s">
        <v>152</v>
      </c>
      <c r="C10" s="19" t="s">
        <v>17</v>
      </c>
      <c r="D10" s="19"/>
      <c r="E10" s="19" t="s">
        <v>669</v>
      </c>
      <c r="F10" s="19" t="s">
        <v>15</v>
      </c>
      <c r="G10" s="19">
        <v>1</v>
      </c>
    </row>
    <row r="11" spans="1:7" outlineLevel="1" collapsed="1">
      <c r="A11" s="19" t="s">
        <v>12</v>
      </c>
      <c r="B11" s="19" t="s">
        <v>152</v>
      </c>
      <c r="C11" s="19" t="s">
        <v>17</v>
      </c>
      <c r="D11" s="19"/>
      <c r="E11" s="19" t="s">
        <v>670</v>
      </c>
      <c r="F11" s="19" t="s">
        <v>15</v>
      </c>
      <c r="G11" s="19">
        <v>1</v>
      </c>
    </row>
  </sheetData>
  <mergeCells count="3">
    <mergeCell ref="A1:G1"/>
    <mergeCell ref="B2:G2"/>
    <mergeCell ref="B3:G3"/>
  </mergeCells>
  <hyperlinks>
    <hyperlink ref="B7" location="#'Fuel Type'!A1" display="Fuel Type" xr:uid="{B0673FED-DF84-4C03-B49D-52910FD4396F}"/>
  </hyperlinks>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1007-C7B8-425B-B7BE-44A9E93E4B8A}">
  <sheetPr>
    <outlinePr summaryBelow="0" summaryRight="0"/>
  </sheetPr>
  <dimension ref="A1:G36"/>
  <sheetViews>
    <sheetView workbookViewId="0">
      <selection sqref="A1:G1"/>
    </sheetView>
  </sheetViews>
  <sheetFormatPr defaultRowHeight="15" outlineLevelRow="4"/>
  <cols>
    <col min="1" max="1" width="20" customWidth="1"/>
    <col min="2" max="2" width="40" customWidth="1"/>
    <col min="3" max="4" width="20" customWidth="1"/>
    <col min="5" max="5" width="70" customWidth="1"/>
    <col min="6" max="6" width="30" customWidth="1"/>
    <col min="7" max="7" width="50" customWidth="1"/>
  </cols>
  <sheetData>
    <row r="1" spans="1:7" ht="18.75">
      <c r="A1" s="37" t="s">
        <v>894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656</v>
      </c>
      <c r="D5" s="3"/>
      <c r="E5" s="3" t="s">
        <v>657</v>
      </c>
      <c r="F5" s="3" t="s">
        <v>15</v>
      </c>
      <c r="G5" s="3" t="s">
        <v>658</v>
      </c>
    </row>
    <row r="6" spans="1:7" ht="30">
      <c r="A6" s="3" t="s">
        <v>15</v>
      </c>
      <c r="B6" s="18" t="s">
        <v>659</v>
      </c>
      <c r="C6" s="3" t="s">
        <v>17</v>
      </c>
      <c r="D6" s="3" t="b">
        <f>EXACT(G5,"Based on the total net electricity generation of all power plants serving the system and the fuel types and total fuel consumption of the project electricity system")</f>
        <v>0</v>
      </c>
      <c r="E6" s="3" t="s">
        <v>660</v>
      </c>
      <c r="F6" s="3" t="s">
        <v>15</v>
      </c>
      <c r="G6" s="3" t="s">
        <v>17</v>
      </c>
    </row>
    <row r="7" spans="1:7" outlineLevel="1" collapsed="1">
      <c r="A7" s="19" t="s">
        <v>15</v>
      </c>
      <c r="B7" s="19" t="s">
        <v>152</v>
      </c>
      <c r="C7" s="19" t="s">
        <v>17</v>
      </c>
      <c r="D7" s="19" t="s">
        <v>15</v>
      </c>
      <c r="E7" s="19" t="s">
        <v>661</v>
      </c>
      <c r="F7" s="19" t="s">
        <v>15</v>
      </c>
      <c r="G7" s="19">
        <v>1</v>
      </c>
    </row>
    <row r="8" spans="1:7" ht="45" outlineLevel="1" collapsed="1">
      <c r="A8" s="19" t="s">
        <v>12</v>
      </c>
      <c r="B8" s="19" t="s">
        <v>152</v>
      </c>
      <c r="C8" s="19" t="s">
        <v>17</v>
      </c>
      <c r="D8" s="19"/>
      <c r="E8" s="19" t="s">
        <v>662</v>
      </c>
      <c r="F8" s="19" t="s">
        <v>15</v>
      </c>
      <c r="G8" s="19">
        <v>1</v>
      </c>
    </row>
    <row r="9" spans="1:7" outlineLevel="1" collapsed="1">
      <c r="A9" s="21" t="s">
        <v>12</v>
      </c>
      <c r="B9" s="22" t="s">
        <v>663</v>
      </c>
      <c r="C9" s="21" t="s">
        <v>17</v>
      </c>
      <c r="D9" s="21"/>
      <c r="E9" s="21" t="s">
        <v>663</v>
      </c>
      <c r="F9" s="21" t="s">
        <v>12</v>
      </c>
      <c r="G9" s="21" t="s">
        <v>17</v>
      </c>
    </row>
    <row r="10" spans="1:7" outlineLevel="2" collapsed="1">
      <c r="A10" s="19" t="s">
        <v>12</v>
      </c>
      <c r="B10" s="19" t="s">
        <v>13</v>
      </c>
      <c r="C10" s="19" t="s">
        <v>17</v>
      </c>
      <c r="D10" s="19"/>
      <c r="E10" s="19" t="s">
        <v>667</v>
      </c>
      <c r="F10" s="19" t="s">
        <v>15</v>
      </c>
      <c r="G10" s="19" t="s">
        <v>111</v>
      </c>
    </row>
    <row r="11" spans="1:7" ht="30" outlineLevel="2" collapsed="1">
      <c r="A11" s="19" t="s">
        <v>12</v>
      </c>
      <c r="B11" s="19" t="s">
        <v>152</v>
      </c>
      <c r="C11" s="19" t="s">
        <v>17</v>
      </c>
      <c r="D11" s="19"/>
      <c r="E11" s="19" t="s">
        <v>668</v>
      </c>
      <c r="F11" s="19" t="s">
        <v>15</v>
      </c>
      <c r="G11" s="19">
        <v>1</v>
      </c>
    </row>
    <row r="12" spans="1:7" ht="30" outlineLevel="2" collapsed="1">
      <c r="A12" s="19" t="s">
        <v>12</v>
      </c>
      <c r="B12" s="19" t="s">
        <v>152</v>
      </c>
      <c r="C12" s="19" t="s">
        <v>17</v>
      </c>
      <c r="D12" s="19"/>
      <c r="E12" s="19" t="s">
        <v>669</v>
      </c>
      <c r="F12" s="19" t="s">
        <v>15</v>
      </c>
      <c r="G12" s="19">
        <v>1</v>
      </c>
    </row>
    <row r="13" spans="1:7" outlineLevel="2" collapsed="1">
      <c r="A13" s="19" t="s">
        <v>12</v>
      </c>
      <c r="B13" s="19" t="s">
        <v>152</v>
      </c>
      <c r="C13" s="19" t="s">
        <v>17</v>
      </c>
      <c r="D13" s="19"/>
      <c r="E13" s="19" t="s">
        <v>670</v>
      </c>
      <c r="F13" s="19" t="s">
        <v>15</v>
      </c>
      <c r="G13" s="19">
        <v>1</v>
      </c>
    </row>
    <row r="14" spans="1:7" ht="30">
      <c r="A14" s="3" t="s">
        <v>15</v>
      </c>
      <c r="B14" s="18" t="s">
        <v>664</v>
      </c>
      <c r="C14" s="3" t="s">
        <v>17</v>
      </c>
      <c r="D14" s="3" t="b">
        <f>EXACT(G5,"Based on the net electricity generation and a CO2 emission factor of each power unit")</f>
        <v>1</v>
      </c>
      <c r="E14" s="3" t="s">
        <v>665</v>
      </c>
      <c r="F14" s="3" t="s">
        <v>15</v>
      </c>
      <c r="G14" s="3" t="s">
        <v>17</v>
      </c>
    </row>
    <row r="15" spans="1:7" outlineLevel="1" collapsed="1">
      <c r="A15" s="19" t="s">
        <v>15</v>
      </c>
      <c r="B15" s="19" t="s">
        <v>152</v>
      </c>
      <c r="C15" s="19" t="s">
        <v>17</v>
      </c>
      <c r="D15" s="19" t="s">
        <v>15</v>
      </c>
      <c r="E15" s="19" t="s">
        <v>661</v>
      </c>
      <c r="F15" s="19" t="s">
        <v>15</v>
      </c>
      <c r="G15" s="19">
        <v>1</v>
      </c>
    </row>
    <row r="16" spans="1:7" outlineLevel="1" collapsed="1">
      <c r="A16" s="21" t="s">
        <v>12</v>
      </c>
      <c r="B16" s="22" t="s">
        <v>652</v>
      </c>
      <c r="C16" s="21" t="s">
        <v>17</v>
      </c>
      <c r="D16" s="21"/>
      <c r="E16" s="21" t="s">
        <v>653</v>
      </c>
      <c r="F16" s="21" t="s">
        <v>12</v>
      </c>
      <c r="G16" s="21" t="s">
        <v>17</v>
      </c>
    </row>
    <row r="17" spans="1:7" ht="30" outlineLevel="2" collapsed="1">
      <c r="A17" s="19" t="s">
        <v>12</v>
      </c>
      <c r="B17" s="19" t="s">
        <v>20</v>
      </c>
      <c r="C17" s="20" t="s">
        <v>671</v>
      </c>
      <c r="D17" s="19"/>
      <c r="E17" s="19" t="s">
        <v>672</v>
      </c>
      <c r="F17" s="19" t="s">
        <v>15</v>
      </c>
      <c r="G17" s="19" t="s">
        <v>673</v>
      </c>
    </row>
    <row r="18" spans="1:7" outlineLevel="2" collapsed="1">
      <c r="A18" s="21" t="s">
        <v>15</v>
      </c>
      <c r="B18" s="22" t="s">
        <v>674</v>
      </c>
      <c r="C18" s="21" t="s">
        <v>17</v>
      </c>
      <c r="D18" s="21" t="b">
        <f>EXACT(G17,"Only data available is the electricity generation for the specific power unit")</f>
        <v>0</v>
      </c>
      <c r="E18" s="21" t="s">
        <v>675</v>
      </c>
      <c r="F18" s="21" t="s">
        <v>15</v>
      </c>
      <c r="G18" s="21" t="s">
        <v>17</v>
      </c>
    </row>
    <row r="19" spans="1:7" outlineLevel="3" collapsed="1">
      <c r="A19" s="19" t="s">
        <v>15</v>
      </c>
      <c r="B19" s="19" t="s">
        <v>152</v>
      </c>
      <c r="C19" s="19" t="s">
        <v>17</v>
      </c>
      <c r="D19" s="19" t="s">
        <v>15</v>
      </c>
      <c r="E19" s="19" t="s">
        <v>797</v>
      </c>
      <c r="F19" s="19" t="s">
        <v>15</v>
      </c>
      <c r="G19" s="19">
        <v>1</v>
      </c>
    </row>
    <row r="20" spans="1:7" ht="30" outlineLevel="3" collapsed="1">
      <c r="A20" s="19" t="s">
        <v>12</v>
      </c>
      <c r="B20" s="19" t="s">
        <v>152</v>
      </c>
      <c r="C20" s="19" t="s">
        <v>17</v>
      </c>
      <c r="D20" s="19"/>
      <c r="E20" s="19" t="s">
        <v>798</v>
      </c>
      <c r="F20" s="19" t="s">
        <v>15</v>
      </c>
      <c r="G20" s="19">
        <v>1</v>
      </c>
    </row>
    <row r="21" spans="1:7" ht="30" outlineLevel="2" collapsed="1">
      <c r="A21" s="21" t="s">
        <v>15</v>
      </c>
      <c r="B21" s="22" t="s">
        <v>676</v>
      </c>
      <c r="C21" s="21" t="s">
        <v>17</v>
      </c>
      <c r="D21" s="21" t="b">
        <f>EXACT(G17,"Only data available for the specific power unit are the electricity generation and the fuel types used")</f>
        <v>0</v>
      </c>
      <c r="E21" s="21" t="s">
        <v>677</v>
      </c>
      <c r="F21" s="21" t="s">
        <v>15</v>
      </c>
      <c r="G21" s="21" t="s">
        <v>17</v>
      </c>
    </row>
    <row r="22" spans="1:7" outlineLevel="3" collapsed="1">
      <c r="A22" s="19" t="s">
        <v>15</v>
      </c>
      <c r="B22" s="19" t="s">
        <v>152</v>
      </c>
      <c r="C22" s="19" t="s">
        <v>17</v>
      </c>
      <c r="D22" s="19" t="s">
        <v>15</v>
      </c>
      <c r="E22" s="19" t="s">
        <v>799</v>
      </c>
      <c r="F22" s="19" t="s">
        <v>15</v>
      </c>
      <c r="G22" s="19">
        <v>1</v>
      </c>
    </row>
    <row r="23" spans="1:7" ht="30" outlineLevel="3" collapsed="1">
      <c r="A23" s="19" t="s">
        <v>12</v>
      </c>
      <c r="B23" s="19" t="s">
        <v>152</v>
      </c>
      <c r="C23" s="19" t="s">
        <v>17</v>
      </c>
      <c r="D23" s="19"/>
      <c r="E23" s="19" t="s">
        <v>798</v>
      </c>
      <c r="F23" s="19" t="s">
        <v>15</v>
      </c>
      <c r="G23" s="19">
        <v>1</v>
      </c>
    </row>
    <row r="24" spans="1:7" ht="30" outlineLevel="3" collapsed="1">
      <c r="A24" s="19" t="s">
        <v>12</v>
      </c>
      <c r="B24" s="19" t="s">
        <v>152</v>
      </c>
      <c r="C24" s="19" t="s">
        <v>17</v>
      </c>
      <c r="D24" s="19"/>
      <c r="E24" s="19" t="s">
        <v>800</v>
      </c>
      <c r="F24" s="19" t="s">
        <v>15</v>
      </c>
      <c r="G24" s="19">
        <v>1</v>
      </c>
    </row>
    <row r="25" spans="1:7" outlineLevel="3" collapsed="1">
      <c r="A25" s="19" t="s">
        <v>12</v>
      </c>
      <c r="B25" s="19" t="s">
        <v>152</v>
      </c>
      <c r="C25" s="19" t="s">
        <v>17</v>
      </c>
      <c r="D25" s="19"/>
      <c r="E25" s="19" t="s">
        <v>801</v>
      </c>
      <c r="F25" s="19" t="s">
        <v>15</v>
      </c>
      <c r="G25" s="19">
        <v>1</v>
      </c>
    </row>
    <row r="26" spans="1:7" outlineLevel="2" collapsed="1">
      <c r="A26" s="21" t="s">
        <v>15</v>
      </c>
      <c r="B26" s="22" t="s">
        <v>678</v>
      </c>
      <c r="C26" s="21" t="s">
        <v>17</v>
      </c>
      <c r="D26" s="21" t="b">
        <f>EXACT(G17,"Data available for fuel consumption and electricity generation")</f>
        <v>1</v>
      </c>
      <c r="E26" s="21" t="s">
        <v>673</v>
      </c>
      <c r="F26" s="21" t="s">
        <v>15</v>
      </c>
      <c r="G26" s="21" t="s">
        <v>17</v>
      </c>
    </row>
    <row r="27" spans="1:7" outlineLevel="3" collapsed="1">
      <c r="A27" s="19" t="s">
        <v>15</v>
      </c>
      <c r="B27" s="19" t="s">
        <v>152</v>
      </c>
      <c r="C27" s="19" t="s">
        <v>17</v>
      </c>
      <c r="D27" s="19" t="s">
        <v>15</v>
      </c>
      <c r="E27" s="19" t="s">
        <v>797</v>
      </c>
      <c r="F27" s="19" t="s">
        <v>15</v>
      </c>
      <c r="G27" s="19">
        <v>1</v>
      </c>
    </row>
    <row r="28" spans="1:7" ht="30" outlineLevel="3" collapsed="1">
      <c r="A28" s="19" t="s">
        <v>12</v>
      </c>
      <c r="B28" s="19" t="s">
        <v>13</v>
      </c>
      <c r="C28" s="19" t="s">
        <v>17</v>
      </c>
      <c r="D28" s="19"/>
      <c r="E28" s="19" t="s">
        <v>802</v>
      </c>
      <c r="F28" s="19" t="s">
        <v>15</v>
      </c>
      <c r="G28" s="19" t="s">
        <v>111</v>
      </c>
    </row>
    <row r="29" spans="1:7" ht="30" outlineLevel="3" collapsed="1">
      <c r="A29" s="19" t="s">
        <v>12</v>
      </c>
      <c r="B29" s="19" t="s">
        <v>152</v>
      </c>
      <c r="C29" s="19" t="s">
        <v>17</v>
      </c>
      <c r="D29" s="19"/>
      <c r="E29" s="19" t="s">
        <v>798</v>
      </c>
      <c r="F29" s="19" t="s">
        <v>15</v>
      </c>
      <c r="G29" s="19">
        <v>1</v>
      </c>
    </row>
    <row r="30" spans="1:7" outlineLevel="3" collapsed="1">
      <c r="A30" s="19" t="s">
        <v>12</v>
      </c>
      <c r="B30" s="19" t="s">
        <v>13</v>
      </c>
      <c r="C30" s="19" t="s">
        <v>17</v>
      </c>
      <c r="D30" s="19"/>
      <c r="E30" s="19" t="s">
        <v>803</v>
      </c>
      <c r="F30" s="19" t="s">
        <v>15</v>
      </c>
      <c r="G30" s="19" t="s">
        <v>111</v>
      </c>
    </row>
    <row r="31" spans="1:7" outlineLevel="3" collapsed="1">
      <c r="A31" s="21" t="s">
        <v>12</v>
      </c>
      <c r="B31" s="22" t="s">
        <v>663</v>
      </c>
      <c r="C31" s="21" t="s">
        <v>17</v>
      </c>
      <c r="D31" s="21"/>
      <c r="E31" s="21" t="s">
        <v>663</v>
      </c>
      <c r="F31" s="21" t="s">
        <v>12</v>
      </c>
      <c r="G31" s="21" t="s">
        <v>17</v>
      </c>
    </row>
    <row r="32" spans="1:7" outlineLevel="4" collapsed="1">
      <c r="A32" s="19" t="s">
        <v>12</v>
      </c>
      <c r="B32" s="19" t="s">
        <v>13</v>
      </c>
      <c r="C32" s="19" t="s">
        <v>17</v>
      </c>
      <c r="D32" s="19"/>
      <c r="E32" s="19" t="s">
        <v>667</v>
      </c>
      <c r="F32" s="19" t="s">
        <v>15</v>
      </c>
      <c r="G32" s="19" t="s">
        <v>111</v>
      </c>
    </row>
    <row r="33" spans="1:7" ht="30" outlineLevel="4" collapsed="1">
      <c r="A33" s="19" t="s">
        <v>12</v>
      </c>
      <c r="B33" s="19" t="s">
        <v>152</v>
      </c>
      <c r="C33" s="19" t="s">
        <v>17</v>
      </c>
      <c r="D33" s="19"/>
      <c r="E33" s="19" t="s">
        <v>668</v>
      </c>
      <c r="F33" s="19" t="s">
        <v>15</v>
      </c>
      <c r="G33" s="19">
        <v>1</v>
      </c>
    </row>
    <row r="34" spans="1:7" ht="30" outlineLevel="4" collapsed="1">
      <c r="A34" s="19" t="s">
        <v>12</v>
      </c>
      <c r="B34" s="19" t="s">
        <v>152</v>
      </c>
      <c r="C34" s="19" t="s">
        <v>17</v>
      </c>
      <c r="D34" s="19"/>
      <c r="E34" s="19" t="s">
        <v>669</v>
      </c>
      <c r="F34" s="19" t="s">
        <v>15</v>
      </c>
      <c r="G34" s="19">
        <v>1</v>
      </c>
    </row>
    <row r="35" spans="1:7" outlineLevel="4" collapsed="1">
      <c r="A35" s="19" t="s">
        <v>12</v>
      </c>
      <c r="B35" s="19" t="s">
        <v>152</v>
      </c>
      <c r="C35" s="19" t="s">
        <v>17</v>
      </c>
      <c r="D35" s="19"/>
      <c r="E35" s="19" t="s">
        <v>670</v>
      </c>
      <c r="F35" s="19" t="s">
        <v>15</v>
      </c>
      <c r="G35" s="19">
        <v>1</v>
      </c>
    </row>
    <row r="36" spans="1:7">
      <c r="A36" s="3" t="s">
        <v>15</v>
      </c>
      <c r="B36" s="3" t="s">
        <v>152</v>
      </c>
      <c r="C36" s="3" t="s">
        <v>17</v>
      </c>
      <c r="D36" s="3" t="s">
        <v>15</v>
      </c>
      <c r="E36" s="3" t="s">
        <v>666</v>
      </c>
      <c r="F36" s="3" t="s">
        <v>15</v>
      </c>
      <c r="G36" s="3">
        <v>1</v>
      </c>
    </row>
  </sheetData>
  <mergeCells count="3">
    <mergeCell ref="A1:G1"/>
    <mergeCell ref="B2:G2"/>
    <mergeCell ref="B3:G3"/>
  </mergeCells>
  <hyperlinks>
    <hyperlink ref="C5" location="#'Select one of the two o (enum)'!A3" display="Select one of the two o (enum)" xr:uid="{118ED830-FEBD-4FE0-A0C9-78BBDE78B9C7}"/>
    <hyperlink ref="B6" location="#'Calculation based on total fue'!A1" display="Calculation based on total fue" xr:uid="{6BE7647E-6564-4005-B3D4-481D57C7CEFF}"/>
    <hyperlink ref="B9" location="#'Fuel Type'!A1" display="Fuel Type" xr:uid="{8F282DD1-C159-4961-98BB-0C20B0169806}"/>
    <hyperlink ref="B14" location="#'Calculation based on average e'!A1" display="Calculation based on average e" xr:uid="{221676A4-C2FC-4E8E-82A4-EE3F0A745A8B}"/>
    <hyperlink ref="B16" location="#'(Average OM Simple Adj OM) Pow'!A1" display="(Average OM Simple Adj OM) Pow" xr:uid="{56FC301B-E2AA-41B3-BD97-455AD756E7EB}"/>
    <hyperlink ref="C17" location="#'Select the option that  (enum)'!A3" display="Select the option that  (enum)" xr:uid="{4D661AA7-3A90-45DA-AC8A-867D24B86339}"/>
    <hyperlink ref="B18" location="#'Average OM (Option A3)'!A1" display="Average OM (Option A3)" xr:uid="{09E930AD-00BD-49F9-8B55-B4B292B914CE}"/>
    <hyperlink ref="B21" location="#'Average OM (Option A2)'!A1" display="Average OM (Option A2)" xr:uid="{E6C888F2-0253-4547-8B33-F39873EC38D5}"/>
    <hyperlink ref="B26" location="#'Average OM (Option A1)'!A1" display="Average OM (Option A1)" xr:uid="{077C15C5-DCFC-4AED-8AD2-B011FE7EAD5B}"/>
    <hyperlink ref="B31" location="#'Fuel Type'!A1" display="Fuel Type" xr:uid="{C42A0AEE-7706-49D0-84EB-B571B1733F3A}"/>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EC2A973E-BBD5-4D82-AFF6-68587A01BEE5}">
          <x14:formula1>
            <xm:f>'Select one of the two o (enum)'!A3:A4</xm:f>
          </x14:formula1>
          <xm:sqref>G5</xm:sqref>
        </x14:dataValidation>
        <x14:dataValidation type="list" allowBlank="1" xr:uid="{B14BAD37-C15F-4ADE-BFC8-73C7FF4C0E76}">
          <x14:formula1>
            <xm:f>'Select the option that  (enum)'!A3:A5</xm:f>
          </x14:formula1>
          <xm:sqref>G17</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5D795-BD2E-4B97-BE94-78420B0D41B4}">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679</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681</v>
      </c>
      <c r="D5" s="3"/>
      <c r="E5" s="3" t="s">
        <v>682</v>
      </c>
      <c r="F5" s="3" t="s">
        <v>15</v>
      </c>
      <c r="G5" s="3" t="s">
        <v>683</v>
      </c>
    </row>
    <row r="6" spans="1:7" ht="30">
      <c r="A6" s="3" t="s">
        <v>12</v>
      </c>
      <c r="B6" s="3" t="s">
        <v>152</v>
      </c>
      <c r="C6" s="3" t="s">
        <v>17</v>
      </c>
      <c r="D6" s="3"/>
      <c r="E6" s="3" t="s">
        <v>684</v>
      </c>
      <c r="F6" s="3" t="s">
        <v>15</v>
      </c>
      <c r="G6" s="3">
        <v>1</v>
      </c>
    </row>
  </sheetData>
  <mergeCells count="3">
    <mergeCell ref="A1:G1"/>
    <mergeCell ref="B2:G2"/>
    <mergeCell ref="B3:G3"/>
  </mergeCells>
  <hyperlinks>
    <hyperlink ref="C5" location="#'Select the option th 1 (enum)'!A3" display="Select the option th 1 (enum)" xr:uid="{2D85FCE7-5321-45FA-A26A-72537C9DB364}"/>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592E4DD8-7128-4527-B44F-C8FA77DB779A}">
          <x14:formula1>
            <xm:f>'Select the option th 1 (enum)'!A3:A4</xm:f>
          </x14:formula1>
          <xm:sqref>G5</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B115-12BE-44BA-912F-3616F0206EDE}">
  <sheetPr>
    <outlinePr summaryBelow="0" summaryRight="0"/>
  </sheetPr>
  <dimension ref="A1:G7"/>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649</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152</v>
      </c>
      <c r="C5" s="3" t="s">
        <v>17</v>
      </c>
      <c r="D5" s="3"/>
      <c r="E5" s="3" t="s">
        <v>789</v>
      </c>
      <c r="F5" s="3" t="s">
        <v>15</v>
      </c>
      <c r="G5" s="3">
        <v>1</v>
      </c>
    </row>
    <row r="6" spans="1:7">
      <c r="A6" s="3" t="s">
        <v>12</v>
      </c>
      <c r="B6" s="3" t="s">
        <v>13</v>
      </c>
      <c r="C6" s="3" t="s">
        <v>17</v>
      </c>
      <c r="D6" s="3"/>
      <c r="E6" s="3" t="s">
        <v>790</v>
      </c>
      <c r="F6" s="3" t="s">
        <v>15</v>
      </c>
      <c r="G6" s="3" t="s">
        <v>111</v>
      </c>
    </row>
    <row r="7" spans="1:7">
      <c r="A7" s="3" t="s">
        <v>12</v>
      </c>
      <c r="B7" s="3" t="s">
        <v>38</v>
      </c>
      <c r="C7" s="3" t="s">
        <v>17</v>
      </c>
      <c r="D7" s="3"/>
      <c r="E7" s="3" t="s">
        <v>791</v>
      </c>
      <c r="F7" s="3" t="s">
        <v>15</v>
      </c>
      <c r="G7" s="3" t="s">
        <v>895</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08F9-5BAC-43CF-8A2B-BEDF6AEB6857}">
  <sheetPr>
    <outlinePr summaryBelow="0" summaryRight="0"/>
  </sheetPr>
  <dimension ref="A1:G9"/>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650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15</v>
      </c>
      <c r="B5" s="3" t="s">
        <v>152</v>
      </c>
      <c r="C5" s="3" t="s">
        <v>17</v>
      </c>
      <c r="D5" s="3" t="s">
        <v>15</v>
      </c>
      <c r="E5" s="3" t="s">
        <v>789</v>
      </c>
      <c r="F5" s="3" t="s">
        <v>15</v>
      </c>
      <c r="G5" s="3">
        <v>1</v>
      </c>
    </row>
    <row r="6" spans="1:7">
      <c r="A6" s="3" t="s">
        <v>15</v>
      </c>
      <c r="B6" s="3" t="s">
        <v>152</v>
      </c>
      <c r="C6" s="3" t="s">
        <v>17</v>
      </c>
      <c r="D6" s="3" t="s">
        <v>15</v>
      </c>
      <c r="E6" s="3" t="s">
        <v>793</v>
      </c>
      <c r="F6" s="3" t="s">
        <v>15</v>
      </c>
      <c r="G6" s="3">
        <v>1</v>
      </c>
    </row>
    <row r="7" spans="1:7" ht="30">
      <c r="A7" s="3" t="s">
        <v>12</v>
      </c>
      <c r="B7" s="3" t="s">
        <v>152</v>
      </c>
      <c r="C7" s="3" t="s">
        <v>17</v>
      </c>
      <c r="D7" s="3"/>
      <c r="E7" s="3" t="s">
        <v>794</v>
      </c>
      <c r="F7" s="3" t="s">
        <v>12</v>
      </c>
      <c r="G7" s="3">
        <v>1</v>
      </c>
    </row>
    <row r="8" spans="1:7">
      <c r="A8" s="3" t="s">
        <v>12</v>
      </c>
      <c r="B8" s="3" t="s">
        <v>152</v>
      </c>
      <c r="C8" s="3" t="s">
        <v>17</v>
      </c>
      <c r="D8" s="3"/>
      <c r="E8" s="3" t="s">
        <v>795</v>
      </c>
      <c r="F8" s="3" t="s">
        <v>12</v>
      </c>
      <c r="G8" s="3">
        <v>1</v>
      </c>
    </row>
    <row r="9" spans="1:7">
      <c r="A9" s="3" t="s">
        <v>12</v>
      </c>
      <c r="B9" s="3" t="s">
        <v>152</v>
      </c>
      <c r="C9" s="3" t="s">
        <v>17</v>
      </c>
      <c r="D9" s="3"/>
      <c r="E9" s="3" t="s">
        <v>796</v>
      </c>
      <c r="F9" s="3" t="s">
        <v>15</v>
      </c>
      <c r="G9"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F4ABE-4321-4542-AD0C-6A086BAE461C}">
  <sheetPr>
    <outlinePr summaryBelow="0" summaryRight="0"/>
  </sheetPr>
  <dimension ref="A1:G36"/>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7" t="s">
        <v>644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45">
      <c r="A5" s="3" t="s">
        <v>12</v>
      </c>
      <c r="B5" s="3" t="s">
        <v>20</v>
      </c>
      <c r="C5" s="18" t="s">
        <v>646</v>
      </c>
      <c r="D5" s="3"/>
      <c r="E5" s="3" t="s">
        <v>647</v>
      </c>
      <c r="F5" s="3" t="s">
        <v>15</v>
      </c>
      <c r="G5" s="3" t="s">
        <v>648</v>
      </c>
    </row>
    <row r="6" spans="1:7">
      <c r="A6" s="3" t="s">
        <v>15</v>
      </c>
      <c r="B6" s="18" t="s">
        <v>649</v>
      </c>
      <c r="C6" s="3" t="s">
        <v>17</v>
      </c>
      <c r="D6" s="3" t="b">
        <f>EXACT(G5,"Lambda (λy) should be determined by applying the step wise procedure provided in appendix 3 of methodology")</f>
        <v>0</v>
      </c>
      <c r="E6" s="3" t="s">
        <v>649</v>
      </c>
      <c r="F6" s="3" t="s">
        <v>15</v>
      </c>
      <c r="G6" s="3" t="s">
        <v>17</v>
      </c>
    </row>
    <row r="7" spans="1:7" ht="30" outlineLevel="1" collapsed="1">
      <c r="A7" s="19" t="s">
        <v>12</v>
      </c>
      <c r="B7" s="19" t="s">
        <v>152</v>
      </c>
      <c r="C7" s="19" t="s">
        <v>17</v>
      </c>
      <c r="D7" s="19"/>
      <c r="E7" s="19" t="s">
        <v>789</v>
      </c>
      <c r="F7" s="19" t="s">
        <v>15</v>
      </c>
      <c r="G7" s="19">
        <v>1</v>
      </c>
    </row>
    <row r="8" spans="1:7" outlineLevel="1" collapsed="1">
      <c r="A8" s="19" t="s">
        <v>12</v>
      </c>
      <c r="B8" s="19" t="s">
        <v>13</v>
      </c>
      <c r="C8" s="19" t="s">
        <v>17</v>
      </c>
      <c r="D8" s="19"/>
      <c r="E8" s="19" t="s">
        <v>790</v>
      </c>
      <c r="F8" s="19" t="s">
        <v>15</v>
      </c>
      <c r="G8" s="19" t="s">
        <v>111</v>
      </c>
    </row>
    <row r="9" spans="1:7" outlineLevel="1" collapsed="1">
      <c r="A9" s="19" t="s">
        <v>12</v>
      </c>
      <c r="B9" s="19" t="s">
        <v>38</v>
      </c>
      <c r="C9" s="19" t="s">
        <v>17</v>
      </c>
      <c r="D9" s="19"/>
      <c r="E9" s="19" t="s">
        <v>791</v>
      </c>
      <c r="F9" s="19" t="s">
        <v>15</v>
      </c>
      <c r="G9" s="19" t="s">
        <v>896</v>
      </c>
    </row>
    <row r="10" spans="1:7">
      <c r="A10" s="3" t="s">
        <v>15</v>
      </c>
      <c r="B10" s="18" t="s">
        <v>650</v>
      </c>
      <c r="C10" s="3" t="s">
        <v>17</v>
      </c>
      <c r="D10" s="3" t="b">
        <f>EXACT(G5,"Use default values of lambda based on the share of electricity generation from low-cost/must-run in total generation")</f>
        <v>1</v>
      </c>
      <c r="E10" s="3" t="s">
        <v>650</v>
      </c>
      <c r="F10" s="3" t="s">
        <v>15</v>
      </c>
      <c r="G10" s="3" t="s">
        <v>17</v>
      </c>
    </row>
    <row r="11" spans="1:7" ht="30" outlineLevel="1" collapsed="1">
      <c r="A11" s="19" t="s">
        <v>15</v>
      </c>
      <c r="B11" s="19" t="s">
        <v>152</v>
      </c>
      <c r="C11" s="19" t="s">
        <v>17</v>
      </c>
      <c r="D11" s="19" t="s">
        <v>15</v>
      </c>
      <c r="E11" s="19" t="s">
        <v>789</v>
      </c>
      <c r="F11" s="19" t="s">
        <v>15</v>
      </c>
      <c r="G11" s="19">
        <v>1</v>
      </c>
    </row>
    <row r="12" spans="1:7" outlineLevel="1" collapsed="1">
      <c r="A12" s="19" t="s">
        <v>15</v>
      </c>
      <c r="B12" s="19" t="s">
        <v>152</v>
      </c>
      <c r="C12" s="19" t="s">
        <v>17</v>
      </c>
      <c r="D12" s="19" t="s">
        <v>15</v>
      </c>
      <c r="E12" s="19" t="s">
        <v>793</v>
      </c>
      <c r="F12" s="19" t="s">
        <v>15</v>
      </c>
      <c r="G12" s="19">
        <v>1</v>
      </c>
    </row>
    <row r="13" spans="1:7" ht="30" outlineLevel="1" collapsed="1">
      <c r="A13" s="19" t="s">
        <v>12</v>
      </c>
      <c r="B13" s="19" t="s">
        <v>152</v>
      </c>
      <c r="C13" s="19" t="s">
        <v>17</v>
      </c>
      <c r="D13" s="19"/>
      <c r="E13" s="19" t="s">
        <v>794</v>
      </c>
      <c r="F13" s="19" t="s">
        <v>12</v>
      </c>
      <c r="G13" s="19">
        <v>1</v>
      </c>
    </row>
    <row r="14" spans="1:7" outlineLevel="1" collapsed="1">
      <c r="A14" s="19" t="s">
        <v>12</v>
      </c>
      <c r="B14" s="19" t="s">
        <v>152</v>
      </c>
      <c r="C14" s="19" t="s">
        <v>17</v>
      </c>
      <c r="D14" s="19"/>
      <c r="E14" s="19" t="s">
        <v>795</v>
      </c>
      <c r="F14" s="19" t="s">
        <v>12</v>
      </c>
      <c r="G14" s="19">
        <v>1</v>
      </c>
    </row>
    <row r="15" spans="1:7" outlineLevel="1" collapsed="1">
      <c r="A15" s="19" t="s">
        <v>12</v>
      </c>
      <c r="B15" s="19" t="s">
        <v>152</v>
      </c>
      <c r="C15" s="19" t="s">
        <v>17</v>
      </c>
      <c r="D15" s="19"/>
      <c r="E15" s="19" t="s">
        <v>796</v>
      </c>
      <c r="F15" s="19" t="s">
        <v>15</v>
      </c>
      <c r="G15" s="19">
        <v>1</v>
      </c>
    </row>
    <row r="16" spans="1:7" ht="30">
      <c r="A16" s="3" t="s">
        <v>15</v>
      </c>
      <c r="B16" s="3" t="s">
        <v>152</v>
      </c>
      <c r="C16" s="3" t="s">
        <v>17</v>
      </c>
      <c r="D16" s="3" t="s">
        <v>15</v>
      </c>
      <c r="E16" s="3" t="s">
        <v>651</v>
      </c>
      <c r="F16" s="3" t="s">
        <v>15</v>
      </c>
      <c r="G16" s="3">
        <v>1</v>
      </c>
    </row>
    <row r="17" spans="1:7">
      <c r="A17" s="3" t="s">
        <v>12</v>
      </c>
      <c r="B17" s="18" t="s">
        <v>652</v>
      </c>
      <c r="C17" s="3" t="s">
        <v>17</v>
      </c>
      <c r="D17" s="3"/>
      <c r="E17" s="3" t="s">
        <v>653</v>
      </c>
      <c r="F17" s="3" t="s">
        <v>12</v>
      </c>
      <c r="G17" s="3" t="s">
        <v>17</v>
      </c>
    </row>
    <row r="18" spans="1:7" ht="30" outlineLevel="1" collapsed="1">
      <c r="A18" s="19" t="s">
        <v>12</v>
      </c>
      <c r="B18" s="19" t="s">
        <v>20</v>
      </c>
      <c r="C18" s="20" t="s">
        <v>671</v>
      </c>
      <c r="D18" s="19"/>
      <c r="E18" s="19" t="s">
        <v>672</v>
      </c>
      <c r="F18" s="19" t="s">
        <v>15</v>
      </c>
      <c r="G18" s="19" t="s">
        <v>673</v>
      </c>
    </row>
    <row r="19" spans="1:7" outlineLevel="1" collapsed="1">
      <c r="A19" s="21" t="s">
        <v>15</v>
      </c>
      <c r="B19" s="22" t="s">
        <v>674</v>
      </c>
      <c r="C19" s="21" t="s">
        <v>17</v>
      </c>
      <c r="D19" s="21" t="b">
        <f>EXACT(G18,"Only data available is the electricity generation for the specific power unit")</f>
        <v>0</v>
      </c>
      <c r="E19" s="21" t="s">
        <v>675</v>
      </c>
      <c r="F19" s="21" t="s">
        <v>15</v>
      </c>
      <c r="G19" s="21" t="s">
        <v>17</v>
      </c>
    </row>
    <row r="20" spans="1:7" outlineLevel="2" collapsed="1">
      <c r="A20" s="19" t="s">
        <v>15</v>
      </c>
      <c r="B20" s="19" t="s">
        <v>152</v>
      </c>
      <c r="C20" s="19" t="s">
        <v>17</v>
      </c>
      <c r="D20" s="19" t="s">
        <v>15</v>
      </c>
      <c r="E20" s="19" t="s">
        <v>797</v>
      </c>
      <c r="F20" s="19" t="s">
        <v>15</v>
      </c>
      <c r="G20" s="19">
        <v>1</v>
      </c>
    </row>
    <row r="21" spans="1:7" ht="30" outlineLevel="2" collapsed="1">
      <c r="A21" s="19" t="s">
        <v>12</v>
      </c>
      <c r="B21" s="19" t="s">
        <v>152</v>
      </c>
      <c r="C21" s="19" t="s">
        <v>17</v>
      </c>
      <c r="D21" s="19"/>
      <c r="E21" s="19" t="s">
        <v>798</v>
      </c>
      <c r="F21" s="19" t="s">
        <v>15</v>
      </c>
      <c r="G21" s="19">
        <v>1</v>
      </c>
    </row>
    <row r="22" spans="1:7" ht="30" outlineLevel="1" collapsed="1">
      <c r="A22" s="21" t="s">
        <v>15</v>
      </c>
      <c r="B22" s="22" t="s">
        <v>676</v>
      </c>
      <c r="C22" s="21" t="s">
        <v>17</v>
      </c>
      <c r="D22" s="21" t="b">
        <f>EXACT(G18,"Only data available for the specific power unit are the electricity generation and the fuel types used")</f>
        <v>0</v>
      </c>
      <c r="E22" s="21" t="s">
        <v>677</v>
      </c>
      <c r="F22" s="21" t="s">
        <v>15</v>
      </c>
      <c r="G22" s="21" t="s">
        <v>17</v>
      </c>
    </row>
    <row r="23" spans="1:7" outlineLevel="2" collapsed="1">
      <c r="A23" s="19" t="s">
        <v>15</v>
      </c>
      <c r="B23" s="19" t="s">
        <v>152</v>
      </c>
      <c r="C23" s="19" t="s">
        <v>17</v>
      </c>
      <c r="D23" s="19" t="s">
        <v>15</v>
      </c>
      <c r="E23" s="19" t="s">
        <v>799</v>
      </c>
      <c r="F23" s="19" t="s">
        <v>15</v>
      </c>
      <c r="G23" s="19">
        <v>1</v>
      </c>
    </row>
    <row r="24" spans="1:7" ht="30" outlineLevel="2" collapsed="1">
      <c r="A24" s="19" t="s">
        <v>12</v>
      </c>
      <c r="B24" s="19" t="s">
        <v>152</v>
      </c>
      <c r="C24" s="19" t="s">
        <v>17</v>
      </c>
      <c r="D24" s="19"/>
      <c r="E24" s="19" t="s">
        <v>798</v>
      </c>
      <c r="F24" s="19" t="s">
        <v>15</v>
      </c>
      <c r="G24" s="19">
        <v>1</v>
      </c>
    </row>
    <row r="25" spans="1:7" ht="30" outlineLevel="2" collapsed="1">
      <c r="A25" s="19" t="s">
        <v>12</v>
      </c>
      <c r="B25" s="19" t="s">
        <v>152</v>
      </c>
      <c r="C25" s="19" t="s">
        <v>17</v>
      </c>
      <c r="D25" s="19"/>
      <c r="E25" s="19" t="s">
        <v>800</v>
      </c>
      <c r="F25" s="19" t="s">
        <v>15</v>
      </c>
      <c r="G25" s="19">
        <v>1</v>
      </c>
    </row>
    <row r="26" spans="1:7" outlineLevel="2" collapsed="1">
      <c r="A26" s="19" t="s">
        <v>12</v>
      </c>
      <c r="B26" s="19" t="s">
        <v>152</v>
      </c>
      <c r="C26" s="19" t="s">
        <v>17</v>
      </c>
      <c r="D26" s="19"/>
      <c r="E26" s="19" t="s">
        <v>801</v>
      </c>
      <c r="F26" s="19" t="s">
        <v>15</v>
      </c>
      <c r="G26" s="19">
        <v>1</v>
      </c>
    </row>
    <row r="27" spans="1:7" outlineLevel="1" collapsed="1">
      <c r="A27" s="21" t="s">
        <v>15</v>
      </c>
      <c r="B27" s="22" t="s">
        <v>678</v>
      </c>
      <c r="C27" s="21" t="s">
        <v>17</v>
      </c>
      <c r="D27" s="21" t="b">
        <f>EXACT(G18,"Data available for fuel consumption and electricity generation")</f>
        <v>1</v>
      </c>
      <c r="E27" s="21" t="s">
        <v>673</v>
      </c>
      <c r="F27" s="21" t="s">
        <v>15</v>
      </c>
      <c r="G27" s="21" t="s">
        <v>17</v>
      </c>
    </row>
    <row r="28" spans="1:7" outlineLevel="2" collapsed="1">
      <c r="A28" s="19" t="s">
        <v>15</v>
      </c>
      <c r="B28" s="19" t="s">
        <v>152</v>
      </c>
      <c r="C28" s="19" t="s">
        <v>17</v>
      </c>
      <c r="D28" s="19" t="s">
        <v>15</v>
      </c>
      <c r="E28" s="19" t="s">
        <v>797</v>
      </c>
      <c r="F28" s="19" t="s">
        <v>15</v>
      </c>
      <c r="G28" s="19">
        <v>1</v>
      </c>
    </row>
    <row r="29" spans="1:7" ht="30" outlineLevel="2" collapsed="1">
      <c r="A29" s="19" t="s">
        <v>12</v>
      </c>
      <c r="B29" s="19" t="s">
        <v>13</v>
      </c>
      <c r="C29" s="19" t="s">
        <v>17</v>
      </c>
      <c r="D29" s="19"/>
      <c r="E29" s="19" t="s">
        <v>802</v>
      </c>
      <c r="F29" s="19" t="s">
        <v>15</v>
      </c>
      <c r="G29" s="19" t="s">
        <v>111</v>
      </c>
    </row>
    <row r="30" spans="1:7" ht="30" outlineLevel="2" collapsed="1">
      <c r="A30" s="19" t="s">
        <v>12</v>
      </c>
      <c r="B30" s="19" t="s">
        <v>152</v>
      </c>
      <c r="C30" s="19" t="s">
        <v>17</v>
      </c>
      <c r="D30" s="19"/>
      <c r="E30" s="19" t="s">
        <v>798</v>
      </c>
      <c r="F30" s="19" t="s">
        <v>15</v>
      </c>
      <c r="G30" s="19">
        <v>1</v>
      </c>
    </row>
    <row r="31" spans="1:7" outlineLevel="2" collapsed="1">
      <c r="A31" s="19" t="s">
        <v>12</v>
      </c>
      <c r="B31" s="19" t="s">
        <v>13</v>
      </c>
      <c r="C31" s="19" t="s">
        <v>17</v>
      </c>
      <c r="D31" s="19"/>
      <c r="E31" s="19" t="s">
        <v>803</v>
      </c>
      <c r="F31" s="19" t="s">
        <v>15</v>
      </c>
      <c r="G31" s="19" t="s">
        <v>111</v>
      </c>
    </row>
    <row r="32" spans="1:7" outlineLevel="2" collapsed="1">
      <c r="A32" s="21" t="s">
        <v>12</v>
      </c>
      <c r="B32" s="22" t="s">
        <v>663</v>
      </c>
      <c r="C32" s="21" t="s">
        <v>17</v>
      </c>
      <c r="D32" s="21"/>
      <c r="E32" s="21" t="s">
        <v>663</v>
      </c>
      <c r="F32" s="21" t="s">
        <v>12</v>
      </c>
      <c r="G32" s="21" t="s">
        <v>17</v>
      </c>
    </row>
    <row r="33" spans="1:7" outlineLevel="3" collapsed="1">
      <c r="A33" s="19" t="s">
        <v>12</v>
      </c>
      <c r="B33" s="19" t="s">
        <v>13</v>
      </c>
      <c r="C33" s="19" t="s">
        <v>17</v>
      </c>
      <c r="D33" s="19"/>
      <c r="E33" s="19" t="s">
        <v>667</v>
      </c>
      <c r="F33" s="19" t="s">
        <v>15</v>
      </c>
      <c r="G33" s="19" t="s">
        <v>111</v>
      </c>
    </row>
    <row r="34" spans="1:7" ht="30" outlineLevel="3" collapsed="1">
      <c r="A34" s="19" t="s">
        <v>12</v>
      </c>
      <c r="B34" s="19" t="s">
        <v>152</v>
      </c>
      <c r="C34" s="19" t="s">
        <v>17</v>
      </c>
      <c r="D34" s="19"/>
      <c r="E34" s="19" t="s">
        <v>668</v>
      </c>
      <c r="F34" s="19" t="s">
        <v>15</v>
      </c>
      <c r="G34" s="19">
        <v>1</v>
      </c>
    </row>
    <row r="35" spans="1:7" ht="30" outlineLevel="3" collapsed="1">
      <c r="A35" s="19" t="s">
        <v>12</v>
      </c>
      <c r="B35" s="19" t="s">
        <v>152</v>
      </c>
      <c r="C35" s="19" t="s">
        <v>17</v>
      </c>
      <c r="D35" s="19"/>
      <c r="E35" s="19" t="s">
        <v>669</v>
      </c>
      <c r="F35" s="19" t="s">
        <v>15</v>
      </c>
      <c r="G35" s="19">
        <v>1</v>
      </c>
    </row>
    <row r="36" spans="1:7" outlineLevel="3" collapsed="1">
      <c r="A36" s="19" t="s">
        <v>12</v>
      </c>
      <c r="B36" s="19" t="s">
        <v>152</v>
      </c>
      <c r="C36" s="19" t="s">
        <v>17</v>
      </c>
      <c r="D36" s="19"/>
      <c r="E36" s="19" t="s">
        <v>670</v>
      </c>
      <c r="F36" s="19" t="s">
        <v>15</v>
      </c>
      <c r="G36" s="19">
        <v>1</v>
      </c>
    </row>
  </sheetData>
  <mergeCells count="3">
    <mergeCell ref="A1:G1"/>
    <mergeCell ref="B2:G2"/>
    <mergeCell ref="B3:G3"/>
  </mergeCells>
  <hyperlinks>
    <hyperlink ref="C5" location="#'Select the approach you (enum)'!A3" display="Select the approach you (enum)" xr:uid="{A71BB900-F1F7-4023-BF7A-373D0EAA7698}"/>
    <hyperlink ref="B6" location="#'Lambda Approach 2'!A1" display="Lambda Approach 2" xr:uid="{AB6A8ACA-858B-43F0-BD95-4ACC28653764}"/>
    <hyperlink ref="B10" location="#'Lambda Approach 1'!A1" display="Lambda Approach 1" xr:uid="{34B3F227-CC19-40BE-83BE-193C7140781C}"/>
    <hyperlink ref="B17" location="#'(Average OM Simple Adj OM) Pow'!A1" display="(Average OM Simple Adj OM) Pow" xr:uid="{4E9FA7DA-9BE3-4A68-8975-245F60E359EC}"/>
    <hyperlink ref="C18" location="#'Select the option that  (enum)'!A3" display="Select the option that  (enum)" xr:uid="{D71E4C2C-3B4C-4CA8-B332-B4E22AC3B2BF}"/>
    <hyperlink ref="B19" location="#'Average OM (Option A3)'!A1" display="Average OM (Option A3)" xr:uid="{5167E19E-5E16-40C5-9455-EFB5B1ADDE18}"/>
    <hyperlink ref="B22" location="#'Average OM (Option A2)'!A1" display="Average OM (Option A2)" xr:uid="{66F6BFF6-626E-418E-BD44-C958DA6A89AA}"/>
    <hyperlink ref="B27" location="#'Average OM (Option A1)'!A1" display="Average OM (Option A1)" xr:uid="{8B81E43A-D247-46A7-90F2-075F1C93F332}"/>
    <hyperlink ref="B32" location="#'Fuel Type'!A1" display="Fuel Type" xr:uid="{16B56E9A-F2D5-4456-82A1-1DBE66E60570}"/>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A0FB9D44-40DF-4829-97C5-E6BA9E019137}">
          <x14:formula1>
            <xm:f>'Select the approach you (enum)'!A3:A4</xm:f>
          </x14:formula1>
          <xm:sqref>G5</xm:sqref>
        </x14:dataValidation>
        <x14:dataValidation type="list" allowBlank="1" xr:uid="{73CF52E6-B26B-4D5D-A437-915AA4D92874}">
          <x14:formula1>
            <xm:f>'Select the option that  (enum)'!A3:A5</xm:f>
          </x14:formula1>
          <xm:sqref>G18</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D6291-47E7-4B98-8350-94E6245C1DE5}">
  <sheetPr>
    <outlinePr summaryBelow="0" summaryRight="0"/>
  </sheetPr>
  <dimension ref="A1:G39"/>
  <sheetViews>
    <sheetView workbookViewId="0">
      <selection sqref="A1:G1"/>
    </sheetView>
  </sheetViews>
  <sheetFormatPr defaultRowHeight="15" outlineLevelRow="5"/>
  <cols>
    <col min="1" max="1" width="20" customWidth="1"/>
    <col min="2" max="2" width="40" customWidth="1"/>
    <col min="3" max="4" width="20" customWidth="1"/>
    <col min="5" max="5" width="70" customWidth="1"/>
    <col min="6" max="6" width="30" customWidth="1"/>
    <col min="7" max="7" width="50" customWidth="1"/>
  </cols>
  <sheetData>
    <row r="1" spans="1:7" ht="18.75">
      <c r="A1" s="37" t="s">
        <v>643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786</v>
      </c>
      <c r="D5" s="3"/>
      <c r="E5" s="3" t="s">
        <v>643</v>
      </c>
      <c r="F5" s="3" t="s">
        <v>15</v>
      </c>
      <c r="G5" s="3" t="s">
        <v>12</v>
      </c>
    </row>
    <row r="6" spans="1:7" ht="46.5">
      <c r="A6" s="3" t="s">
        <v>15</v>
      </c>
      <c r="B6" s="3" t="s">
        <v>80</v>
      </c>
      <c r="C6" s="25" t="s">
        <v>81</v>
      </c>
      <c r="D6" s="3" t="b">
        <f>EXACT(G5,"No")</f>
        <v>0</v>
      </c>
      <c r="E6" s="26" t="s">
        <v>787</v>
      </c>
      <c r="F6" s="3" t="s">
        <v>15</v>
      </c>
      <c r="G6" s="3" t="s">
        <v>17</v>
      </c>
    </row>
    <row r="7" spans="1:7">
      <c r="A7" s="3" t="s">
        <v>15</v>
      </c>
      <c r="B7" s="18" t="s">
        <v>654</v>
      </c>
      <c r="C7" s="3" t="s">
        <v>17</v>
      </c>
      <c r="D7" s="3" t="b">
        <f>EXACT(G5,"Yes")</f>
        <v>1</v>
      </c>
      <c r="E7" s="3" t="s">
        <v>788</v>
      </c>
      <c r="F7" s="3" t="s">
        <v>15</v>
      </c>
      <c r="G7" s="3" t="s">
        <v>17</v>
      </c>
    </row>
    <row r="8" spans="1:7" ht="30" outlineLevel="1" collapsed="1">
      <c r="A8" s="19" t="s">
        <v>12</v>
      </c>
      <c r="B8" s="19" t="s">
        <v>20</v>
      </c>
      <c r="C8" s="20" t="s">
        <v>656</v>
      </c>
      <c r="D8" s="19"/>
      <c r="E8" s="19" t="s">
        <v>657</v>
      </c>
      <c r="F8" s="19" t="s">
        <v>15</v>
      </c>
      <c r="G8" s="19" t="s">
        <v>658</v>
      </c>
    </row>
    <row r="9" spans="1:7" ht="30" outlineLevel="1" collapsed="1">
      <c r="A9" s="21" t="s">
        <v>15</v>
      </c>
      <c r="B9" s="22" t="s">
        <v>659</v>
      </c>
      <c r="C9" s="21" t="s">
        <v>17</v>
      </c>
      <c r="D9" s="21" t="b">
        <f>EXACT(G8,"Based on the total net electricity generation of all power plants serving the system and the fuel types and total fuel consumption of the project electricity system")</f>
        <v>0</v>
      </c>
      <c r="E9" s="21" t="s">
        <v>660</v>
      </c>
      <c r="F9" s="21" t="s">
        <v>15</v>
      </c>
      <c r="G9" s="21" t="s">
        <v>17</v>
      </c>
    </row>
    <row r="10" spans="1:7" outlineLevel="2" collapsed="1">
      <c r="A10" s="19" t="s">
        <v>15</v>
      </c>
      <c r="B10" s="19" t="s">
        <v>152</v>
      </c>
      <c r="C10" s="19" t="s">
        <v>17</v>
      </c>
      <c r="D10" s="19" t="s">
        <v>15</v>
      </c>
      <c r="E10" s="19" t="s">
        <v>661</v>
      </c>
      <c r="F10" s="19" t="s">
        <v>15</v>
      </c>
      <c r="G10" s="19">
        <v>1</v>
      </c>
    </row>
    <row r="11" spans="1:7" ht="45" outlineLevel="2" collapsed="1">
      <c r="A11" s="19" t="s">
        <v>12</v>
      </c>
      <c r="B11" s="19" t="s">
        <v>152</v>
      </c>
      <c r="C11" s="19" t="s">
        <v>17</v>
      </c>
      <c r="D11" s="19"/>
      <c r="E11" s="19" t="s">
        <v>662</v>
      </c>
      <c r="F11" s="19" t="s">
        <v>15</v>
      </c>
      <c r="G11" s="19">
        <v>1</v>
      </c>
    </row>
    <row r="12" spans="1:7" outlineLevel="2" collapsed="1">
      <c r="A12" s="21" t="s">
        <v>12</v>
      </c>
      <c r="B12" s="22" t="s">
        <v>663</v>
      </c>
      <c r="C12" s="21" t="s">
        <v>17</v>
      </c>
      <c r="D12" s="21"/>
      <c r="E12" s="21" t="s">
        <v>663</v>
      </c>
      <c r="F12" s="21" t="s">
        <v>12</v>
      </c>
      <c r="G12" s="21" t="s">
        <v>17</v>
      </c>
    </row>
    <row r="13" spans="1:7" outlineLevel="3" collapsed="1">
      <c r="A13" s="19" t="s">
        <v>12</v>
      </c>
      <c r="B13" s="19" t="s">
        <v>13</v>
      </c>
      <c r="C13" s="19" t="s">
        <v>17</v>
      </c>
      <c r="D13" s="19"/>
      <c r="E13" s="19" t="s">
        <v>667</v>
      </c>
      <c r="F13" s="19" t="s">
        <v>15</v>
      </c>
      <c r="G13" s="19" t="s">
        <v>111</v>
      </c>
    </row>
    <row r="14" spans="1:7" ht="30" outlineLevel="3" collapsed="1">
      <c r="A14" s="19" t="s">
        <v>12</v>
      </c>
      <c r="B14" s="19" t="s">
        <v>152</v>
      </c>
      <c r="C14" s="19" t="s">
        <v>17</v>
      </c>
      <c r="D14" s="19"/>
      <c r="E14" s="19" t="s">
        <v>668</v>
      </c>
      <c r="F14" s="19" t="s">
        <v>15</v>
      </c>
      <c r="G14" s="19">
        <v>1</v>
      </c>
    </row>
    <row r="15" spans="1:7" ht="30" outlineLevel="3" collapsed="1">
      <c r="A15" s="19" t="s">
        <v>12</v>
      </c>
      <c r="B15" s="19" t="s">
        <v>152</v>
      </c>
      <c r="C15" s="19" t="s">
        <v>17</v>
      </c>
      <c r="D15" s="19"/>
      <c r="E15" s="19" t="s">
        <v>669</v>
      </c>
      <c r="F15" s="19" t="s">
        <v>15</v>
      </c>
      <c r="G15" s="19">
        <v>1</v>
      </c>
    </row>
    <row r="16" spans="1:7" outlineLevel="3" collapsed="1">
      <c r="A16" s="19" t="s">
        <v>12</v>
      </c>
      <c r="B16" s="19" t="s">
        <v>152</v>
      </c>
      <c r="C16" s="19" t="s">
        <v>17</v>
      </c>
      <c r="D16" s="19"/>
      <c r="E16" s="19" t="s">
        <v>670</v>
      </c>
      <c r="F16" s="19" t="s">
        <v>15</v>
      </c>
      <c r="G16" s="19">
        <v>1</v>
      </c>
    </row>
    <row r="17" spans="1:7" ht="30" outlineLevel="1" collapsed="1">
      <c r="A17" s="21" t="s">
        <v>15</v>
      </c>
      <c r="B17" s="22" t="s">
        <v>664</v>
      </c>
      <c r="C17" s="21" t="s">
        <v>17</v>
      </c>
      <c r="D17" s="21" t="b">
        <f>EXACT(G8,"Based on the net electricity generation and a CO2 emission factor of each power unit")</f>
        <v>1</v>
      </c>
      <c r="E17" s="21" t="s">
        <v>665</v>
      </c>
      <c r="F17" s="21" t="s">
        <v>15</v>
      </c>
      <c r="G17" s="21" t="s">
        <v>17</v>
      </c>
    </row>
    <row r="18" spans="1:7" outlineLevel="2" collapsed="1">
      <c r="A18" s="19" t="s">
        <v>15</v>
      </c>
      <c r="B18" s="19" t="s">
        <v>152</v>
      </c>
      <c r="C18" s="19" t="s">
        <v>17</v>
      </c>
      <c r="D18" s="19" t="s">
        <v>15</v>
      </c>
      <c r="E18" s="19" t="s">
        <v>661</v>
      </c>
      <c r="F18" s="19" t="s">
        <v>15</v>
      </c>
      <c r="G18" s="19">
        <v>1</v>
      </c>
    </row>
    <row r="19" spans="1:7" outlineLevel="2" collapsed="1">
      <c r="A19" s="21" t="s">
        <v>12</v>
      </c>
      <c r="B19" s="22" t="s">
        <v>652</v>
      </c>
      <c r="C19" s="21" t="s">
        <v>17</v>
      </c>
      <c r="D19" s="21"/>
      <c r="E19" s="21" t="s">
        <v>653</v>
      </c>
      <c r="F19" s="21" t="s">
        <v>12</v>
      </c>
      <c r="G19" s="21" t="s">
        <v>17</v>
      </c>
    </row>
    <row r="20" spans="1:7" ht="30" outlineLevel="3" collapsed="1">
      <c r="A20" s="19" t="s">
        <v>12</v>
      </c>
      <c r="B20" s="19" t="s">
        <v>20</v>
      </c>
      <c r="C20" s="20" t="s">
        <v>671</v>
      </c>
      <c r="D20" s="19"/>
      <c r="E20" s="19" t="s">
        <v>672</v>
      </c>
      <c r="F20" s="19" t="s">
        <v>15</v>
      </c>
      <c r="G20" s="19" t="s">
        <v>673</v>
      </c>
    </row>
    <row r="21" spans="1:7" outlineLevel="3" collapsed="1">
      <c r="A21" s="21" t="s">
        <v>15</v>
      </c>
      <c r="B21" s="22" t="s">
        <v>674</v>
      </c>
      <c r="C21" s="21" t="s">
        <v>17</v>
      </c>
      <c r="D21" s="21" t="b">
        <f>EXACT(G20,"Only data available is the electricity generation for the specific power unit")</f>
        <v>0</v>
      </c>
      <c r="E21" s="21" t="s">
        <v>675</v>
      </c>
      <c r="F21" s="21" t="s">
        <v>15</v>
      </c>
      <c r="G21" s="21" t="s">
        <v>17</v>
      </c>
    </row>
    <row r="22" spans="1:7" outlineLevel="4" collapsed="1">
      <c r="A22" s="19" t="s">
        <v>15</v>
      </c>
      <c r="B22" s="19" t="s">
        <v>152</v>
      </c>
      <c r="C22" s="19" t="s">
        <v>17</v>
      </c>
      <c r="D22" s="19" t="s">
        <v>15</v>
      </c>
      <c r="E22" s="19" t="s">
        <v>797</v>
      </c>
      <c r="F22" s="19" t="s">
        <v>15</v>
      </c>
      <c r="G22" s="19">
        <v>1</v>
      </c>
    </row>
    <row r="23" spans="1:7" ht="30" outlineLevel="4" collapsed="1">
      <c r="A23" s="19" t="s">
        <v>12</v>
      </c>
      <c r="B23" s="19" t="s">
        <v>152</v>
      </c>
      <c r="C23" s="19" t="s">
        <v>17</v>
      </c>
      <c r="D23" s="19"/>
      <c r="E23" s="19" t="s">
        <v>798</v>
      </c>
      <c r="F23" s="19" t="s">
        <v>15</v>
      </c>
      <c r="G23" s="19">
        <v>1</v>
      </c>
    </row>
    <row r="24" spans="1:7" ht="30" outlineLevel="3" collapsed="1">
      <c r="A24" s="21" t="s">
        <v>15</v>
      </c>
      <c r="B24" s="22" t="s">
        <v>676</v>
      </c>
      <c r="C24" s="21" t="s">
        <v>17</v>
      </c>
      <c r="D24" s="21" t="b">
        <f>EXACT(G20,"Only data available for the specific power unit are the electricity generation and the fuel types used")</f>
        <v>0</v>
      </c>
      <c r="E24" s="21" t="s">
        <v>677</v>
      </c>
      <c r="F24" s="21" t="s">
        <v>15</v>
      </c>
      <c r="G24" s="21" t="s">
        <v>17</v>
      </c>
    </row>
    <row r="25" spans="1:7" outlineLevel="4" collapsed="1">
      <c r="A25" s="19" t="s">
        <v>15</v>
      </c>
      <c r="B25" s="19" t="s">
        <v>152</v>
      </c>
      <c r="C25" s="19" t="s">
        <v>17</v>
      </c>
      <c r="D25" s="19" t="s">
        <v>15</v>
      </c>
      <c r="E25" s="19" t="s">
        <v>799</v>
      </c>
      <c r="F25" s="19" t="s">
        <v>15</v>
      </c>
      <c r="G25" s="19">
        <v>1</v>
      </c>
    </row>
    <row r="26" spans="1:7" ht="30" outlineLevel="4" collapsed="1">
      <c r="A26" s="19" t="s">
        <v>12</v>
      </c>
      <c r="B26" s="19" t="s">
        <v>152</v>
      </c>
      <c r="C26" s="19" t="s">
        <v>17</v>
      </c>
      <c r="D26" s="19"/>
      <c r="E26" s="19" t="s">
        <v>798</v>
      </c>
      <c r="F26" s="19" t="s">
        <v>15</v>
      </c>
      <c r="G26" s="19">
        <v>1</v>
      </c>
    </row>
    <row r="27" spans="1:7" ht="30" outlineLevel="4" collapsed="1">
      <c r="A27" s="19" t="s">
        <v>12</v>
      </c>
      <c r="B27" s="19" t="s">
        <v>152</v>
      </c>
      <c r="C27" s="19" t="s">
        <v>17</v>
      </c>
      <c r="D27" s="19"/>
      <c r="E27" s="19" t="s">
        <v>800</v>
      </c>
      <c r="F27" s="19" t="s">
        <v>15</v>
      </c>
      <c r="G27" s="19">
        <v>1</v>
      </c>
    </row>
    <row r="28" spans="1:7" outlineLevel="4" collapsed="1">
      <c r="A28" s="19" t="s">
        <v>12</v>
      </c>
      <c r="B28" s="19" t="s">
        <v>152</v>
      </c>
      <c r="C28" s="19" t="s">
        <v>17</v>
      </c>
      <c r="D28" s="19"/>
      <c r="E28" s="19" t="s">
        <v>801</v>
      </c>
      <c r="F28" s="19" t="s">
        <v>15</v>
      </c>
      <c r="G28" s="19">
        <v>1</v>
      </c>
    </row>
    <row r="29" spans="1:7" outlineLevel="3" collapsed="1">
      <c r="A29" s="21" t="s">
        <v>15</v>
      </c>
      <c r="B29" s="22" t="s">
        <v>678</v>
      </c>
      <c r="C29" s="21" t="s">
        <v>17</v>
      </c>
      <c r="D29" s="21" t="b">
        <f>EXACT(G20,"Data available for fuel consumption and electricity generation")</f>
        <v>1</v>
      </c>
      <c r="E29" s="21" t="s">
        <v>673</v>
      </c>
      <c r="F29" s="21" t="s">
        <v>15</v>
      </c>
      <c r="G29" s="21" t="s">
        <v>17</v>
      </c>
    </row>
    <row r="30" spans="1:7" outlineLevel="4" collapsed="1">
      <c r="A30" s="19" t="s">
        <v>15</v>
      </c>
      <c r="B30" s="19" t="s">
        <v>152</v>
      </c>
      <c r="C30" s="19" t="s">
        <v>17</v>
      </c>
      <c r="D30" s="19" t="s">
        <v>15</v>
      </c>
      <c r="E30" s="19" t="s">
        <v>797</v>
      </c>
      <c r="F30" s="19" t="s">
        <v>15</v>
      </c>
      <c r="G30" s="19">
        <v>1</v>
      </c>
    </row>
    <row r="31" spans="1:7" ht="30" outlineLevel="4" collapsed="1">
      <c r="A31" s="19" t="s">
        <v>12</v>
      </c>
      <c r="B31" s="19" t="s">
        <v>13</v>
      </c>
      <c r="C31" s="19" t="s">
        <v>17</v>
      </c>
      <c r="D31" s="19"/>
      <c r="E31" s="19" t="s">
        <v>802</v>
      </c>
      <c r="F31" s="19" t="s">
        <v>15</v>
      </c>
      <c r="G31" s="19" t="s">
        <v>111</v>
      </c>
    </row>
    <row r="32" spans="1:7" ht="30" outlineLevel="4" collapsed="1">
      <c r="A32" s="19" t="s">
        <v>12</v>
      </c>
      <c r="B32" s="19" t="s">
        <v>152</v>
      </c>
      <c r="C32" s="19" t="s">
        <v>17</v>
      </c>
      <c r="D32" s="19"/>
      <c r="E32" s="19" t="s">
        <v>798</v>
      </c>
      <c r="F32" s="19" t="s">
        <v>15</v>
      </c>
      <c r="G32" s="19">
        <v>1</v>
      </c>
    </row>
    <row r="33" spans="1:7" outlineLevel="4" collapsed="1">
      <c r="A33" s="19" t="s">
        <v>12</v>
      </c>
      <c r="B33" s="19" t="s">
        <v>13</v>
      </c>
      <c r="C33" s="19" t="s">
        <v>17</v>
      </c>
      <c r="D33" s="19"/>
      <c r="E33" s="19" t="s">
        <v>803</v>
      </c>
      <c r="F33" s="19" t="s">
        <v>15</v>
      </c>
      <c r="G33" s="19" t="s">
        <v>111</v>
      </c>
    </row>
    <row r="34" spans="1:7" outlineLevel="4" collapsed="1">
      <c r="A34" s="21" t="s">
        <v>12</v>
      </c>
      <c r="B34" s="22" t="s">
        <v>663</v>
      </c>
      <c r="C34" s="21" t="s">
        <v>17</v>
      </c>
      <c r="D34" s="21"/>
      <c r="E34" s="21" t="s">
        <v>663</v>
      </c>
      <c r="F34" s="21" t="s">
        <v>12</v>
      </c>
      <c r="G34" s="21" t="s">
        <v>17</v>
      </c>
    </row>
    <row r="35" spans="1:7" outlineLevel="5" collapsed="1">
      <c r="A35" s="19" t="s">
        <v>12</v>
      </c>
      <c r="B35" s="19" t="s">
        <v>13</v>
      </c>
      <c r="C35" s="19" t="s">
        <v>17</v>
      </c>
      <c r="D35" s="19"/>
      <c r="E35" s="19" t="s">
        <v>667</v>
      </c>
      <c r="F35" s="19" t="s">
        <v>15</v>
      </c>
      <c r="G35" s="19" t="s">
        <v>111</v>
      </c>
    </row>
    <row r="36" spans="1:7" ht="30" outlineLevel="5" collapsed="1">
      <c r="A36" s="19" t="s">
        <v>12</v>
      </c>
      <c r="B36" s="19" t="s">
        <v>152</v>
      </c>
      <c r="C36" s="19" t="s">
        <v>17</v>
      </c>
      <c r="D36" s="19"/>
      <c r="E36" s="19" t="s">
        <v>668</v>
      </c>
      <c r="F36" s="19" t="s">
        <v>15</v>
      </c>
      <c r="G36" s="19">
        <v>1</v>
      </c>
    </row>
    <row r="37" spans="1:7" ht="30" outlineLevel="5" collapsed="1">
      <c r="A37" s="19" t="s">
        <v>12</v>
      </c>
      <c r="B37" s="19" t="s">
        <v>152</v>
      </c>
      <c r="C37" s="19" t="s">
        <v>17</v>
      </c>
      <c r="D37" s="19"/>
      <c r="E37" s="19" t="s">
        <v>669</v>
      </c>
      <c r="F37" s="19" t="s">
        <v>15</v>
      </c>
      <c r="G37" s="19">
        <v>1</v>
      </c>
    </row>
    <row r="38" spans="1:7" outlineLevel="5" collapsed="1">
      <c r="A38" s="19" t="s">
        <v>12</v>
      </c>
      <c r="B38" s="19" t="s">
        <v>152</v>
      </c>
      <c r="C38" s="19" t="s">
        <v>17</v>
      </c>
      <c r="D38" s="19"/>
      <c r="E38" s="19" t="s">
        <v>670</v>
      </c>
      <c r="F38" s="19" t="s">
        <v>15</v>
      </c>
      <c r="G38" s="19">
        <v>1</v>
      </c>
    </row>
    <row r="39" spans="1:7" outlineLevel="1" collapsed="1">
      <c r="A39" s="19" t="s">
        <v>15</v>
      </c>
      <c r="B39" s="19" t="s">
        <v>152</v>
      </c>
      <c r="C39" s="19" t="s">
        <v>17</v>
      </c>
      <c r="D39" s="19" t="s">
        <v>15</v>
      </c>
      <c r="E39" s="19" t="s">
        <v>666</v>
      </c>
      <c r="F39" s="19" t="s">
        <v>15</v>
      </c>
      <c r="G39" s="19">
        <v>1</v>
      </c>
    </row>
  </sheetData>
  <mergeCells count="3">
    <mergeCell ref="A1:G1"/>
    <mergeCell ref="B2:G2"/>
    <mergeCell ref="B3:G3"/>
  </mergeCells>
  <hyperlinks>
    <hyperlink ref="C5" location="#'Do you have annual aggr (enum)'!A3" display="Do you have annual aggr (enum)" xr:uid="{5C1D0240-FA1D-4BEF-AF12-7C5D2E687E67}"/>
    <hyperlink ref="B7" location="#'Average OM Simple OM'!A1" display="Average OM Simple OM" xr:uid="{2447D52B-C2A1-47FD-BF9D-9BA72E1337DA}"/>
    <hyperlink ref="C8" location="#'Select one of the two o (enum)'!A3" display="Select one of the two o (enum)" xr:uid="{597751EE-FCE8-41BC-B825-0B6AF05EBAB0}"/>
    <hyperlink ref="B9" location="#'Calculation based on total fue'!A1" display="Calculation based on total fue" xr:uid="{98B1C6CB-8994-45C2-90F8-3C1EE2739B9C}"/>
    <hyperlink ref="B12" location="#'Fuel Type'!A1" display="Fuel Type" xr:uid="{876E4340-92BC-4BFE-B340-F5379E29249D}"/>
    <hyperlink ref="B17" location="#'Calculation based on average e'!A1" display="Calculation based on average e" xr:uid="{581CA1B7-08A7-481A-B605-5F613C3A2D38}"/>
    <hyperlink ref="B19" location="#'(Average OM Simple Adj OM) Pow'!A1" display="(Average OM Simple Adj OM) Pow" xr:uid="{6BA84F71-611A-4BA3-B95E-2BB39525A350}"/>
    <hyperlink ref="C20" location="#'Select the option that  (enum)'!A3" display="Select the option that  (enum)" xr:uid="{4B9783DC-3800-4A22-A5D7-A31713D69EDD}"/>
    <hyperlink ref="B21" location="#'Average OM (Option A3)'!A1" display="Average OM (Option A3)" xr:uid="{4ACEF5C6-46CC-4A3E-96F3-62881FF07BE0}"/>
    <hyperlink ref="B24" location="#'Average OM (Option A2)'!A1" display="Average OM (Option A2)" xr:uid="{594FF699-8464-40E1-9704-1C49A674FD3F}"/>
    <hyperlink ref="B29" location="#'Average OM (Option A1)'!A1" display="Average OM (Option A1)" xr:uid="{92FE8403-D524-458C-AE1A-07B1DBFEBF71}"/>
    <hyperlink ref="B34" location="#'Fuel Type'!A1" display="Fuel Type" xr:uid="{8BC191C9-C76F-40B6-B1B7-8AAE074D5E75}"/>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A764C141-0C3B-480A-8F36-F81DED9AD1A7}">
          <x14:formula1>
            <xm:f>'Select one of the two o (enum)'!A3:A4</xm:f>
          </x14:formula1>
          <xm:sqref>G8</xm:sqref>
        </x14:dataValidation>
        <x14:dataValidation type="list" allowBlank="1" xr:uid="{62EA6037-B3CA-47D8-88EB-F1C1112C221B}">
          <x14:formula1>
            <xm:f>'Do you have annual aggr (enum)'!A3:A4</xm:f>
          </x14:formula1>
          <xm:sqref>G5</xm:sqref>
        </x14:dataValidation>
        <x14:dataValidation type="list" allowBlank="1" xr:uid="{F7A0FB18-1EC1-446D-9DFC-310084CDA2FD}">
          <x14:formula1>
            <xm:f>'Select the option that  (enum)'!A3:A5</xm:f>
          </x14:formula1>
          <xm:sqref>G20</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A75E-BAC3-4380-9396-AC2D6B37458B}">
  <sheetPr>
    <outlinePr summaryBelow="0" summaryRight="0"/>
  </sheetPr>
  <dimension ref="A1:G74"/>
  <sheetViews>
    <sheetView workbookViewId="0">
      <selection sqref="A1:G1"/>
    </sheetView>
  </sheetViews>
  <sheetFormatPr defaultRowHeight="15" outlineLevelRow="6"/>
  <cols>
    <col min="1" max="1" width="20" customWidth="1"/>
    <col min="2" max="2" width="40" customWidth="1"/>
    <col min="3" max="4" width="20" customWidth="1"/>
    <col min="5" max="5" width="70" customWidth="1"/>
    <col min="6" max="6" width="30" customWidth="1"/>
    <col min="7" max="7" width="50" customWidth="1"/>
  </cols>
  <sheetData>
    <row r="1" spans="1:7" ht="18.75">
      <c r="A1" s="37" t="s">
        <v>640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641</v>
      </c>
      <c r="D5" s="3"/>
      <c r="E5" s="3" t="s">
        <v>640</v>
      </c>
      <c r="F5" s="3" t="s">
        <v>15</v>
      </c>
      <c r="G5" s="3" t="s">
        <v>12</v>
      </c>
    </row>
    <row r="6" spans="1:7" ht="30">
      <c r="A6" s="3" t="s">
        <v>15</v>
      </c>
      <c r="B6" s="18" t="s">
        <v>642</v>
      </c>
      <c r="C6" s="3" t="s">
        <v>17</v>
      </c>
      <c r="D6" s="3" t="b">
        <f>EXACT(G5,"No")</f>
        <v>0</v>
      </c>
      <c r="E6" s="3" t="s">
        <v>643</v>
      </c>
      <c r="F6" s="3" t="s">
        <v>15</v>
      </c>
      <c r="G6" s="3" t="s">
        <v>17</v>
      </c>
    </row>
    <row r="7" spans="1:7" ht="30" outlineLevel="1" collapsed="1">
      <c r="A7" s="19" t="s">
        <v>12</v>
      </c>
      <c r="B7" s="19" t="s">
        <v>20</v>
      </c>
      <c r="C7" s="20" t="s">
        <v>786</v>
      </c>
      <c r="D7" s="19"/>
      <c r="E7" s="19" t="s">
        <v>643</v>
      </c>
      <c r="F7" s="19" t="s">
        <v>15</v>
      </c>
      <c r="G7" s="19" t="s">
        <v>12</v>
      </c>
    </row>
    <row r="8" spans="1:7" ht="46.5" outlineLevel="1" collapsed="1">
      <c r="A8" s="19" t="s">
        <v>15</v>
      </c>
      <c r="B8" s="19" t="s">
        <v>80</v>
      </c>
      <c r="C8" s="23" t="s">
        <v>81</v>
      </c>
      <c r="D8" s="19" t="b">
        <f>EXACT(G7,"No")</f>
        <v>0</v>
      </c>
      <c r="E8" s="24" t="s">
        <v>787</v>
      </c>
      <c r="F8" s="19" t="s">
        <v>15</v>
      </c>
      <c r="G8" s="19" t="s">
        <v>17</v>
      </c>
    </row>
    <row r="9" spans="1:7" outlineLevel="1" collapsed="1">
      <c r="A9" s="21" t="s">
        <v>15</v>
      </c>
      <c r="B9" s="22" t="s">
        <v>654</v>
      </c>
      <c r="C9" s="21" t="s">
        <v>17</v>
      </c>
      <c r="D9" s="21" t="b">
        <f>EXACT(G7,"Yes")</f>
        <v>1</v>
      </c>
      <c r="E9" s="21" t="s">
        <v>788</v>
      </c>
      <c r="F9" s="21" t="s">
        <v>15</v>
      </c>
      <c r="G9" s="21" t="s">
        <v>17</v>
      </c>
    </row>
    <row r="10" spans="1:7" ht="30" outlineLevel="2" collapsed="1">
      <c r="A10" s="19" t="s">
        <v>12</v>
      </c>
      <c r="B10" s="19" t="s">
        <v>20</v>
      </c>
      <c r="C10" s="20" t="s">
        <v>656</v>
      </c>
      <c r="D10" s="19"/>
      <c r="E10" s="19" t="s">
        <v>657</v>
      </c>
      <c r="F10" s="19" t="s">
        <v>15</v>
      </c>
      <c r="G10" s="19" t="s">
        <v>658</v>
      </c>
    </row>
    <row r="11" spans="1:7" ht="30" outlineLevel="2" collapsed="1">
      <c r="A11" s="21" t="s">
        <v>15</v>
      </c>
      <c r="B11" s="22" t="s">
        <v>659</v>
      </c>
      <c r="C11" s="21" t="s">
        <v>17</v>
      </c>
      <c r="D11" s="21" t="b">
        <f>EXACT(G10,"Based on the total net electricity generation of all power plants serving the system and the fuel types and total fuel consumption of the project electricity system")</f>
        <v>0</v>
      </c>
      <c r="E11" s="21" t="s">
        <v>660</v>
      </c>
      <c r="F11" s="21" t="s">
        <v>15</v>
      </c>
      <c r="G11" s="21" t="s">
        <v>17</v>
      </c>
    </row>
    <row r="12" spans="1:7" outlineLevel="3" collapsed="1">
      <c r="A12" s="19" t="s">
        <v>15</v>
      </c>
      <c r="B12" s="19" t="s">
        <v>152</v>
      </c>
      <c r="C12" s="19" t="s">
        <v>17</v>
      </c>
      <c r="D12" s="19" t="s">
        <v>15</v>
      </c>
      <c r="E12" s="19" t="s">
        <v>661</v>
      </c>
      <c r="F12" s="19" t="s">
        <v>15</v>
      </c>
      <c r="G12" s="19">
        <v>1</v>
      </c>
    </row>
    <row r="13" spans="1:7" ht="45" outlineLevel="3" collapsed="1">
      <c r="A13" s="19" t="s">
        <v>12</v>
      </c>
      <c r="B13" s="19" t="s">
        <v>152</v>
      </c>
      <c r="C13" s="19" t="s">
        <v>17</v>
      </c>
      <c r="D13" s="19"/>
      <c r="E13" s="19" t="s">
        <v>662</v>
      </c>
      <c r="F13" s="19" t="s">
        <v>15</v>
      </c>
      <c r="G13" s="19">
        <v>1</v>
      </c>
    </row>
    <row r="14" spans="1:7" outlineLevel="3" collapsed="1">
      <c r="A14" s="21" t="s">
        <v>12</v>
      </c>
      <c r="B14" s="22" t="s">
        <v>663</v>
      </c>
      <c r="C14" s="21" t="s">
        <v>17</v>
      </c>
      <c r="D14" s="21"/>
      <c r="E14" s="21" t="s">
        <v>663</v>
      </c>
      <c r="F14" s="21" t="s">
        <v>12</v>
      </c>
      <c r="G14" s="21" t="s">
        <v>17</v>
      </c>
    </row>
    <row r="15" spans="1:7" outlineLevel="4" collapsed="1">
      <c r="A15" s="19" t="s">
        <v>12</v>
      </c>
      <c r="B15" s="19" t="s">
        <v>13</v>
      </c>
      <c r="C15" s="19" t="s">
        <v>17</v>
      </c>
      <c r="D15" s="19"/>
      <c r="E15" s="19" t="s">
        <v>667</v>
      </c>
      <c r="F15" s="19" t="s">
        <v>15</v>
      </c>
      <c r="G15" s="19" t="s">
        <v>111</v>
      </c>
    </row>
    <row r="16" spans="1:7" ht="30" outlineLevel="4" collapsed="1">
      <c r="A16" s="19" t="s">
        <v>12</v>
      </c>
      <c r="B16" s="19" t="s">
        <v>152</v>
      </c>
      <c r="C16" s="19" t="s">
        <v>17</v>
      </c>
      <c r="D16" s="19"/>
      <c r="E16" s="19" t="s">
        <v>668</v>
      </c>
      <c r="F16" s="19" t="s">
        <v>15</v>
      </c>
      <c r="G16" s="19">
        <v>1</v>
      </c>
    </row>
    <row r="17" spans="1:7" ht="30" outlineLevel="4" collapsed="1">
      <c r="A17" s="19" t="s">
        <v>12</v>
      </c>
      <c r="B17" s="19" t="s">
        <v>152</v>
      </c>
      <c r="C17" s="19" t="s">
        <v>17</v>
      </c>
      <c r="D17" s="19"/>
      <c r="E17" s="19" t="s">
        <v>669</v>
      </c>
      <c r="F17" s="19" t="s">
        <v>15</v>
      </c>
      <c r="G17" s="19">
        <v>1</v>
      </c>
    </row>
    <row r="18" spans="1:7" outlineLevel="4" collapsed="1">
      <c r="A18" s="19" t="s">
        <v>12</v>
      </c>
      <c r="B18" s="19" t="s">
        <v>152</v>
      </c>
      <c r="C18" s="19" t="s">
        <v>17</v>
      </c>
      <c r="D18" s="19"/>
      <c r="E18" s="19" t="s">
        <v>670</v>
      </c>
      <c r="F18" s="19" t="s">
        <v>15</v>
      </c>
      <c r="G18" s="19">
        <v>1</v>
      </c>
    </row>
    <row r="19" spans="1:7" ht="30" outlineLevel="2" collapsed="1">
      <c r="A19" s="21" t="s">
        <v>15</v>
      </c>
      <c r="B19" s="22" t="s">
        <v>664</v>
      </c>
      <c r="C19" s="21" t="s">
        <v>17</v>
      </c>
      <c r="D19" s="21" t="b">
        <f>EXACT(G10,"Based on the net electricity generation and a CO2 emission factor of each power unit")</f>
        <v>1</v>
      </c>
      <c r="E19" s="21" t="s">
        <v>665</v>
      </c>
      <c r="F19" s="21" t="s">
        <v>15</v>
      </c>
      <c r="G19" s="21" t="s">
        <v>17</v>
      </c>
    </row>
    <row r="20" spans="1:7" outlineLevel="3" collapsed="1">
      <c r="A20" s="19" t="s">
        <v>15</v>
      </c>
      <c r="B20" s="19" t="s">
        <v>152</v>
      </c>
      <c r="C20" s="19" t="s">
        <v>17</v>
      </c>
      <c r="D20" s="19" t="s">
        <v>15</v>
      </c>
      <c r="E20" s="19" t="s">
        <v>661</v>
      </c>
      <c r="F20" s="19" t="s">
        <v>15</v>
      </c>
      <c r="G20" s="19">
        <v>1</v>
      </c>
    </row>
    <row r="21" spans="1:7" outlineLevel="3" collapsed="1">
      <c r="A21" s="21" t="s">
        <v>12</v>
      </c>
      <c r="B21" s="22" t="s">
        <v>652</v>
      </c>
      <c r="C21" s="21" t="s">
        <v>17</v>
      </c>
      <c r="D21" s="21"/>
      <c r="E21" s="21" t="s">
        <v>653</v>
      </c>
      <c r="F21" s="21" t="s">
        <v>12</v>
      </c>
      <c r="G21" s="21" t="s">
        <v>17</v>
      </c>
    </row>
    <row r="22" spans="1:7" ht="30" outlineLevel="4" collapsed="1">
      <c r="A22" s="19" t="s">
        <v>12</v>
      </c>
      <c r="B22" s="19" t="s">
        <v>20</v>
      </c>
      <c r="C22" s="20" t="s">
        <v>671</v>
      </c>
      <c r="D22" s="19"/>
      <c r="E22" s="19" t="s">
        <v>672</v>
      </c>
      <c r="F22" s="19" t="s">
        <v>15</v>
      </c>
      <c r="G22" s="19" t="s">
        <v>673</v>
      </c>
    </row>
    <row r="23" spans="1:7" outlineLevel="4" collapsed="1">
      <c r="A23" s="21" t="s">
        <v>15</v>
      </c>
      <c r="B23" s="22" t="s">
        <v>674</v>
      </c>
      <c r="C23" s="21" t="s">
        <v>17</v>
      </c>
      <c r="D23" s="21" t="b">
        <f>EXACT(G22,"Only data available is the electricity generation for the specific power unit")</f>
        <v>0</v>
      </c>
      <c r="E23" s="21" t="s">
        <v>675</v>
      </c>
      <c r="F23" s="21" t="s">
        <v>15</v>
      </c>
      <c r="G23" s="21" t="s">
        <v>17</v>
      </c>
    </row>
    <row r="24" spans="1:7" outlineLevel="5" collapsed="1">
      <c r="A24" s="19" t="s">
        <v>15</v>
      </c>
      <c r="B24" s="19" t="s">
        <v>152</v>
      </c>
      <c r="C24" s="19" t="s">
        <v>17</v>
      </c>
      <c r="D24" s="19" t="s">
        <v>15</v>
      </c>
      <c r="E24" s="19" t="s">
        <v>797</v>
      </c>
      <c r="F24" s="19" t="s">
        <v>15</v>
      </c>
      <c r="G24" s="19">
        <v>1</v>
      </c>
    </row>
    <row r="25" spans="1:7" ht="30" outlineLevel="5" collapsed="1">
      <c r="A25" s="19" t="s">
        <v>12</v>
      </c>
      <c r="B25" s="19" t="s">
        <v>152</v>
      </c>
      <c r="C25" s="19" t="s">
        <v>17</v>
      </c>
      <c r="D25" s="19"/>
      <c r="E25" s="19" t="s">
        <v>798</v>
      </c>
      <c r="F25" s="19" t="s">
        <v>15</v>
      </c>
      <c r="G25" s="19">
        <v>1</v>
      </c>
    </row>
    <row r="26" spans="1:7" ht="30" outlineLevel="4" collapsed="1">
      <c r="A26" s="21" t="s">
        <v>15</v>
      </c>
      <c r="B26" s="22" t="s">
        <v>676</v>
      </c>
      <c r="C26" s="21" t="s">
        <v>17</v>
      </c>
      <c r="D26" s="21" t="b">
        <f>EXACT(G22,"Only data available for the specific power unit are the electricity generation and the fuel types used")</f>
        <v>0</v>
      </c>
      <c r="E26" s="21" t="s">
        <v>677</v>
      </c>
      <c r="F26" s="21" t="s">
        <v>15</v>
      </c>
      <c r="G26" s="21" t="s">
        <v>17</v>
      </c>
    </row>
    <row r="27" spans="1:7" outlineLevel="5" collapsed="1">
      <c r="A27" s="19" t="s">
        <v>15</v>
      </c>
      <c r="B27" s="19" t="s">
        <v>152</v>
      </c>
      <c r="C27" s="19" t="s">
        <v>17</v>
      </c>
      <c r="D27" s="19" t="s">
        <v>15</v>
      </c>
      <c r="E27" s="19" t="s">
        <v>799</v>
      </c>
      <c r="F27" s="19" t="s">
        <v>15</v>
      </c>
      <c r="G27" s="19">
        <v>1</v>
      </c>
    </row>
    <row r="28" spans="1:7" ht="30" outlineLevel="5" collapsed="1">
      <c r="A28" s="19" t="s">
        <v>12</v>
      </c>
      <c r="B28" s="19" t="s">
        <v>152</v>
      </c>
      <c r="C28" s="19" t="s">
        <v>17</v>
      </c>
      <c r="D28" s="19"/>
      <c r="E28" s="19" t="s">
        <v>798</v>
      </c>
      <c r="F28" s="19" t="s">
        <v>15</v>
      </c>
      <c r="G28" s="19">
        <v>1</v>
      </c>
    </row>
    <row r="29" spans="1:7" ht="30" outlineLevel="5" collapsed="1">
      <c r="A29" s="19" t="s">
        <v>12</v>
      </c>
      <c r="B29" s="19" t="s">
        <v>152</v>
      </c>
      <c r="C29" s="19" t="s">
        <v>17</v>
      </c>
      <c r="D29" s="19"/>
      <c r="E29" s="19" t="s">
        <v>800</v>
      </c>
      <c r="F29" s="19" t="s">
        <v>15</v>
      </c>
      <c r="G29" s="19">
        <v>1</v>
      </c>
    </row>
    <row r="30" spans="1:7" outlineLevel="5" collapsed="1">
      <c r="A30" s="19" t="s">
        <v>12</v>
      </c>
      <c r="B30" s="19" t="s">
        <v>152</v>
      </c>
      <c r="C30" s="19" t="s">
        <v>17</v>
      </c>
      <c r="D30" s="19"/>
      <c r="E30" s="19" t="s">
        <v>801</v>
      </c>
      <c r="F30" s="19" t="s">
        <v>15</v>
      </c>
      <c r="G30" s="19">
        <v>1</v>
      </c>
    </row>
    <row r="31" spans="1:7" outlineLevel="4" collapsed="1">
      <c r="A31" s="21" t="s">
        <v>15</v>
      </c>
      <c r="B31" s="22" t="s">
        <v>678</v>
      </c>
      <c r="C31" s="21" t="s">
        <v>17</v>
      </c>
      <c r="D31" s="21" t="b">
        <f>EXACT(G22,"Data available for fuel consumption and electricity generation")</f>
        <v>1</v>
      </c>
      <c r="E31" s="21" t="s">
        <v>673</v>
      </c>
      <c r="F31" s="21" t="s">
        <v>15</v>
      </c>
      <c r="G31" s="21" t="s">
        <v>17</v>
      </c>
    </row>
    <row r="32" spans="1:7" outlineLevel="5" collapsed="1">
      <c r="A32" s="19" t="s">
        <v>15</v>
      </c>
      <c r="B32" s="19" t="s">
        <v>152</v>
      </c>
      <c r="C32" s="19" t="s">
        <v>17</v>
      </c>
      <c r="D32" s="19" t="s">
        <v>15</v>
      </c>
      <c r="E32" s="19" t="s">
        <v>797</v>
      </c>
      <c r="F32" s="19" t="s">
        <v>15</v>
      </c>
      <c r="G32" s="19">
        <v>1</v>
      </c>
    </row>
    <row r="33" spans="1:7" ht="30" outlineLevel="5" collapsed="1">
      <c r="A33" s="19" t="s">
        <v>12</v>
      </c>
      <c r="B33" s="19" t="s">
        <v>13</v>
      </c>
      <c r="C33" s="19" t="s">
        <v>17</v>
      </c>
      <c r="D33" s="19"/>
      <c r="E33" s="19" t="s">
        <v>802</v>
      </c>
      <c r="F33" s="19" t="s">
        <v>15</v>
      </c>
      <c r="G33" s="19" t="s">
        <v>111</v>
      </c>
    </row>
    <row r="34" spans="1:7" ht="30" outlineLevel="5" collapsed="1">
      <c r="A34" s="19" t="s">
        <v>12</v>
      </c>
      <c r="B34" s="19" t="s">
        <v>152</v>
      </c>
      <c r="C34" s="19" t="s">
        <v>17</v>
      </c>
      <c r="D34" s="19"/>
      <c r="E34" s="19" t="s">
        <v>798</v>
      </c>
      <c r="F34" s="19" t="s">
        <v>15</v>
      </c>
      <c r="G34" s="19">
        <v>1</v>
      </c>
    </row>
    <row r="35" spans="1:7" outlineLevel="5" collapsed="1">
      <c r="A35" s="19" t="s">
        <v>12</v>
      </c>
      <c r="B35" s="19" t="s">
        <v>13</v>
      </c>
      <c r="C35" s="19" t="s">
        <v>17</v>
      </c>
      <c r="D35" s="19"/>
      <c r="E35" s="19" t="s">
        <v>803</v>
      </c>
      <c r="F35" s="19" t="s">
        <v>15</v>
      </c>
      <c r="G35" s="19" t="s">
        <v>111</v>
      </c>
    </row>
    <row r="36" spans="1:7" outlineLevel="5" collapsed="1">
      <c r="A36" s="21" t="s">
        <v>12</v>
      </c>
      <c r="B36" s="22" t="s">
        <v>663</v>
      </c>
      <c r="C36" s="21" t="s">
        <v>17</v>
      </c>
      <c r="D36" s="21"/>
      <c r="E36" s="21" t="s">
        <v>663</v>
      </c>
      <c r="F36" s="21" t="s">
        <v>12</v>
      </c>
      <c r="G36" s="21" t="s">
        <v>17</v>
      </c>
    </row>
    <row r="37" spans="1:7" outlineLevel="6" collapsed="1">
      <c r="A37" s="19" t="s">
        <v>12</v>
      </c>
      <c r="B37" s="19" t="s">
        <v>13</v>
      </c>
      <c r="C37" s="19" t="s">
        <v>17</v>
      </c>
      <c r="D37" s="19"/>
      <c r="E37" s="19" t="s">
        <v>667</v>
      </c>
      <c r="F37" s="19" t="s">
        <v>15</v>
      </c>
      <c r="G37" s="19" t="s">
        <v>111</v>
      </c>
    </row>
    <row r="38" spans="1:7" ht="30" outlineLevel="6" collapsed="1">
      <c r="A38" s="19" t="s">
        <v>12</v>
      </c>
      <c r="B38" s="19" t="s">
        <v>152</v>
      </c>
      <c r="C38" s="19" t="s">
        <v>17</v>
      </c>
      <c r="D38" s="19"/>
      <c r="E38" s="19" t="s">
        <v>668</v>
      </c>
      <c r="F38" s="19" t="s">
        <v>15</v>
      </c>
      <c r="G38" s="19">
        <v>1</v>
      </c>
    </row>
    <row r="39" spans="1:7" ht="30" outlineLevel="6" collapsed="1">
      <c r="A39" s="19" t="s">
        <v>12</v>
      </c>
      <c r="B39" s="19" t="s">
        <v>152</v>
      </c>
      <c r="C39" s="19" t="s">
        <v>17</v>
      </c>
      <c r="D39" s="19"/>
      <c r="E39" s="19" t="s">
        <v>669</v>
      </c>
      <c r="F39" s="19" t="s">
        <v>15</v>
      </c>
      <c r="G39" s="19">
        <v>1</v>
      </c>
    </row>
    <row r="40" spans="1:7" outlineLevel="6" collapsed="1">
      <c r="A40" s="19" t="s">
        <v>12</v>
      </c>
      <c r="B40" s="19" t="s">
        <v>152</v>
      </c>
      <c r="C40" s="19" t="s">
        <v>17</v>
      </c>
      <c r="D40" s="19"/>
      <c r="E40" s="19" t="s">
        <v>670</v>
      </c>
      <c r="F40" s="19" t="s">
        <v>15</v>
      </c>
      <c r="G40" s="19">
        <v>1</v>
      </c>
    </row>
    <row r="41" spans="1:7" outlineLevel="2" collapsed="1">
      <c r="A41" s="19" t="s">
        <v>15</v>
      </c>
      <c r="B41" s="19" t="s">
        <v>152</v>
      </c>
      <c r="C41" s="19" t="s">
        <v>17</v>
      </c>
      <c r="D41" s="19" t="s">
        <v>15</v>
      </c>
      <c r="E41" s="19" t="s">
        <v>666</v>
      </c>
      <c r="F41" s="19" t="s">
        <v>15</v>
      </c>
      <c r="G41" s="19">
        <v>1</v>
      </c>
    </row>
    <row r="42" spans="1:7">
      <c r="A42" s="3" t="s">
        <v>15</v>
      </c>
      <c r="B42" s="18" t="s">
        <v>644</v>
      </c>
      <c r="C42" s="3" t="s">
        <v>17</v>
      </c>
      <c r="D42" s="3" t="b">
        <f>EXACT(G5,"Yes")</f>
        <v>1</v>
      </c>
      <c r="E42" s="3" t="s">
        <v>645</v>
      </c>
      <c r="F42" s="3" t="s">
        <v>15</v>
      </c>
      <c r="G42" s="3" t="s">
        <v>17</v>
      </c>
    </row>
    <row r="43" spans="1:7" ht="45" outlineLevel="1" collapsed="1">
      <c r="A43" s="19" t="s">
        <v>12</v>
      </c>
      <c r="B43" s="19" t="s">
        <v>20</v>
      </c>
      <c r="C43" s="20" t="s">
        <v>646</v>
      </c>
      <c r="D43" s="19"/>
      <c r="E43" s="19" t="s">
        <v>647</v>
      </c>
      <c r="F43" s="19" t="s">
        <v>15</v>
      </c>
      <c r="G43" s="19" t="s">
        <v>648</v>
      </c>
    </row>
    <row r="44" spans="1:7" outlineLevel="1" collapsed="1">
      <c r="A44" s="21" t="s">
        <v>15</v>
      </c>
      <c r="B44" s="22" t="s">
        <v>649</v>
      </c>
      <c r="C44" s="21" t="s">
        <v>17</v>
      </c>
      <c r="D44" s="21" t="b">
        <f>EXACT(G43,"Lambda (λy) should be determined by applying the step wise procedure provided in appendix 3 of methodology")</f>
        <v>0</v>
      </c>
      <c r="E44" s="21" t="s">
        <v>649</v>
      </c>
      <c r="F44" s="21" t="s">
        <v>15</v>
      </c>
      <c r="G44" s="21" t="s">
        <v>17</v>
      </c>
    </row>
    <row r="45" spans="1:7" ht="30" outlineLevel="2" collapsed="1">
      <c r="A45" s="19" t="s">
        <v>12</v>
      </c>
      <c r="B45" s="19" t="s">
        <v>152</v>
      </c>
      <c r="C45" s="19" t="s">
        <v>17</v>
      </c>
      <c r="D45" s="19"/>
      <c r="E45" s="19" t="s">
        <v>789</v>
      </c>
      <c r="F45" s="19" t="s">
        <v>15</v>
      </c>
      <c r="G45" s="19">
        <v>1</v>
      </c>
    </row>
    <row r="46" spans="1:7" outlineLevel="2" collapsed="1">
      <c r="A46" s="19" t="s">
        <v>12</v>
      </c>
      <c r="B46" s="19" t="s">
        <v>13</v>
      </c>
      <c r="C46" s="19" t="s">
        <v>17</v>
      </c>
      <c r="D46" s="19"/>
      <c r="E46" s="19" t="s">
        <v>790</v>
      </c>
      <c r="F46" s="19" t="s">
        <v>15</v>
      </c>
      <c r="G46" s="19" t="s">
        <v>111</v>
      </c>
    </row>
    <row r="47" spans="1:7" outlineLevel="2" collapsed="1">
      <c r="A47" s="19" t="s">
        <v>12</v>
      </c>
      <c r="B47" s="19" t="s">
        <v>38</v>
      </c>
      <c r="C47" s="19" t="s">
        <v>17</v>
      </c>
      <c r="D47" s="19"/>
      <c r="E47" s="19" t="s">
        <v>791</v>
      </c>
      <c r="F47" s="19" t="s">
        <v>15</v>
      </c>
      <c r="G47" s="19" t="s">
        <v>897</v>
      </c>
    </row>
    <row r="48" spans="1:7" outlineLevel="1" collapsed="1">
      <c r="A48" s="21" t="s">
        <v>15</v>
      </c>
      <c r="B48" s="22" t="s">
        <v>650</v>
      </c>
      <c r="C48" s="21" t="s">
        <v>17</v>
      </c>
      <c r="D48" s="21" t="b">
        <f>EXACT(G43,"Use default values of lambda based on the share of electricity generation from low-cost/must-run in total generation")</f>
        <v>1</v>
      </c>
      <c r="E48" s="21" t="s">
        <v>650</v>
      </c>
      <c r="F48" s="21" t="s">
        <v>15</v>
      </c>
      <c r="G48" s="21" t="s">
        <v>17</v>
      </c>
    </row>
    <row r="49" spans="1:7" ht="30" outlineLevel="2" collapsed="1">
      <c r="A49" s="19" t="s">
        <v>15</v>
      </c>
      <c r="B49" s="19" t="s">
        <v>152</v>
      </c>
      <c r="C49" s="19" t="s">
        <v>17</v>
      </c>
      <c r="D49" s="19" t="s">
        <v>15</v>
      </c>
      <c r="E49" s="19" t="s">
        <v>789</v>
      </c>
      <c r="F49" s="19" t="s">
        <v>15</v>
      </c>
      <c r="G49" s="19">
        <v>1</v>
      </c>
    </row>
    <row r="50" spans="1:7" outlineLevel="2" collapsed="1">
      <c r="A50" s="19" t="s">
        <v>15</v>
      </c>
      <c r="B50" s="19" t="s">
        <v>152</v>
      </c>
      <c r="C50" s="19" t="s">
        <v>17</v>
      </c>
      <c r="D50" s="19" t="s">
        <v>15</v>
      </c>
      <c r="E50" s="19" t="s">
        <v>793</v>
      </c>
      <c r="F50" s="19" t="s">
        <v>15</v>
      </c>
      <c r="G50" s="19">
        <v>1</v>
      </c>
    </row>
    <row r="51" spans="1:7" ht="30" outlineLevel="2" collapsed="1">
      <c r="A51" s="19" t="s">
        <v>12</v>
      </c>
      <c r="B51" s="19" t="s">
        <v>152</v>
      </c>
      <c r="C51" s="19" t="s">
        <v>17</v>
      </c>
      <c r="D51" s="19"/>
      <c r="E51" s="19" t="s">
        <v>794</v>
      </c>
      <c r="F51" s="19" t="s">
        <v>12</v>
      </c>
      <c r="G51" s="19">
        <v>1</v>
      </c>
    </row>
    <row r="52" spans="1:7" outlineLevel="2" collapsed="1">
      <c r="A52" s="19" t="s">
        <v>12</v>
      </c>
      <c r="B52" s="19" t="s">
        <v>152</v>
      </c>
      <c r="C52" s="19" t="s">
        <v>17</v>
      </c>
      <c r="D52" s="19"/>
      <c r="E52" s="19" t="s">
        <v>795</v>
      </c>
      <c r="F52" s="19" t="s">
        <v>12</v>
      </c>
      <c r="G52" s="19">
        <v>1</v>
      </c>
    </row>
    <row r="53" spans="1:7" outlineLevel="2" collapsed="1">
      <c r="A53" s="19" t="s">
        <v>12</v>
      </c>
      <c r="B53" s="19" t="s">
        <v>152</v>
      </c>
      <c r="C53" s="19" t="s">
        <v>17</v>
      </c>
      <c r="D53" s="19"/>
      <c r="E53" s="19" t="s">
        <v>796</v>
      </c>
      <c r="F53" s="19" t="s">
        <v>15</v>
      </c>
      <c r="G53" s="19">
        <v>1</v>
      </c>
    </row>
    <row r="54" spans="1:7" ht="30" outlineLevel="1" collapsed="1">
      <c r="A54" s="19" t="s">
        <v>15</v>
      </c>
      <c r="B54" s="19" t="s">
        <v>152</v>
      </c>
      <c r="C54" s="19" t="s">
        <v>17</v>
      </c>
      <c r="D54" s="19" t="s">
        <v>15</v>
      </c>
      <c r="E54" s="19" t="s">
        <v>651</v>
      </c>
      <c r="F54" s="19" t="s">
        <v>15</v>
      </c>
      <c r="G54" s="19">
        <v>1</v>
      </c>
    </row>
    <row r="55" spans="1:7" outlineLevel="1" collapsed="1">
      <c r="A55" s="21" t="s">
        <v>12</v>
      </c>
      <c r="B55" s="22" t="s">
        <v>652</v>
      </c>
      <c r="C55" s="21" t="s">
        <v>17</v>
      </c>
      <c r="D55" s="21"/>
      <c r="E55" s="21" t="s">
        <v>653</v>
      </c>
      <c r="F55" s="21" t="s">
        <v>12</v>
      </c>
      <c r="G55" s="21" t="s">
        <v>17</v>
      </c>
    </row>
    <row r="56" spans="1:7" ht="30" outlineLevel="2" collapsed="1">
      <c r="A56" s="19" t="s">
        <v>12</v>
      </c>
      <c r="B56" s="19" t="s">
        <v>20</v>
      </c>
      <c r="C56" s="20" t="s">
        <v>671</v>
      </c>
      <c r="D56" s="19"/>
      <c r="E56" s="19" t="s">
        <v>672</v>
      </c>
      <c r="F56" s="19" t="s">
        <v>15</v>
      </c>
      <c r="G56" s="19" t="s">
        <v>673</v>
      </c>
    </row>
    <row r="57" spans="1:7" outlineLevel="2" collapsed="1">
      <c r="A57" s="21" t="s">
        <v>15</v>
      </c>
      <c r="B57" s="22" t="s">
        <v>674</v>
      </c>
      <c r="C57" s="21" t="s">
        <v>17</v>
      </c>
      <c r="D57" s="21" t="b">
        <f>EXACT(G56,"Only data available is the electricity generation for the specific power unit")</f>
        <v>0</v>
      </c>
      <c r="E57" s="21" t="s">
        <v>675</v>
      </c>
      <c r="F57" s="21" t="s">
        <v>15</v>
      </c>
      <c r="G57" s="21" t="s">
        <v>17</v>
      </c>
    </row>
    <row r="58" spans="1:7" outlineLevel="3" collapsed="1">
      <c r="A58" s="19" t="s">
        <v>15</v>
      </c>
      <c r="B58" s="19" t="s">
        <v>152</v>
      </c>
      <c r="C58" s="19" t="s">
        <v>17</v>
      </c>
      <c r="D58" s="19" t="s">
        <v>15</v>
      </c>
      <c r="E58" s="19" t="s">
        <v>797</v>
      </c>
      <c r="F58" s="19" t="s">
        <v>15</v>
      </c>
      <c r="G58" s="19">
        <v>1</v>
      </c>
    </row>
    <row r="59" spans="1:7" ht="30" outlineLevel="3" collapsed="1">
      <c r="A59" s="19" t="s">
        <v>12</v>
      </c>
      <c r="B59" s="19" t="s">
        <v>152</v>
      </c>
      <c r="C59" s="19" t="s">
        <v>17</v>
      </c>
      <c r="D59" s="19"/>
      <c r="E59" s="19" t="s">
        <v>798</v>
      </c>
      <c r="F59" s="19" t="s">
        <v>15</v>
      </c>
      <c r="G59" s="19">
        <v>1</v>
      </c>
    </row>
    <row r="60" spans="1:7" ht="30" outlineLevel="2" collapsed="1">
      <c r="A60" s="21" t="s">
        <v>15</v>
      </c>
      <c r="B60" s="22" t="s">
        <v>676</v>
      </c>
      <c r="C60" s="21" t="s">
        <v>17</v>
      </c>
      <c r="D60" s="21" t="b">
        <f>EXACT(G56,"Only data available for the specific power unit are the electricity generation and the fuel types used")</f>
        <v>0</v>
      </c>
      <c r="E60" s="21" t="s">
        <v>677</v>
      </c>
      <c r="F60" s="21" t="s">
        <v>15</v>
      </c>
      <c r="G60" s="21" t="s">
        <v>17</v>
      </c>
    </row>
    <row r="61" spans="1:7" outlineLevel="3" collapsed="1">
      <c r="A61" s="19" t="s">
        <v>15</v>
      </c>
      <c r="B61" s="19" t="s">
        <v>152</v>
      </c>
      <c r="C61" s="19" t="s">
        <v>17</v>
      </c>
      <c r="D61" s="19" t="s">
        <v>15</v>
      </c>
      <c r="E61" s="19" t="s">
        <v>799</v>
      </c>
      <c r="F61" s="19" t="s">
        <v>15</v>
      </c>
      <c r="G61" s="19">
        <v>1</v>
      </c>
    </row>
    <row r="62" spans="1:7" ht="30" outlineLevel="3" collapsed="1">
      <c r="A62" s="19" t="s">
        <v>12</v>
      </c>
      <c r="B62" s="19" t="s">
        <v>152</v>
      </c>
      <c r="C62" s="19" t="s">
        <v>17</v>
      </c>
      <c r="D62" s="19"/>
      <c r="E62" s="19" t="s">
        <v>798</v>
      </c>
      <c r="F62" s="19" t="s">
        <v>15</v>
      </c>
      <c r="G62" s="19">
        <v>1</v>
      </c>
    </row>
    <row r="63" spans="1:7" ht="30" outlineLevel="3" collapsed="1">
      <c r="A63" s="19" t="s">
        <v>12</v>
      </c>
      <c r="B63" s="19" t="s">
        <v>152</v>
      </c>
      <c r="C63" s="19" t="s">
        <v>17</v>
      </c>
      <c r="D63" s="19"/>
      <c r="E63" s="19" t="s">
        <v>800</v>
      </c>
      <c r="F63" s="19" t="s">
        <v>15</v>
      </c>
      <c r="G63" s="19">
        <v>1</v>
      </c>
    </row>
    <row r="64" spans="1:7" outlineLevel="3" collapsed="1">
      <c r="A64" s="19" t="s">
        <v>12</v>
      </c>
      <c r="B64" s="19" t="s">
        <v>152</v>
      </c>
      <c r="C64" s="19" t="s">
        <v>17</v>
      </c>
      <c r="D64" s="19"/>
      <c r="E64" s="19" t="s">
        <v>801</v>
      </c>
      <c r="F64" s="19" t="s">
        <v>15</v>
      </c>
      <c r="G64" s="19">
        <v>1</v>
      </c>
    </row>
    <row r="65" spans="1:7" outlineLevel="2" collapsed="1">
      <c r="A65" s="21" t="s">
        <v>15</v>
      </c>
      <c r="B65" s="22" t="s">
        <v>678</v>
      </c>
      <c r="C65" s="21" t="s">
        <v>17</v>
      </c>
      <c r="D65" s="21" t="b">
        <f>EXACT(G56,"Data available for fuel consumption and electricity generation")</f>
        <v>1</v>
      </c>
      <c r="E65" s="21" t="s">
        <v>673</v>
      </c>
      <c r="F65" s="21" t="s">
        <v>15</v>
      </c>
      <c r="G65" s="21" t="s">
        <v>17</v>
      </c>
    </row>
    <row r="66" spans="1:7" outlineLevel="3" collapsed="1">
      <c r="A66" s="19" t="s">
        <v>15</v>
      </c>
      <c r="B66" s="19" t="s">
        <v>152</v>
      </c>
      <c r="C66" s="19" t="s">
        <v>17</v>
      </c>
      <c r="D66" s="19" t="s">
        <v>15</v>
      </c>
      <c r="E66" s="19" t="s">
        <v>797</v>
      </c>
      <c r="F66" s="19" t="s">
        <v>15</v>
      </c>
      <c r="G66" s="19">
        <v>1</v>
      </c>
    </row>
    <row r="67" spans="1:7" ht="30" outlineLevel="3" collapsed="1">
      <c r="A67" s="19" t="s">
        <v>12</v>
      </c>
      <c r="B67" s="19" t="s">
        <v>13</v>
      </c>
      <c r="C67" s="19" t="s">
        <v>17</v>
      </c>
      <c r="D67" s="19"/>
      <c r="E67" s="19" t="s">
        <v>802</v>
      </c>
      <c r="F67" s="19" t="s">
        <v>15</v>
      </c>
      <c r="G67" s="19" t="s">
        <v>111</v>
      </c>
    </row>
    <row r="68" spans="1:7" ht="30" outlineLevel="3" collapsed="1">
      <c r="A68" s="19" t="s">
        <v>12</v>
      </c>
      <c r="B68" s="19" t="s">
        <v>152</v>
      </c>
      <c r="C68" s="19" t="s">
        <v>17</v>
      </c>
      <c r="D68" s="19"/>
      <c r="E68" s="19" t="s">
        <v>798</v>
      </c>
      <c r="F68" s="19" t="s">
        <v>15</v>
      </c>
      <c r="G68" s="19">
        <v>1</v>
      </c>
    </row>
    <row r="69" spans="1:7" outlineLevel="3" collapsed="1">
      <c r="A69" s="19" t="s">
        <v>12</v>
      </c>
      <c r="B69" s="19" t="s">
        <v>13</v>
      </c>
      <c r="C69" s="19" t="s">
        <v>17</v>
      </c>
      <c r="D69" s="19"/>
      <c r="E69" s="19" t="s">
        <v>803</v>
      </c>
      <c r="F69" s="19" t="s">
        <v>15</v>
      </c>
      <c r="G69" s="19" t="s">
        <v>111</v>
      </c>
    </row>
    <row r="70" spans="1:7" outlineLevel="3" collapsed="1">
      <c r="A70" s="21" t="s">
        <v>12</v>
      </c>
      <c r="B70" s="22" t="s">
        <v>663</v>
      </c>
      <c r="C70" s="21" t="s">
        <v>17</v>
      </c>
      <c r="D70" s="21"/>
      <c r="E70" s="21" t="s">
        <v>663</v>
      </c>
      <c r="F70" s="21" t="s">
        <v>12</v>
      </c>
      <c r="G70" s="21" t="s">
        <v>17</v>
      </c>
    </row>
    <row r="71" spans="1:7" outlineLevel="4" collapsed="1">
      <c r="A71" s="19" t="s">
        <v>12</v>
      </c>
      <c r="B71" s="19" t="s">
        <v>13</v>
      </c>
      <c r="C71" s="19" t="s">
        <v>17</v>
      </c>
      <c r="D71" s="19"/>
      <c r="E71" s="19" t="s">
        <v>667</v>
      </c>
      <c r="F71" s="19" t="s">
        <v>15</v>
      </c>
      <c r="G71" s="19" t="s">
        <v>111</v>
      </c>
    </row>
    <row r="72" spans="1:7" ht="30" outlineLevel="4" collapsed="1">
      <c r="A72" s="19" t="s">
        <v>12</v>
      </c>
      <c r="B72" s="19" t="s">
        <v>152</v>
      </c>
      <c r="C72" s="19" t="s">
        <v>17</v>
      </c>
      <c r="D72" s="19"/>
      <c r="E72" s="19" t="s">
        <v>668</v>
      </c>
      <c r="F72" s="19" t="s">
        <v>15</v>
      </c>
      <c r="G72" s="19">
        <v>1</v>
      </c>
    </row>
    <row r="73" spans="1:7" ht="30" outlineLevel="4" collapsed="1">
      <c r="A73" s="19" t="s">
        <v>12</v>
      </c>
      <c r="B73" s="19" t="s">
        <v>152</v>
      </c>
      <c r="C73" s="19" t="s">
        <v>17</v>
      </c>
      <c r="D73" s="19"/>
      <c r="E73" s="19" t="s">
        <v>669</v>
      </c>
      <c r="F73" s="19" t="s">
        <v>15</v>
      </c>
      <c r="G73" s="19">
        <v>1</v>
      </c>
    </row>
    <row r="74" spans="1:7" outlineLevel="4" collapsed="1">
      <c r="A74" s="19" t="s">
        <v>12</v>
      </c>
      <c r="B74" s="19" t="s">
        <v>152</v>
      </c>
      <c r="C74" s="19" t="s">
        <v>17</v>
      </c>
      <c r="D74" s="19"/>
      <c r="E74" s="19" t="s">
        <v>670</v>
      </c>
      <c r="F74" s="19" t="s">
        <v>15</v>
      </c>
      <c r="G74" s="19">
        <v>1</v>
      </c>
    </row>
  </sheetData>
  <mergeCells count="3">
    <mergeCell ref="A1:G1"/>
    <mergeCell ref="B2:G2"/>
    <mergeCell ref="B3:G3"/>
  </mergeCells>
  <hyperlinks>
    <hyperlink ref="C5" location="#'Is the LASL more than o (enum)'!A3" display="Is the LASL more than o (enum)" xr:uid="{ABFFDC14-C043-4D36-8AB6-4F56F5C6D624}"/>
    <hyperlink ref="B6" location="#'Do you have annual aggregated '!A1" display="Do you have annual aggregated " xr:uid="{B457EF38-7729-4F1A-9E96-031154F6C6FC}"/>
    <hyperlink ref="C7" location="#'Do you have annual aggr (enum)'!A3" display="Do you have annual aggr (enum)" xr:uid="{365CEA71-4BD2-4D88-856D-74B12A1A7DD9}"/>
    <hyperlink ref="B9" location="#'Average OM Simple OM'!A1" display="Average OM Simple OM" xr:uid="{D350D411-0B43-4024-AA86-12158D9996B6}"/>
    <hyperlink ref="C10" location="#'Select one of the two o (enum)'!A3" display="Select one of the two o (enum)" xr:uid="{6821749A-7331-4CB6-B065-BAE044B6C392}"/>
    <hyperlink ref="B11" location="#'Calculation based on total fue'!A1" display="Calculation based on total fue" xr:uid="{D3C48E32-76E9-4180-8BBF-43D8D3A901D3}"/>
    <hyperlink ref="B14" location="#'Fuel Type'!A1" display="Fuel Type" xr:uid="{50A3D31F-008E-4427-9B56-C3CE96A51E7C}"/>
    <hyperlink ref="B19" location="#'Calculation based on average e'!A1" display="Calculation based on average e" xr:uid="{B7983448-2651-49B0-A6D8-E0901F647B1C}"/>
    <hyperlink ref="B21" location="#'(Average OM Simple Adj OM) Pow'!A1" display="(Average OM Simple Adj OM) Pow" xr:uid="{4817F726-79C9-46C7-A35F-B811B7E5965D}"/>
    <hyperlink ref="C22" location="#'Select the option that  (enum)'!A3" display="Select the option that  (enum)" xr:uid="{6FBD5B92-7DBD-430B-A868-BD6AB83D0610}"/>
    <hyperlink ref="B23" location="#'Average OM (Option A3)'!A1" display="Average OM (Option A3)" xr:uid="{ADEE3AC0-7061-46D7-AF66-2161A48DBDC8}"/>
    <hyperlink ref="B26" location="#'Average OM (Option A2)'!A1" display="Average OM (Option A2)" xr:uid="{FB8BA6B8-E58B-42D0-A019-A77024B811CC}"/>
    <hyperlink ref="B31" location="#'Average OM (Option A1)'!A1" display="Average OM (Option A1)" xr:uid="{5EA74F1F-12A6-487D-8618-C622666AA20E}"/>
    <hyperlink ref="B36" location="#'Fuel Type'!A1" display="Fuel Type" xr:uid="{A20F769F-6943-475C-85EA-F40D754E6F37}"/>
    <hyperlink ref="B42" location="#'Simple Adj OM'!A1" display="Simple Adj OM" xr:uid="{EA6FBF65-FAB9-4E18-A245-739B0F3C427C}"/>
    <hyperlink ref="C43" location="#'Select the approach you (enum)'!A3" display="Select the approach you (enum)" xr:uid="{74ADD778-10F7-4B81-9C8B-C11994913556}"/>
    <hyperlink ref="B44" location="#'Lambda Approach 2'!A1" display="Lambda Approach 2" xr:uid="{B6BAC79C-97FD-40AF-BAD5-4CA72FF4E3FC}"/>
    <hyperlink ref="B48" location="#'Lambda Approach 1'!A1" display="Lambda Approach 1" xr:uid="{4E7502BC-E581-4C7A-BD03-3D3FD59809F9}"/>
    <hyperlink ref="B55" location="#'(Average OM Simple Adj OM) Pow'!A1" display="(Average OM Simple Adj OM) Pow" xr:uid="{352ADD4E-751C-49AC-97A0-20334044210A}"/>
    <hyperlink ref="C56" location="#'Select the option that  (enum)'!A3" display="Select the option that  (enum)" xr:uid="{571CA512-B03D-4E7D-ABA3-B891110E198B}"/>
    <hyperlink ref="B57" location="#'Average OM (Option A3)'!A1" display="Average OM (Option A3)" xr:uid="{5BCC8BDE-0F89-4EB6-B1D3-2F02F1B83E7A}"/>
    <hyperlink ref="B60" location="#'Average OM (Option A2)'!A1" display="Average OM (Option A2)" xr:uid="{5FCA8CAE-0D8B-4711-BEE1-751501C12A8F}"/>
    <hyperlink ref="B65" location="#'Average OM (Option A1)'!A1" display="Average OM (Option A1)" xr:uid="{C407B109-489D-4948-9AE1-AF34F9EE1268}"/>
    <hyperlink ref="B70" location="#'Fuel Type'!A1" display="Fuel Type" xr:uid="{CB9DE2C5-4F3C-4EB6-A8E7-4982A98926B7}"/>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6">
        <x14:dataValidation type="list" allowBlank="1" xr:uid="{538F485F-1F1F-48DF-A47F-E3D718D713C8}">
          <x14:formula1>
            <xm:f>'Do you have annual aggr (enum)'!A3:A4</xm:f>
          </x14:formula1>
          <xm:sqref>G7</xm:sqref>
        </x14:dataValidation>
        <x14:dataValidation type="list" allowBlank="1" xr:uid="{392DBC0C-5580-42F9-B790-D964031A8D67}">
          <x14:formula1>
            <xm:f>'Select the option that  (enum)'!A3:A5</xm:f>
          </x14:formula1>
          <xm:sqref>G56</xm:sqref>
        </x14:dataValidation>
        <x14:dataValidation type="list" allowBlank="1" xr:uid="{E68D02FB-AB93-419A-A3FD-EF876228197A}">
          <x14:formula1>
            <xm:f>'Is the LASL more than o (enum)'!A3:A4</xm:f>
          </x14:formula1>
          <xm:sqref>G5</xm:sqref>
        </x14:dataValidation>
        <x14:dataValidation type="list" allowBlank="1" xr:uid="{85AC9473-4CF3-48A2-B70E-BCD8ED23B062}">
          <x14:formula1>
            <xm:f>'Select the approach you (enum)'!A3:A4</xm:f>
          </x14:formula1>
          <xm:sqref>G43</xm:sqref>
        </x14:dataValidation>
        <x14:dataValidation type="list" allowBlank="1" xr:uid="{C5CDFF4D-5AA7-46E0-AE96-85D94DAC4502}">
          <x14:formula1>
            <xm:f>'Select the option that  (enum)'!A3:A5</xm:f>
          </x14:formula1>
          <xm:sqref>G22</xm:sqref>
        </x14:dataValidation>
        <x14:dataValidation type="list" allowBlank="1" xr:uid="{0C464FF3-8E4F-4E26-8B34-163C4C830D03}">
          <x14:formula1>
            <xm:f>'Select one of the two o (enum)'!A3:A4</xm:f>
          </x14:formula1>
          <xm:sqref>G10</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76D4-C3AF-4EC7-B944-7C4DE4EEC0CB}">
  <sheetPr>
    <outlinePr summaryBelow="0" summaryRight="0"/>
  </sheetPr>
  <dimension ref="A1:G109"/>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637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638</v>
      </c>
      <c r="D5" s="3"/>
      <c r="E5" s="3" t="s">
        <v>637</v>
      </c>
      <c r="F5" s="3" t="s">
        <v>15</v>
      </c>
      <c r="G5" s="3" t="s">
        <v>12</v>
      </c>
    </row>
    <row r="6" spans="1:7">
      <c r="A6" s="3" t="s">
        <v>15</v>
      </c>
      <c r="B6" s="18" t="s">
        <v>639</v>
      </c>
      <c r="C6" s="3" t="s">
        <v>17</v>
      </c>
      <c r="D6" s="3" t="b">
        <f>EXACT(G5,"No")</f>
        <v>0</v>
      </c>
      <c r="E6" s="3" t="s">
        <v>640</v>
      </c>
      <c r="F6" s="3" t="s">
        <v>15</v>
      </c>
      <c r="G6" s="3" t="s">
        <v>17</v>
      </c>
    </row>
    <row r="7" spans="1:7" ht="30" outlineLevel="1" collapsed="1">
      <c r="A7" s="19" t="s">
        <v>12</v>
      </c>
      <c r="B7" s="19" t="s">
        <v>20</v>
      </c>
      <c r="C7" s="20" t="s">
        <v>641</v>
      </c>
      <c r="D7" s="19"/>
      <c r="E7" s="19" t="s">
        <v>640</v>
      </c>
      <c r="F7" s="19" t="s">
        <v>15</v>
      </c>
      <c r="G7" s="19" t="s">
        <v>12</v>
      </c>
    </row>
    <row r="8" spans="1:7" ht="30" outlineLevel="1" collapsed="1">
      <c r="A8" s="21" t="s">
        <v>15</v>
      </c>
      <c r="B8" s="22" t="s">
        <v>642</v>
      </c>
      <c r="C8" s="21" t="s">
        <v>17</v>
      </c>
      <c r="D8" s="21" t="b">
        <f>EXACT(G7,"No")</f>
        <v>0</v>
      </c>
      <c r="E8" s="21" t="s">
        <v>643</v>
      </c>
      <c r="F8" s="21" t="s">
        <v>15</v>
      </c>
      <c r="G8" s="21" t="s">
        <v>17</v>
      </c>
    </row>
    <row r="9" spans="1:7" ht="30" outlineLevel="2" collapsed="1">
      <c r="A9" s="19" t="s">
        <v>12</v>
      </c>
      <c r="B9" s="19" t="s">
        <v>20</v>
      </c>
      <c r="C9" s="20" t="s">
        <v>786</v>
      </c>
      <c r="D9" s="19"/>
      <c r="E9" s="19" t="s">
        <v>643</v>
      </c>
      <c r="F9" s="19" t="s">
        <v>15</v>
      </c>
      <c r="G9" s="19" t="s">
        <v>12</v>
      </c>
    </row>
    <row r="10" spans="1:7" ht="46.5" outlineLevel="2" collapsed="1">
      <c r="A10" s="19" t="s">
        <v>15</v>
      </c>
      <c r="B10" s="19" t="s">
        <v>80</v>
      </c>
      <c r="C10" s="23" t="s">
        <v>81</v>
      </c>
      <c r="D10" s="19" t="b">
        <f>EXACT(G9,"No")</f>
        <v>0</v>
      </c>
      <c r="E10" s="24" t="s">
        <v>787</v>
      </c>
      <c r="F10" s="19" t="s">
        <v>15</v>
      </c>
      <c r="G10" s="19" t="s">
        <v>17</v>
      </c>
    </row>
    <row r="11" spans="1:7" outlineLevel="2" collapsed="1">
      <c r="A11" s="21" t="s">
        <v>15</v>
      </c>
      <c r="B11" s="22" t="s">
        <v>654</v>
      </c>
      <c r="C11" s="21" t="s">
        <v>17</v>
      </c>
      <c r="D11" s="21" t="b">
        <f>EXACT(G9,"Yes")</f>
        <v>1</v>
      </c>
      <c r="E11" s="21" t="s">
        <v>788</v>
      </c>
      <c r="F11" s="21" t="s">
        <v>15</v>
      </c>
      <c r="G11" s="21" t="s">
        <v>17</v>
      </c>
    </row>
    <row r="12" spans="1:7" ht="30" outlineLevel="3" collapsed="1">
      <c r="A12" s="19" t="s">
        <v>12</v>
      </c>
      <c r="B12" s="19" t="s">
        <v>20</v>
      </c>
      <c r="C12" s="20" t="s">
        <v>656</v>
      </c>
      <c r="D12" s="19"/>
      <c r="E12" s="19" t="s">
        <v>657</v>
      </c>
      <c r="F12" s="19" t="s">
        <v>15</v>
      </c>
      <c r="G12" s="19" t="s">
        <v>658</v>
      </c>
    </row>
    <row r="13" spans="1:7" ht="30" outlineLevel="3" collapsed="1">
      <c r="A13" s="21" t="s">
        <v>15</v>
      </c>
      <c r="B13" s="22" t="s">
        <v>659</v>
      </c>
      <c r="C13" s="21" t="s">
        <v>17</v>
      </c>
      <c r="D13" s="21" t="b">
        <f>EXACT(G12,"Based on the total net electricity generation of all power plants serving the system and the fuel types and total fuel consumption of the project electricity system")</f>
        <v>0</v>
      </c>
      <c r="E13" s="21" t="s">
        <v>660</v>
      </c>
      <c r="F13" s="21" t="s">
        <v>15</v>
      </c>
      <c r="G13" s="21" t="s">
        <v>17</v>
      </c>
    </row>
    <row r="14" spans="1:7" outlineLevel="4" collapsed="1">
      <c r="A14" s="19" t="s">
        <v>15</v>
      </c>
      <c r="B14" s="19" t="s">
        <v>152</v>
      </c>
      <c r="C14" s="19" t="s">
        <v>17</v>
      </c>
      <c r="D14" s="19" t="s">
        <v>15</v>
      </c>
      <c r="E14" s="19" t="s">
        <v>661</v>
      </c>
      <c r="F14" s="19" t="s">
        <v>15</v>
      </c>
      <c r="G14" s="19">
        <v>1</v>
      </c>
    </row>
    <row r="15" spans="1:7" ht="45" outlineLevel="4" collapsed="1">
      <c r="A15" s="19" t="s">
        <v>12</v>
      </c>
      <c r="B15" s="19" t="s">
        <v>152</v>
      </c>
      <c r="C15" s="19" t="s">
        <v>17</v>
      </c>
      <c r="D15" s="19"/>
      <c r="E15" s="19" t="s">
        <v>662</v>
      </c>
      <c r="F15" s="19" t="s">
        <v>15</v>
      </c>
      <c r="G15" s="19">
        <v>1</v>
      </c>
    </row>
    <row r="16" spans="1:7" outlineLevel="4" collapsed="1">
      <c r="A16" s="21" t="s">
        <v>12</v>
      </c>
      <c r="B16" s="22" t="s">
        <v>663</v>
      </c>
      <c r="C16" s="21" t="s">
        <v>17</v>
      </c>
      <c r="D16" s="21"/>
      <c r="E16" s="21" t="s">
        <v>663</v>
      </c>
      <c r="F16" s="21" t="s">
        <v>12</v>
      </c>
      <c r="G16" s="21" t="s">
        <v>17</v>
      </c>
    </row>
    <row r="17" spans="1:7" outlineLevel="5" collapsed="1">
      <c r="A17" s="19" t="s">
        <v>12</v>
      </c>
      <c r="B17" s="19" t="s">
        <v>13</v>
      </c>
      <c r="C17" s="19" t="s">
        <v>17</v>
      </c>
      <c r="D17" s="19"/>
      <c r="E17" s="19" t="s">
        <v>667</v>
      </c>
      <c r="F17" s="19" t="s">
        <v>15</v>
      </c>
      <c r="G17" s="19" t="s">
        <v>111</v>
      </c>
    </row>
    <row r="18" spans="1:7" ht="30" outlineLevel="5" collapsed="1">
      <c r="A18" s="19" t="s">
        <v>12</v>
      </c>
      <c r="B18" s="19" t="s">
        <v>152</v>
      </c>
      <c r="C18" s="19" t="s">
        <v>17</v>
      </c>
      <c r="D18" s="19"/>
      <c r="E18" s="19" t="s">
        <v>668</v>
      </c>
      <c r="F18" s="19" t="s">
        <v>15</v>
      </c>
      <c r="G18" s="19">
        <v>1</v>
      </c>
    </row>
    <row r="19" spans="1:7" ht="30" outlineLevel="5" collapsed="1">
      <c r="A19" s="19" t="s">
        <v>12</v>
      </c>
      <c r="B19" s="19" t="s">
        <v>152</v>
      </c>
      <c r="C19" s="19" t="s">
        <v>17</v>
      </c>
      <c r="D19" s="19"/>
      <c r="E19" s="19" t="s">
        <v>669</v>
      </c>
      <c r="F19" s="19" t="s">
        <v>15</v>
      </c>
      <c r="G19" s="19">
        <v>1</v>
      </c>
    </row>
    <row r="20" spans="1:7" outlineLevel="5" collapsed="1">
      <c r="A20" s="19" t="s">
        <v>12</v>
      </c>
      <c r="B20" s="19" t="s">
        <v>152</v>
      </c>
      <c r="C20" s="19" t="s">
        <v>17</v>
      </c>
      <c r="D20" s="19"/>
      <c r="E20" s="19" t="s">
        <v>670</v>
      </c>
      <c r="F20" s="19" t="s">
        <v>15</v>
      </c>
      <c r="G20" s="19">
        <v>1</v>
      </c>
    </row>
    <row r="21" spans="1:7" ht="30" outlineLevel="3" collapsed="1">
      <c r="A21" s="21" t="s">
        <v>15</v>
      </c>
      <c r="B21" s="22" t="s">
        <v>664</v>
      </c>
      <c r="C21" s="21" t="s">
        <v>17</v>
      </c>
      <c r="D21" s="21" t="b">
        <f>EXACT(G12,"Based on the net electricity generation and a CO2 emission factor of each power unit")</f>
        <v>1</v>
      </c>
      <c r="E21" s="21" t="s">
        <v>665</v>
      </c>
      <c r="F21" s="21" t="s">
        <v>15</v>
      </c>
      <c r="G21" s="21" t="s">
        <v>17</v>
      </c>
    </row>
    <row r="22" spans="1:7" outlineLevel="4" collapsed="1">
      <c r="A22" s="19" t="s">
        <v>15</v>
      </c>
      <c r="B22" s="19" t="s">
        <v>152</v>
      </c>
      <c r="C22" s="19" t="s">
        <v>17</v>
      </c>
      <c r="D22" s="19" t="s">
        <v>15</v>
      </c>
      <c r="E22" s="19" t="s">
        <v>661</v>
      </c>
      <c r="F22" s="19" t="s">
        <v>15</v>
      </c>
      <c r="G22" s="19">
        <v>1</v>
      </c>
    </row>
    <row r="23" spans="1:7" outlineLevel="4" collapsed="1">
      <c r="A23" s="21" t="s">
        <v>12</v>
      </c>
      <c r="B23" s="22" t="s">
        <v>652</v>
      </c>
      <c r="C23" s="21" t="s">
        <v>17</v>
      </c>
      <c r="D23" s="21"/>
      <c r="E23" s="21" t="s">
        <v>653</v>
      </c>
      <c r="F23" s="21" t="s">
        <v>12</v>
      </c>
      <c r="G23" s="21" t="s">
        <v>17</v>
      </c>
    </row>
    <row r="24" spans="1:7" ht="30" outlineLevel="5" collapsed="1">
      <c r="A24" s="19" t="s">
        <v>12</v>
      </c>
      <c r="B24" s="19" t="s">
        <v>20</v>
      </c>
      <c r="C24" s="20" t="s">
        <v>671</v>
      </c>
      <c r="D24" s="19"/>
      <c r="E24" s="19" t="s">
        <v>672</v>
      </c>
      <c r="F24" s="19" t="s">
        <v>15</v>
      </c>
      <c r="G24" s="19" t="s">
        <v>673</v>
      </c>
    </row>
    <row r="25" spans="1:7" outlineLevel="5" collapsed="1">
      <c r="A25" s="21" t="s">
        <v>15</v>
      </c>
      <c r="B25" s="22" t="s">
        <v>674</v>
      </c>
      <c r="C25" s="21" t="s">
        <v>17</v>
      </c>
      <c r="D25" s="21" t="b">
        <f>EXACT(G24,"Only data available is the electricity generation for the specific power unit")</f>
        <v>0</v>
      </c>
      <c r="E25" s="21" t="s">
        <v>675</v>
      </c>
      <c r="F25" s="21" t="s">
        <v>15</v>
      </c>
      <c r="G25" s="21" t="s">
        <v>17</v>
      </c>
    </row>
    <row r="26" spans="1:7" outlineLevel="6" collapsed="1">
      <c r="A26" s="19" t="s">
        <v>15</v>
      </c>
      <c r="B26" s="19" t="s">
        <v>152</v>
      </c>
      <c r="C26" s="19" t="s">
        <v>17</v>
      </c>
      <c r="D26" s="19" t="s">
        <v>15</v>
      </c>
      <c r="E26" s="19" t="s">
        <v>797</v>
      </c>
      <c r="F26" s="19" t="s">
        <v>15</v>
      </c>
      <c r="G26" s="19">
        <v>1</v>
      </c>
    </row>
    <row r="27" spans="1:7" ht="30" outlineLevel="6" collapsed="1">
      <c r="A27" s="19" t="s">
        <v>12</v>
      </c>
      <c r="B27" s="19" t="s">
        <v>152</v>
      </c>
      <c r="C27" s="19" t="s">
        <v>17</v>
      </c>
      <c r="D27" s="19"/>
      <c r="E27" s="19" t="s">
        <v>798</v>
      </c>
      <c r="F27" s="19" t="s">
        <v>15</v>
      </c>
      <c r="G27" s="19">
        <v>1</v>
      </c>
    </row>
    <row r="28" spans="1:7" ht="30" outlineLevel="5" collapsed="1">
      <c r="A28" s="21" t="s">
        <v>15</v>
      </c>
      <c r="B28" s="22" t="s">
        <v>676</v>
      </c>
      <c r="C28" s="21" t="s">
        <v>17</v>
      </c>
      <c r="D28" s="21" t="b">
        <f>EXACT(G24,"Only data available for the specific power unit are the electricity generation and the fuel types used")</f>
        <v>0</v>
      </c>
      <c r="E28" s="21" t="s">
        <v>677</v>
      </c>
      <c r="F28" s="21" t="s">
        <v>15</v>
      </c>
      <c r="G28" s="21" t="s">
        <v>17</v>
      </c>
    </row>
    <row r="29" spans="1:7" outlineLevel="6" collapsed="1">
      <c r="A29" s="19" t="s">
        <v>15</v>
      </c>
      <c r="B29" s="19" t="s">
        <v>152</v>
      </c>
      <c r="C29" s="19" t="s">
        <v>17</v>
      </c>
      <c r="D29" s="19" t="s">
        <v>15</v>
      </c>
      <c r="E29" s="19" t="s">
        <v>799</v>
      </c>
      <c r="F29" s="19" t="s">
        <v>15</v>
      </c>
      <c r="G29" s="19">
        <v>1</v>
      </c>
    </row>
    <row r="30" spans="1:7" ht="30" outlineLevel="6" collapsed="1">
      <c r="A30" s="19" t="s">
        <v>12</v>
      </c>
      <c r="B30" s="19" t="s">
        <v>152</v>
      </c>
      <c r="C30" s="19" t="s">
        <v>17</v>
      </c>
      <c r="D30" s="19"/>
      <c r="E30" s="19" t="s">
        <v>798</v>
      </c>
      <c r="F30" s="19" t="s">
        <v>15</v>
      </c>
      <c r="G30" s="19">
        <v>1</v>
      </c>
    </row>
    <row r="31" spans="1:7" ht="30" outlineLevel="6" collapsed="1">
      <c r="A31" s="19" t="s">
        <v>12</v>
      </c>
      <c r="B31" s="19" t="s">
        <v>152</v>
      </c>
      <c r="C31" s="19" t="s">
        <v>17</v>
      </c>
      <c r="D31" s="19"/>
      <c r="E31" s="19" t="s">
        <v>800</v>
      </c>
      <c r="F31" s="19" t="s">
        <v>15</v>
      </c>
      <c r="G31" s="19">
        <v>1</v>
      </c>
    </row>
    <row r="32" spans="1:7" outlineLevel="6" collapsed="1">
      <c r="A32" s="19" t="s">
        <v>12</v>
      </c>
      <c r="B32" s="19" t="s">
        <v>152</v>
      </c>
      <c r="C32" s="19" t="s">
        <v>17</v>
      </c>
      <c r="D32" s="19"/>
      <c r="E32" s="19" t="s">
        <v>801</v>
      </c>
      <c r="F32" s="19" t="s">
        <v>15</v>
      </c>
      <c r="G32" s="19">
        <v>1</v>
      </c>
    </row>
    <row r="33" spans="1:7" outlineLevel="5" collapsed="1">
      <c r="A33" s="21" t="s">
        <v>15</v>
      </c>
      <c r="B33" s="22" t="s">
        <v>678</v>
      </c>
      <c r="C33" s="21" t="s">
        <v>17</v>
      </c>
      <c r="D33" s="21" t="b">
        <f>EXACT(G24,"Data available for fuel consumption and electricity generation")</f>
        <v>1</v>
      </c>
      <c r="E33" s="21" t="s">
        <v>673</v>
      </c>
      <c r="F33" s="21" t="s">
        <v>15</v>
      </c>
      <c r="G33" s="21" t="s">
        <v>17</v>
      </c>
    </row>
    <row r="34" spans="1:7" outlineLevel="6" collapsed="1">
      <c r="A34" s="19" t="s">
        <v>15</v>
      </c>
      <c r="B34" s="19" t="s">
        <v>152</v>
      </c>
      <c r="C34" s="19" t="s">
        <v>17</v>
      </c>
      <c r="D34" s="19" t="s">
        <v>15</v>
      </c>
      <c r="E34" s="19" t="s">
        <v>797</v>
      </c>
      <c r="F34" s="19" t="s">
        <v>15</v>
      </c>
      <c r="G34" s="19">
        <v>1</v>
      </c>
    </row>
    <row r="35" spans="1:7" ht="30" outlineLevel="6" collapsed="1">
      <c r="A35" s="19" t="s">
        <v>12</v>
      </c>
      <c r="B35" s="19" t="s">
        <v>13</v>
      </c>
      <c r="C35" s="19" t="s">
        <v>17</v>
      </c>
      <c r="D35" s="19"/>
      <c r="E35" s="19" t="s">
        <v>802</v>
      </c>
      <c r="F35" s="19" t="s">
        <v>15</v>
      </c>
      <c r="G35" s="19" t="s">
        <v>111</v>
      </c>
    </row>
    <row r="36" spans="1:7" ht="30" outlineLevel="6" collapsed="1">
      <c r="A36" s="19" t="s">
        <v>12</v>
      </c>
      <c r="B36" s="19" t="s">
        <v>152</v>
      </c>
      <c r="C36" s="19" t="s">
        <v>17</v>
      </c>
      <c r="D36" s="19"/>
      <c r="E36" s="19" t="s">
        <v>798</v>
      </c>
      <c r="F36" s="19" t="s">
        <v>15</v>
      </c>
      <c r="G36" s="19">
        <v>1</v>
      </c>
    </row>
    <row r="37" spans="1:7" outlineLevel="6" collapsed="1">
      <c r="A37" s="19" t="s">
        <v>12</v>
      </c>
      <c r="B37" s="19" t="s">
        <v>13</v>
      </c>
      <c r="C37" s="19" t="s">
        <v>17</v>
      </c>
      <c r="D37" s="19"/>
      <c r="E37" s="19" t="s">
        <v>803</v>
      </c>
      <c r="F37" s="19" t="s">
        <v>15</v>
      </c>
      <c r="G37" s="19" t="s">
        <v>111</v>
      </c>
    </row>
    <row r="38" spans="1:7" outlineLevel="6" collapsed="1">
      <c r="A38" s="21" t="s">
        <v>12</v>
      </c>
      <c r="B38" s="22" t="s">
        <v>663</v>
      </c>
      <c r="C38" s="21" t="s">
        <v>17</v>
      </c>
      <c r="D38" s="21"/>
      <c r="E38" s="21" t="s">
        <v>663</v>
      </c>
      <c r="F38" s="21" t="s">
        <v>12</v>
      </c>
      <c r="G38" s="21" t="s">
        <v>17</v>
      </c>
    </row>
    <row r="39" spans="1:7" outlineLevel="7" collapsed="1">
      <c r="A39" s="19" t="s">
        <v>12</v>
      </c>
      <c r="B39" s="19" t="s">
        <v>13</v>
      </c>
      <c r="C39" s="19" t="s">
        <v>17</v>
      </c>
      <c r="D39" s="19"/>
      <c r="E39" s="19" t="s">
        <v>667</v>
      </c>
      <c r="F39" s="19" t="s">
        <v>15</v>
      </c>
      <c r="G39" s="19" t="s">
        <v>111</v>
      </c>
    </row>
    <row r="40" spans="1:7" ht="30" outlineLevel="7" collapsed="1">
      <c r="A40" s="19" t="s">
        <v>12</v>
      </c>
      <c r="B40" s="19" t="s">
        <v>152</v>
      </c>
      <c r="C40" s="19" t="s">
        <v>17</v>
      </c>
      <c r="D40" s="19"/>
      <c r="E40" s="19" t="s">
        <v>668</v>
      </c>
      <c r="F40" s="19" t="s">
        <v>15</v>
      </c>
      <c r="G40" s="19">
        <v>1</v>
      </c>
    </row>
    <row r="41" spans="1:7" ht="30" outlineLevel="7" collapsed="1">
      <c r="A41" s="19" t="s">
        <v>12</v>
      </c>
      <c r="B41" s="19" t="s">
        <v>152</v>
      </c>
      <c r="C41" s="19" t="s">
        <v>17</v>
      </c>
      <c r="D41" s="19"/>
      <c r="E41" s="19" t="s">
        <v>669</v>
      </c>
      <c r="F41" s="19" t="s">
        <v>15</v>
      </c>
      <c r="G41" s="19">
        <v>1</v>
      </c>
    </row>
    <row r="42" spans="1:7" outlineLevel="7" collapsed="1">
      <c r="A42" s="19" t="s">
        <v>12</v>
      </c>
      <c r="B42" s="19" t="s">
        <v>152</v>
      </c>
      <c r="C42" s="19" t="s">
        <v>17</v>
      </c>
      <c r="D42" s="19"/>
      <c r="E42" s="19" t="s">
        <v>670</v>
      </c>
      <c r="F42" s="19" t="s">
        <v>15</v>
      </c>
      <c r="G42" s="19">
        <v>1</v>
      </c>
    </row>
    <row r="43" spans="1:7" outlineLevel="3" collapsed="1">
      <c r="A43" s="19" t="s">
        <v>15</v>
      </c>
      <c r="B43" s="19" t="s">
        <v>152</v>
      </c>
      <c r="C43" s="19" t="s">
        <v>17</v>
      </c>
      <c r="D43" s="19" t="s">
        <v>15</v>
      </c>
      <c r="E43" s="19" t="s">
        <v>666</v>
      </c>
      <c r="F43" s="19" t="s">
        <v>15</v>
      </c>
      <c r="G43" s="19">
        <v>1</v>
      </c>
    </row>
    <row r="44" spans="1:7" outlineLevel="1" collapsed="1">
      <c r="A44" s="21" t="s">
        <v>15</v>
      </c>
      <c r="B44" s="22" t="s">
        <v>644</v>
      </c>
      <c r="C44" s="21" t="s">
        <v>17</v>
      </c>
      <c r="D44" s="21" t="b">
        <f>EXACT(G7,"Yes")</f>
        <v>1</v>
      </c>
      <c r="E44" s="21" t="s">
        <v>645</v>
      </c>
      <c r="F44" s="21" t="s">
        <v>15</v>
      </c>
      <c r="G44" s="21" t="s">
        <v>17</v>
      </c>
    </row>
    <row r="45" spans="1:7" ht="45" outlineLevel="2" collapsed="1">
      <c r="A45" s="19" t="s">
        <v>12</v>
      </c>
      <c r="B45" s="19" t="s">
        <v>20</v>
      </c>
      <c r="C45" s="20" t="s">
        <v>646</v>
      </c>
      <c r="D45" s="19"/>
      <c r="E45" s="19" t="s">
        <v>647</v>
      </c>
      <c r="F45" s="19" t="s">
        <v>15</v>
      </c>
      <c r="G45" s="19" t="s">
        <v>648</v>
      </c>
    </row>
    <row r="46" spans="1:7" outlineLevel="2" collapsed="1">
      <c r="A46" s="21" t="s">
        <v>15</v>
      </c>
      <c r="B46" s="22" t="s">
        <v>649</v>
      </c>
      <c r="C46" s="21" t="s">
        <v>17</v>
      </c>
      <c r="D46" s="21" t="b">
        <f>EXACT(G45,"Lambda (λy) should be determined by applying the step wise procedure provided in appendix 3 of methodology")</f>
        <v>0</v>
      </c>
      <c r="E46" s="21" t="s">
        <v>649</v>
      </c>
      <c r="F46" s="21" t="s">
        <v>15</v>
      </c>
      <c r="G46" s="21" t="s">
        <v>17</v>
      </c>
    </row>
    <row r="47" spans="1:7" ht="30" outlineLevel="3" collapsed="1">
      <c r="A47" s="19" t="s">
        <v>12</v>
      </c>
      <c r="B47" s="19" t="s">
        <v>152</v>
      </c>
      <c r="C47" s="19" t="s">
        <v>17</v>
      </c>
      <c r="D47" s="19"/>
      <c r="E47" s="19" t="s">
        <v>789</v>
      </c>
      <c r="F47" s="19" t="s">
        <v>15</v>
      </c>
      <c r="G47" s="19">
        <v>1</v>
      </c>
    </row>
    <row r="48" spans="1:7" outlineLevel="3" collapsed="1">
      <c r="A48" s="19" t="s">
        <v>12</v>
      </c>
      <c r="B48" s="19" t="s">
        <v>13</v>
      </c>
      <c r="C48" s="19" t="s">
        <v>17</v>
      </c>
      <c r="D48" s="19"/>
      <c r="E48" s="19" t="s">
        <v>790</v>
      </c>
      <c r="F48" s="19" t="s">
        <v>15</v>
      </c>
      <c r="G48" s="19" t="s">
        <v>111</v>
      </c>
    </row>
    <row r="49" spans="1:7" outlineLevel="3" collapsed="1">
      <c r="A49" s="19" t="s">
        <v>12</v>
      </c>
      <c r="B49" s="19" t="s">
        <v>38</v>
      </c>
      <c r="C49" s="19" t="s">
        <v>17</v>
      </c>
      <c r="D49" s="19"/>
      <c r="E49" s="19" t="s">
        <v>791</v>
      </c>
      <c r="F49" s="19" t="s">
        <v>15</v>
      </c>
      <c r="G49" s="19" t="s">
        <v>898</v>
      </c>
    </row>
    <row r="50" spans="1:7" outlineLevel="2" collapsed="1">
      <c r="A50" s="21" t="s">
        <v>15</v>
      </c>
      <c r="B50" s="22" t="s">
        <v>650</v>
      </c>
      <c r="C50" s="21" t="s">
        <v>17</v>
      </c>
      <c r="D50" s="21" t="b">
        <f>EXACT(G45,"Use default values of lambda based on the share of electricity generation from low-cost/must-run in total generation")</f>
        <v>1</v>
      </c>
      <c r="E50" s="21" t="s">
        <v>650</v>
      </c>
      <c r="F50" s="21" t="s">
        <v>15</v>
      </c>
      <c r="G50" s="21" t="s">
        <v>17</v>
      </c>
    </row>
    <row r="51" spans="1:7" ht="30" outlineLevel="3" collapsed="1">
      <c r="A51" s="19" t="s">
        <v>15</v>
      </c>
      <c r="B51" s="19" t="s">
        <v>152</v>
      </c>
      <c r="C51" s="19" t="s">
        <v>17</v>
      </c>
      <c r="D51" s="19" t="s">
        <v>15</v>
      </c>
      <c r="E51" s="19" t="s">
        <v>789</v>
      </c>
      <c r="F51" s="19" t="s">
        <v>15</v>
      </c>
      <c r="G51" s="19">
        <v>1</v>
      </c>
    </row>
    <row r="52" spans="1:7" outlineLevel="3" collapsed="1">
      <c r="A52" s="19" t="s">
        <v>15</v>
      </c>
      <c r="B52" s="19" t="s">
        <v>152</v>
      </c>
      <c r="C52" s="19" t="s">
        <v>17</v>
      </c>
      <c r="D52" s="19" t="s">
        <v>15</v>
      </c>
      <c r="E52" s="19" t="s">
        <v>793</v>
      </c>
      <c r="F52" s="19" t="s">
        <v>15</v>
      </c>
      <c r="G52" s="19">
        <v>1</v>
      </c>
    </row>
    <row r="53" spans="1:7" ht="30" outlineLevel="3" collapsed="1">
      <c r="A53" s="19" t="s">
        <v>12</v>
      </c>
      <c r="B53" s="19" t="s">
        <v>152</v>
      </c>
      <c r="C53" s="19" t="s">
        <v>17</v>
      </c>
      <c r="D53" s="19"/>
      <c r="E53" s="19" t="s">
        <v>794</v>
      </c>
      <c r="F53" s="19" t="s">
        <v>12</v>
      </c>
      <c r="G53" s="19">
        <v>1</v>
      </c>
    </row>
    <row r="54" spans="1:7" outlineLevel="3" collapsed="1">
      <c r="A54" s="19" t="s">
        <v>12</v>
      </c>
      <c r="B54" s="19" t="s">
        <v>152</v>
      </c>
      <c r="C54" s="19" t="s">
        <v>17</v>
      </c>
      <c r="D54" s="19"/>
      <c r="E54" s="19" t="s">
        <v>795</v>
      </c>
      <c r="F54" s="19" t="s">
        <v>12</v>
      </c>
      <c r="G54" s="19">
        <v>1</v>
      </c>
    </row>
    <row r="55" spans="1:7" outlineLevel="3" collapsed="1">
      <c r="A55" s="19" t="s">
        <v>12</v>
      </c>
      <c r="B55" s="19" t="s">
        <v>152</v>
      </c>
      <c r="C55" s="19" t="s">
        <v>17</v>
      </c>
      <c r="D55" s="19"/>
      <c r="E55" s="19" t="s">
        <v>796</v>
      </c>
      <c r="F55" s="19" t="s">
        <v>15</v>
      </c>
      <c r="G55" s="19">
        <v>1</v>
      </c>
    </row>
    <row r="56" spans="1:7" ht="30" outlineLevel="2" collapsed="1">
      <c r="A56" s="19" t="s">
        <v>15</v>
      </c>
      <c r="B56" s="19" t="s">
        <v>152</v>
      </c>
      <c r="C56" s="19" t="s">
        <v>17</v>
      </c>
      <c r="D56" s="19" t="s">
        <v>15</v>
      </c>
      <c r="E56" s="19" t="s">
        <v>651</v>
      </c>
      <c r="F56" s="19" t="s">
        <v>15</v>
      </c>
      <c r="G56" s="19">
        <v>1</v>
      </c>
    </row>
    <row r="57" spans="1:7" outlineLevel="2" collapsed="1">
      <c r="A57" s="21" t="s">
        <v>12</v>
      </c>
      <c r="B57" s="22" t="s">
        <v>652</v>
      </c>
      <c r="C57" s="21" t="s">
        <v>17</v>
      </c>
      <c r="D57" s="21"/>
      <c r="E57" s="21" t="s">
        <v>653</v>
      </c>
      <c r="F57" s="21" t="s">
        <v>12</v>
      </c>
      <c r="G57" s="21" t="s">
        <v>17</v>
      </c>
    </row>
    <row r="58" spans="1:7" ht="30" outlineLevel="3" collapsed="1">
      <c r="A58" s="19" t="s">
        <v>12</v>
      </c>
      <c r="B58" s="19" t="s">
        <v>20</v>
      </c>
      <c r="C58" s="20" t="s">
        <v>671</v>
      </c>
      <c r="D58" s="19"/>
      <c r="E58" s="19" t="s">
        <v>672</v>
      </c>
      <c r="F58" s="19" t="s">
        <v>15</v>
      </c>
      <c r="G58" s="19" t="s">
        <v>673</v>
      </c>
    </row>
    <row r="59" spans="1:7" outlineLevel="3" collapsed="1">
      <c r="A59" s="21" t="s">
        <v>15</v>
      </c>
      <c r="B59" s="22" t="s">
        <v>674</v>
      </c>
      <c r="C59" s="21" t="s">
        <v>17</v>
      </c>
      <c r="D59" s="21" t="b">
        <f>EXACT(G58,"Only data available is the electricity generation for the specific power unit")</f>
        <v>0</v>
      </c>
      <c r="E59" s="21" t="s">
        <v>675</v>
      </c>
      <c r="F59" s="21" t="s">
        <v>15</v>
      </c>
      <c r="G59" s="21" t="s">
        <v>17</v>
      </c>
    </row>
    <row r="60" spans="1:7" outlineLevel="4" collapsed="1">
      <c r="A60" s="19" t="s">
        <v>15</v>
      </c>
      <c r="B60" s="19" t="s">
        <v>152</v>
      </c>
      <c r="C60" s="19" t="s">
        <v>17</v>
      </c>
      <c r="D60" s="19" t="s">
        <v>15</v>
      </c>
      <c r="E60" s="19" t="s">
        <v>797</v>
      </c>
      <c r="F60" s="19" t="s">
        <v>15</v>
      </c>
      <c r="G60" s="19">
        <v>1</v>
      </c>
    </row>
    <row r="61" spans="1:7" ht="30" outlineLevel="4" collapsed="1">
      <c r="A61" s="19" t="s">
        <v>12</v>
      </c>
      <c r="B61" s="19" t="s">
        <v>152</v>
      </c>
      <c r="C61" s="19" t="s">
        <v>17</v>
      </c>
      <c r="D61" s="19"/>
      <c r="E61" s="19" t="s">
        <v>798</v>
      </c>
      <c r="F61" s="19" t="s">
        <v>15</v>
      </c>
      <c r="G61" s="19">
        <v>1</v>
      </c>
    </row>
    <row r="62" spans="1:7" ht="30" outlineLevel="3" collapsed="1">
      <c r="A62" s="21" t="s">
        <v>15</v>
      </c>
      <c r="B62" s="22" t="s">
        <v>676</v>
      </c>
      <c r="C62" s="21" t="s">
        <v>17</v>
      </c>
      <c r="D62" s="21" t="b">
        <f>EXACT(G58,"Only data available for the specific power unit are the electricity generation and the fuel types used")</f>
        <v>0</v>
      </c>
      <c r="E62" s="21" t="s">
        <v>677</v>
      </c>
      <c r="F62" s="21" t="s">
        <v>15</v>
      </c>
      <c r="G62" s="21" t="s">
        <v>17</v>
      </c>
    </row>
    <row r="63" spans="1:7" outlineLevel="4" collapsed="1">
      <c r="A63" s="19" t="s">
        <v>15</v>
      </c>
      <c r="B63" s="19" t="s">
        <v>152</v>
      </c>
      <c r="C63" s="19" t="s">
        <v>17</v>
      </c>
      <c r="D63" s="19" t="s">
        <v>15</v>
      </c>
      <c r="E63" s="19" t="s">
        <v>799</v>
      </c>
      <c r="F63" s="19" t="s">
        <v>15</v>
      </c>
      <c r="G63" s="19">
        <v>1</v>
      </c>
    </row>
    <row r="64" spans="1:7" ht="30" outlineLevel="4" collapsed="1">
      <c r="A64" s="19" t="s">
        <v>12</v>
      </c>
      <c r="B64" s="19" t="s">
        <v>152</v>
      </c>
      <c r="C64" s="19" t="s">
        <v>17</v>
      </c>
      <c r="D64" s="19"/>
      <c r="E64" s="19" t="s">
        <v>798</v>
      </c>
      <c r="F64" s="19" t="s">
        <v>15</v>
      </c>
      <c r="G64" s="19">
        <v>1</v>
      </c>
    </row>
    <row r="65" spans="1:7" ht="30" outlineLevel="4" collapsed="1">
      <c r="A65" s="19" t="s">
        <v>12</v>
      </c>
      <c r="B65" s="19" t="s">
        <v>152</v>
      </c>
      <c r="C65" s="19" t="s">
        <v>17</v>
      </c>
      <c r="D65" s="19"/>
      <c r="E65" s="19" t="s">
        <v>800</v>
      </c>
      <c r="F65" s="19" t="s">
        <v>15</v>
      </c>
      <c r="G65" s="19">
        <v>1</v>
      </c>
    </row>
    <row r="66" spans="1:7" outlineLevel="4" collapsed="1">
      <c r="A66" s="19" t="s">
        <v>12</v>
      </c>
      <c r="B66" s="19" t="s">
        <v>152</v>
      </c>
      <c r="C66" s="19" t="s">
        <v>17</v>
      </c>
      <c r="D66" s="19"/>
      <c r="E66" s="19" t="s">
        <v>801</v>
      </c>
      <c r="F66" s="19" t="s">
        <v>15</v>
      </c>
      <c r="G66" s="19">
        <v>1</v>
      </c>
    </row>
    <row r="67" spans="1:7" outlineLevel="3" collapsed="1">
      <c r="A67" s="21" t="s">
        <v>15</v>
      </c>
      <c r="B67" s="22" t="s">
        <v>678</v>
      </c>
      <c r="C67" s="21" t="s">
        <v>17</v>
      </c>
      <c r="D67" s="21" t="b">
        <f>EXACT(G58,"Data available for fuel consumption and electricity generation")</f>
        <v>1</v>
      </c>
      <c r="E67" s="21" t="s">
        <v>673</v>
      </c>
      <c r="F67" s="21" t="s">
        <v>15</v>
      </c>
      <c r="G67" s="21" t="s">
        <v>17</v>
      </c>
    </row>
    <row r="68" spans="1:7" outlineLevel="4" collapsed="1">
      <c r="A68" s="19" t="s">
        <v>15</v>
      </c>
      <c r="B68" s="19" t="s">
        <v>152</v>
      </c>
      <c r="C68" s="19" t="s">
        <v>17</v>
      </c>
      <c r="D68" s="19" t="s">
        <v>15</v>
      </c>
      <c r="E68" s="19" t="s">
        <v>797</v>
      </c>
      <c r="F68" s="19" t="s">
        <v>15</v>
      </c>
      <c r="G68" s="19">
        <v>1</v>
      </c>
    </row>
    <row r="69" spans="1:7" ht="30" outlineLevel="4" collapsed="1">
      <c r="A69" s="19" t="s">
        <v>12</v>
      </c>
      <c r="B69" s="19" t="s">
        <v>13</v>
      </c>
      <c r="C69" s="19" t="s">
        <v>17</v>
      </c>
      <c r="D69" s="19"/>
      <c r="E69" s="19" t="s">
        <v>802</v>
      </c>
      <c r="F69" s="19" t="s">
        <v>15</v>
      </c>
      <c r="G69" s="19" t="s">
        <v>111</v>
      </c>
    </row>
    <row r="70" spans="1:7" ht="30" outlineLevel="4" collapsed="1">
      <c r="A70" s="19" t="s">
        <v>12</v>
      </c>
      <c r="B70" s="19" t="s">
        <v>152</v>
      </c>
      <c r="C70" s="19" t="s">
        <v>17</v>
      </c>
      <c r="D70" s="19"/>
      <c r="E70" s="19" t="s">
        <v>798</v>
      </c>
      <c r="F70" s="19" t="s">
        <v>15</v>
      </c>
      <c r="G70" s="19">
        <v>1</v>
      </c>
    </row>
    <row r="71" spans="1:7" outlineLevel="4" collapsed="1">
      <c r="A71" s="19" t="s">
        <v>12</v>
      </c>
      <c r="B71" s="19" t="s">
        <v>13</v>
      </c>
      <c r="C71" s="19" t="s">
        <v>17</v>
      </c>
      <c r="D71" s="19"/>
      <c r="E71" s="19" t="s">
        <v>803</v>
      </c>
      <c r="F71" s="19" t="s">
        <v>15</v>
      </c>
      <c r="G71" s="19" t="s">
        <v>111</v>
      </c>
    </row>
    <row r="72" spans="1:7" outlineLevel="4" collapsed="1">
      <c r="A72" s="21" t="s">
        <v>12</v>
      </c>
      <c r="B72" s="22" t="s">
        <v>663</v>
      </c>
      <c r="C72" s="21" t="s">
        <v>17</v>
      </c>
      <c r="D72" s="21"/>
      <c r="E72" s="21" t="s">
        <v>663</v>
      </c>
      <c r="F72" s="21" t="s">
        <v>12</v>
      </c>
      <c r="G72" s="21" t="s">
        <v>17</v>
      </c>
    </row>
    <row r="73" spans="1:7" outlineLevel="5" collapsed="1">
      <c r="A73" s="19" t="s">
        <v>12</v>
      </c>
      <c r="B73" s="19" t="s">
        <v>13</v>
      </c>
      <c r="C73" s="19" t="s">
        <v>17</v>
      </c>
      <c r="D73" s="19"/>
      <c r="E73" s="19" t="s">
        <v>667</v>
      </c>
      <c r="F73" s="19" t="s">
        <v>15</v>
      </c>
      <c r="G73" s="19" t="s">
        <v>111</v>
      </c>
    </row>
    <row r="74" spans="1:7" ht="30" outlineLevel="5" collapsed="1">
      <c r="A74" s="19" t="s">
        <v>12</v>
      </c>
      <c r="B74" s="19" t="s">
        <v>152</v>
      </c>
      <c r="C74" s="19" t="s">
        <v>17</v>
      </c>
      <c r="D74" s="19"/>
      <c r="E74" s="19" t="s">
        <v>668</v>
      </c>
      <c r="F74" s="19" t="s">
        <v>15</v>
      </c>
      <c r="G74" s="19">
        <v>1</v>
      </c>
    </row>
    <row r="75" spans="1:7" ht="30" outlineLevel="5" collapsed="1">
      <c r="A75" s="19" t="s">
        <v>12</v>
      </c>
      <c r="B75" s="19" t="s">
        <v>152</v>
      </c>
      <c r="C75" s="19" t="s">
        <v>17</v>
      </c>
      <c r="D75" s="19"/>
      <c r="E75" s="19" t="s">
        <v>669</v>
      </c>
      <c r="F75" s="19" t="s">
        <v>15</v>
      </c>
      <c r="G75" s="19">
        <v>1</v>
      </c>
    </row>
    <row r="76" spans="1:7" outlineLevel="5" collapsed="1">
      <c r="A76" s="19" t="s">
        <v>12</v>
      </c>
      <c r="B76" s="19" t="s">
        <v>152</v>
      </c>
      <c r="C76" s="19" t="s">
        <v>17</v>
      </c>
      <c r="D76" s="19"/>
      <c r="E76" s="19" t="s">
        <v>670</v>
      </c>
      <c r="F76" s="19" t="s">
        <v>15</v>
      </c>
      <c r="G76" s="19">
        <v>1</v>
      </c>
    </row>
    <row r="77" spans="1:7">
      <c r="A77" s="3" t="s">
        <v>15</v>
      </c>
      <c r="B77" s="18" t="s">
        <v>644</v>
      </c>
      <c r="C77" s="3" t="s">
        <v>17</v>
      </c>
      <c r="D77" s="3" t="b">
        <f>EXACT(G5,"Yes")</f>
        <v>1</v>
      </c>
      <c r="E77" s="3" t="s">
        <v>645</v>
      </c>
      <c r="F77" s="3" t="s">
        <v>15</v>
      </c>
      <c r="G77" s="3" t="s">
        <v>17</v>
      </c>
    </row>
    <row r="78" spans="1:7" ht="45" outlineLevel="1" collapsed="1">
      <c r="A78" s="19" t="s">
        <v>12</v>
      </c>
      <c r="B78" s="19" t="s">
        <v>20</v>
      </c>
      <c r="C78" s="20" t="s">
        <v>646</v>
      </c>
      <c r="D78" s="19"/>
      <c r="E78" s="19" t="s">
        <v>647</v>
      </c>
      <c r="F78" s="19" t="s">
        <v>15</v>
      </c>
      <c r="G78" s="19" t="s">
        <v>648</v>
      </c>
    </row>
    <row r="79" spans="1:7" outlineLevel="1" collapsed="1">
      <c r="A79" s="21" t="s">
        <v>15</v>
      </c>
      <c r="B79" s="22" t="s">
        <v>649</v>
      </c>
      <c r="C79" s="21" t="s">
        <v>17</v>
      </c>
      <c r="D79" s="21" t="b">
        <f>EXACT(G78,"Lambda (λy) should be determined by applying the step wise procedure provided in appendix 3 of methodology")</f>
        <v>0</v>
      </c>
      <c r="E79" s="21" t="s">
        <v>649</v>
      </c>
      <c r="F79" s="21" t="s">
        <v>15</v>
      </c>
      <c r="G79" s="21" t="s">
        <v>17</v>
      </c>
    </row>
    <row r="80" spans="1:7" ht="30" outlineLevel="2" collapsed="1">
      <c r="A80" s="19" t="s">
        <v>12</v>
      </c>
      <c r="B80" s="19" t="s">
        <v>152</v>
      </c>
      <c r="C80" s="19" t="s">
        <v>17</v>
      </c>
      <c r="D80" s="19"/>
      <c r="E80" s="19" t="s">
        <v>789</v>
      </c>
      <c r="F80" s="19" t="s">
        <v>15</v>
      </c>
      <c r="G80" s="19">
        <v>1</v>
      </c>
    </row>
    <row r="81" spans="1:7" outlineLevel="2" collapsed="1">
      <c r="A81" s="19" t="s">
        <v>12</v>
      </c>
      <c r="B81" s="19" t="s">
        <v>13</v>
      </c>
      <c r="C81" s="19" t="s">
        <v>17</v>
      </c>
      <c r="D81" s="19"/>
      <c r="E81" s="19" t="s">
        <v>790</v>
      </c>
      <c r="F81" s="19" t="s">
        <v>15</v>
      </c>
      <c r="G81" s="19" t="s">
        <v>111</v>
      </c>
    </row>
    <row r="82" spans="1:7" outlineLevel="2" collapsed="1">
      <c r="A82" s="19" t="s">
        <v>12</v>
      </c>
      <c r="B82" s="19" t="s">
        <v>38</v>
      </c>
      <c r="C82" s="19" t="s">
        <v>17</v>
      </c>
      <c r="D82" s="19"/>
      <c r="E82" s="19" t="s">
        <v>791</v>
      </c>
      <c r="F82" s="19" t="s">
        <v>15</v>
      </c>
      <c r="G82" s="19" t="s">
        <v>899</v>
      </c>
    </row>
    <row r="83" spans="1:7" outlineLevel="1" collapsed="1">
      <c r="A83" s="21" t="s">
        <v>15</v>
      </c>
      <c r="B83" s="22" t="s">
        <v>650</v>
      </c>
      <c r="C83" s="21" t="s">
        <v>17</v>
      </c>
      <c r="D83" s="21" t="b">
        <f>EXACT(G78,"Use default values of lambda based on the share of electricity generation from low-cost/must-run in total generation")</f>
        <v>1</v>
      </c>
      <c r="E83" s="21" t="s">
        <v>650</v>
      </c>
      <c r="F83" s="21" t="s">
        <v>15</v>
      </c>
      <c r="G83" s="21" t="s">
        <v>17</v>
      </c>
    </row>
    <row r="84" spans="1:7" ht="30" outlineLevel="2" collapsed="1">
      <c r="A84" s="19" t="s">
        <v>15</v>
      </c>
      <c r="B84" s="19" t="s">
        <v>152</v>
      </c>
      <c r="C84" s="19" t="s">
        <v>17</v>
      </c>
      <c r="D84" s="19" t="s">
        <v>15</v>
      </c>
      <c r="E84" s="19" t="s">
        <v>789</v>
      </c>
      <c r="F84" s="19" t="s">
        <v>15</v>
      </c>
      <c r="G84" s="19">
        <v>1</v>
      </c>
    </row>
    <row r="85" spans="1:7" outlineLevel="2" collapsed="1">
      <c r="A85" s="19" t="s">
        <v>15</v>
      </c>
      <c r="B85" s="19" t="s">
        <v>152</v>
      </c>
      <c r="C85" s="19" t="s">
        <v>17</v>
      </c>
      <c r="D85" s="19" t="s">
        <v>15</v>
      </c>
      <c r="E85" s="19" t="s">
        <v>793</v>
      </c>
      <c r="F85" s="19" t="s">
        <v>15</v>
      </c>
      <c r="G85" s="19">
        <v>1</v>
      </c>
    </row>
    <row r="86" spans="1:7" ht="30" outlineLevel="2" collapsed="1">
      <c r="A86" s="19" t="s">
        <v>12</v>
      </c>
      <c r="B86" s="19" t="s">
        <v>152</v>
      </c>
      <c r="C86" s="19" t="s">
        <v>17</v>
      </c>
      <c r="D86" s="19"/>
      <c r="E86" s="19" t="s">
        <v>794</v>
      </c>
      <c r="F86" s="19" t="s">
        <v>12</v>
      </c>
      <c r="G86" s="19">
        <v>1</v>
      </c>
    </row>
    <row r="87" spans="1:7" outlineLevel="2" collapsed="1">
      <c r="A87" s="19" t="s">
        <v>12</v>
      </c>
      <c r="B87" s="19" t="s">
        <v>152</v>
      </c>
      <c r="C87" s="19" t="s">
        <v>17</v>
      </c>
      <c r="D87" s="19"/>
      <c r="E87" s="19" t="s">
        <v>795</v>
      </c>
      <c r="F87" s="19" t="s">
        <v>12</v>
      </c>
      <c r="G87" s="19">
        <v>1</v>
      </c>
    </row>
    <row r="88" spans="1:7" outlineLevel="2" collapsed="1">
      <c r="A88" s="19" t="s">
        <v>12</v>
      </c>
      <c r="B88" s="19" t="s">
        <v>152</v>
      </c>
      <c r="C88" s="19" t="s">
        <v>17</v>
      </c>
      <c r="D88" s="19"/>
      <c r="E88" s="19" t="s">
        <v>796</v>
      </c>
      <c r="F88" s="19" t="s">
        <v>15</v>
      </c>
      <c r="G88" s="19">
        <v>1</v>
      </c>
    </row>
    <row r="89" spans="1:7" ht="30" outlineLevel="1" collapsed="1">
      <c r="A89" s="19" t="s">
        <v>15</v>
      </c>
      <c r="B89" s="19" t="s">
        <v>152</v>
      </c>
      <c r="C89" s="19" t="s">
        <v>17</v>
      </c>
      <c r="D89" s="19" t="s">
        <v>15</v>
      </c>
      <c r="E89" s="19" t="s">
        <v>651</v>
      </c>
      <c r="F89" s="19" t="s">
        <v>15</v>
      </c>
      <c r="G89" s="19">
        <v>1</v>
      </c>
    </row>
    <row r="90" spans="1:7" outlineLevel="1" collapsed="1">
      <c r="A90" s="21" t="s">
        <v>12</v>
      </c>
      <c r="B90" s="22" t="s">
        <v>652</v>
      </c>
      <c r="C90" s="21" t="s">
        <v>17</v>
      </c>
      <c r="D90" s="21"/>
      <c r="E90" s="21" t="s">
        <v>653</v>
      </c>
      <c r="F90" s="21" t="s">
        <v>12</v>
      </c>
      <c r="G90" s="21" t="s">
        <v>17</v>
      </c>
    </row>
    <row r="91" spans="1:7" ht="30" outlineLevel="2" collapsed="1">
      <c r="A91" s="19" t="s">
        <v>12</v>
      </c>
      <c r="B91" s="19" t="s">
        <v>20</v>
      </c>
      <c r="C91" s="20" t="s">
        <v>671</v>
      </c>
      <c r="D91" s="19"/>
      <c r="E91" s="19" t="s">
        <v>672</v>
      </c>
      <c r="F91" s="19" t="s">
        <v>15</v>
      </c>
      <c r="G91" s="19" t="s">
        <v>673</v>
      </c>
    </row>
    <row r="92" spans="1:7" outlineLevel="2" collapsed="1">
      <c r="A92" s="21" t="s">
        <v>15</v>
      </c>
      <c r="B92" s="22" t="s">
        <v>674</v>
      </c>
      <c r="C92" s="21" t="s">
        <v>17</v>
      </c>
      <c r="D92" s="21" t="b">
        <f>EXACT(G91,"Only data available is the electricity generation for the specific power unit")</f>
        <v>0</v>
      </c>
      <c r="E92" s="21" t="s">
        <v>675</v>
      </c>
      <c r="F92" s="21" t="s">
        <v>15</v>
      </c>
      <c r="G92" s="21" t="s">
        <v>17</v>
      </c>
    </row>
    <row r="93" spans="1:7" outlineLevel="3" collapsed="1">
      <c r="A93" s="19" t="s">
        <v>15</v>
      </c>
      <c r="B93" s="19" t="s">
        <v>152</v>
      </c>
      <c r="C93" s="19" t="s">
        <v>17</v>
      </c>
      <c r="D93" s="19" t="s">
        <v>15</v>
      </c>
      <c r="E93" s="19" t="s">
        <v>797</v>
      </c>
      <c r="F93" s="19" t="s">
        <v>15</v>
      </c>
      <c r="G93" s="19">
        <v>1</v>
      </c>
    </row>
    <row r="94" spans="1:7" ht="30" outlineLevel="3" collapsed="1">
      <c r="A94" s="19" t="s">
        <v>12</v>
      </c>
      <c r="B94" s="19" t="s">
        <v>152</v>
      </c>
      <c r="C94" s="19" t="s">
        <v>17</v>
      </c>
      <c r="D94" s="19"/>
      <c r="E94" s="19" t="s">
        <v>798</v>
      </c>
      <c r="F94" s="19" t="s">
        <v>15</v>
      </c>
      <c r="G94" s="19">
        <v>1</v>
      </c>
    </row>
    <row r="95" spans="1:7" ht="30" outlineLevel="2" collapsed="1">
      <c r="A95" s="21" t="s">
        <v>15</v>
      </c>
      <c r="B95" s="22" t="s">
        <v>676</v>
      </c>
      <c r="C95" s="21" t="s">
        <v>17</v>
      </c>
      <c r="D95" s="21" t="b">
        <f>EXACT(G91,"Only data available for the specific power unit are the electricity generation and the fuel types used")</f>
        <v>0</v>
      </c>
      <c r="E95" s="21" t="s">
        <v>677</v>
      </c>
      <c r="F95" s="21" t="s">
        <v>15</v>
      </c>
      <c r="G95" s="21" t="s">
        <v>17</v>
      </c>
    </row>
    <row r="96" spans="1:7" outlineLevel="3" collapsed="1">
      <c r="A96" s="19" t="s">
        <v>15</v>
      </c>
      <c r="B96" s="19" t="s">
        <v>152</v>
      </c>
      <c r="C96" s="19" t="s">
        <v>17</v>
      </c>
      <c r="D96" s="19" t="s">
        <v>15</v>
      </c>
      <c r="E96" s="19" t="s">
        <v>799</v>
      </c>
      <c r="F96" s="19" t="s">
        <v>15</v>
      </c>
      <c r="G96" s="19">
        <v>1</v>
      </c>
    </row>
    <row r="97" spans="1:7" ht="30" outlineLevel="3" collapsed="1">
      <c r="A97" s="19" t="s">
        <v>12</v>
      </c>
      <c r="B97" s="19" t="s">
        <v>152</v>
      </c>
      <c r="C97" s="19" t="s">
        <v>17</v>
      </c>
      <c r="D97" s="19"/>
      <c r="E97" s="19" t="s">
        <v>798</v>
      </c>
      <c r="F97" s="19" t="s">
        <v>15</v>
      </c>
      <c r="G97" s="19">
        <v>1</v>
      </c>
    </row>
    <row r="98" spans="1:7" ht="30" outlineLevel="3" collapsed="1">
      <c r="A98" s="19" t="s">
        <v>12</v>
      </c>
      <c r="B98" s="19" t="s">
        <v>152</v>
      </c>
      <c r="C98" s="19" t="s">
        <v>17</v>
      </c>
      <c r="D98" s="19"/>
      <c r="E98" s="19" t="s">
        <v>800</v>
      </c>
      <c r="F98" s="19" t="s">
        <v>15</v>
      </c>
      <c r="G98" s="19">
        <v>1</v>
      </c>
    </row>
    <row r="99" spans="1:7" outlineLevel="3" collapsed="1">
      <c r="A99" s="19" t="s">
        <v>12</v>
      </c>
      <c r="B99" s="19" t="s">
        <v>152</v>
      </c>
      <c r="C99" s="19" t="s">
        <v>17</v>
      </c>
      <c r="D99" s="19"/>
      <c r="E99" s="19" t="s">
        <v>801</v>
      </c>
      <c r="F99" s="19" t="s">
        <v>15</v>
      </c>
      <c r="G99" s="19">
        <v>1</v>
      </c>
    </row>
    <row r="100" spans="1:7" outlineLevel="2" collapsed="1">
      <c r="A100" s="21" t="s">
        <v>15</v>
      </c>
      <c r="B100" s="22" t="s">
        <v>678</v>
      </c>
      <c r="C100" s="21" t="s">
        <v>17</v>
      </c>
      <c r="D100" s="21" t="b">
        <f>EXACT(G91,"Data available for fuel consumption and electricity generation")</f>
        <v>1</v>
      </c>
      <c r="E100" s="21" t="s">
        <v>673</v>
      </c>
      <c r="F100" s="21" t="s">
        <v>15</v>
      </c>
      <c r="G100" s="21" t="s">
        <v>17</v>
      </c>
    </row>
    <row r="101" spans="1:7" outlineLevel="3" collapsed="1">
      <c r="A101" s="19" t="s">
        <v>15</v>
      </c>
      <c r="B101" s="19" t="s">
        <v>152</v>
      </c>
      <c r="C101" s="19" t="s">
        <v>17</v>
      </c>
      <c r="D101" s="19" t="s">
        <v>15</v>
      </c>
      <c r="E101" s="19" t="s">
        <v>797</v>
      </c>
      <c r="F101" s="19" t="s">
        <v>15</v>
      </c>
      <c r="G101" s="19">
        <v>1</v>
      </c>
    </row>
    <row r="102" spans="1:7" ht="30" outlineLevel="3" collapsed="1">
      <c r="A102" s="19" t="s">
        <v>12</v>
      </c>
      <c r="B102" s="19" t="s">
        <v>13</v>
      </c>
      <c r="C102" s="19" t="s">
        <v>17</v>
      </c>
      <c r="D102" s="19"/>
      <c r="E102" s="19" t="s">
        <v>802</v>
      </c>
      <c r="F102" s="19" t="s">
        <v>15</v>
      </c>
      <c r="G102" s="19" t="s">
        <v>111</v>
      </c>
    </row>
    <row r="103" spans="1:7" ht="30" outlineLevel="3" collapsed="1">
      <c r="A103" s="19" t="s">
        <v>12</v>
      </c>
      <c r="B103" s="19" t="s">
        <v>152</v>
      </c>
      <c r="C103" s="19" t="s">
        <v>17</v>
      </c>
      <c r="D103" s="19"/>
      <c r="E103" s="19" t="s">
        <v>798</v>
      </c>
      <c r="F103" s="19" t="s">
        <v>15</v>
      </c>
      <c r="G103" s="19">
        <v>1</v>
      </c>
    </row>
    <row r="104" spans="1:7" outlineLevel="3" collapsed="1">
      <c r="A104" s="19" t="s">
        <v>12</v>
      </c>
      <c r="B104" s="19" t="s">
        <v>13</v>
      </c>
      <c r="C104" s="19" t="s">
        <v>17</v>
      </c>
      <c r="D104" s="19"/>
      <c r="E104" s="19" t="s">
        <v>803</v>
      </c>
      <c r="F104" s="19" t="s">
        <v>15</v>
      </c>
      <c r="G104" s="19" t="s">
        <v>111</v>
      </c>
    </row>
    <row r="105" spans="1:7" outlineLevel="3" collapsed="1">
      <c r="A105" s="21" t="s">
        <v>12</v>
      </c>
      <c r="B105" s="22" t="s">
        <v>663</v>
      </c>
      <c r="C105" s="21" t="s">
        <v>17</v>
      </c>
      <c r="D105" s="21"/>
      <c r="E105" s="21" t="s">
        <v>663</v>
      </c>
      <c r="F105" s="21" t="s">
        <v>12</v>
      </c>
      <c r="G105" s="21" t="s">
        <v>17</v>
      </c>
    </row>
    <row r="106" spans="1:7" outlineLevel="4" collapsed="1">
      <c r="A106" s="19" t="s">
        <v>12</v>
      </c>
      <c r="B106" s="19" t="s">
        <v>13</v>
      </c>
      <c r="C106" s="19" t="s">
        <v>17</v>
      </c>
      <c r="D106" s="19"/>
      <c r="E106" s="19" t="s">
        <v>667</v>
      </c>
      <c r="F106" s="19" t="s">
        <v>15</v>
      </c>
      <c r="G106" s="19" t="s">
        <v>111</v>
      </c>
    </row>
    <row r="107" spans="1:7" ht="30" outlineLevel="4" collapsed="1">
      <c r="A107" s="19" t="s">
        <v>12</v>
      </c>
      <c r="B107" s="19" t="s">
        <v>152</v>
      </c>
      <c r="C107" s="19" t="s">
        <v>17</v>
      </c>
      <c r="D107" s="19"/>
      <c r="E107" s="19" t="s">
        <v>668</v>
      </c>
      <c r="F107" s="19" t="s">
        <v>15</v>
      </c>
      <c r="G107" s="19">
        <v>1</v>
      </c>
    </row>
    <row r="108" spans="1:7" ht="30" outlineLevel="4" collapsed="1">
      <c r="A108" s="19" t="s">
        <v>12</v>
      </c>
      <c r="B108" s="19" t="s">
        <v>152</v>
      </c>
      <c r="C108" s="19" t="s">
        <v>17</v>
      </c>
      <c r="D108" s="19"/>
      <c r="E108" s="19" t="s">
        <v>669</v>
      </c>
      <c r="F108" s="19" t="s">
        <v>15</v>
      </c>
      <c r="G108" s="19">
        <v>1</v>
      </c>
    </row>
    <row r="109" spans="1:7" outlineLevel="4" collapsed="1">
      <c r="A109" s="19" t="s">
        <v>12</v>
      </c>
      <c r="B109" s="19" t="s">
        <v>152</v>
      </c>
      <c r="C109" s="19" t="s">
        <v>17</v>
      </c>
      <c r="D109" s="19"/>
      <c r="E109" s="19" t="s">
        <v>670</v>
      </c>
      <c r="F109" s="19" t="s">
        <v>15</v>
      </c>
      <c r="G109" s="19">
        <v>1</v>
      </c>
    </row>
  </sheetData>
  <mergeCells count="3">
    <mergeCell ref="A1:G1"/>
    <mergeCell ref="B2:G2"/>
    <mergeCell ref="B3:G3"/>
  </mergeCells>
  <hyperlinks>
    <hyperlink ref="C5" location="#'Are hourly loads of the (enum)'!A3" display="Are hourly loads of the (enum)" xr:uid="{5A0170CB-B28D-4B75-A0A3-C6B8BB2F3A1B}"/>
    <hyperlink ref="B6" location="#'Is the LASL more than one thir'!A1" display="Is the LASL more than one thir" xr:uid="{DDD450E8-7364-4979-A0E0-50CBACB94A60}"/>
    <hyperlink ref="C7" location="#'Is the LASL more than o (enum)'!A3" display="Is the LASL more than o (enum)" xr:uid="{701561E7-2EE2-4304-8FB4-563C4AD03772}"/>
    <hyperlink ref="B8" location="#'Do you have annual aggregated '!A1" display="Do you have annual aggregated " xr:uid="{A53F34AA-54B8-415C-94CA-AB82E8E4F1A5}"/>
    <hyperlink ref="C9" location="#'Do you have annual aggr (enum)'!A3" display="Do you have annual aggr (enum)" xr:uid="{13325001-7A0A-448B-B23B-8F71A74B33E1}"/>
    <hyperlink ref="B11" location="#'Average OM Simple OM'!A1" display="Average OM Simple OM" xr:uid="{4E49313D-7DFC-4B5B-AC35-B5611EBF525E}"/>
    <hyperlink ref="C12" location="#'Select one of the two o (enum)'!A3" display="Select one of the two o (enum)" xr:uid="{8FD02E4A-62BF-4769-9689-E1E894D14B5F}"/>
    <hyperlink ref="B13" location="#'Calculation based on total fue'!A1" display="Calculation based on total fue" xr:uid="{D424088F-EF0F-4013-8D2B-DFB02976C40B}"/>
    <hyperlink ref="B16" location="#'Fuel Type'!A1" display="Fuel Type" xr:uid="{810557EA-05ED-40D3-BDE2-E7B82EA70BD0}"/>
    <hyperlink ref="B21" location="#'Calculation based on average e'!A1" display="Calculation based on average e" xr:uid="{6F248FDE-56CA-4CCF-AB34-CC57F3716F27}"/>
    <hyperlink ref="B23" location="#'(Average OM Simple Adj OM) Pow'!A1" display="(Average OM Simple Adj OM) Pow" xr:uid="{1EF6A0F7-1F0A-4D56-A56B-DEC9F9EF8336}"/>
    <hyperlink ref="C24" location="#'Select the option that  (enum)'!A3" display="Select the option that  (enum)" xr:uid="{EF3EE001-21F5-4D05-B95E-D1C9C0D4BA79}"/>
    <hyperlink ref="B25" location="#'Average OM (Option A3)'!A1" display="Average OM (Option A3)" xr:uid="{20B6F123-386B-4D2B-8CCD-A35008B5B940}"/>
    <hyperlink ref="B28" location="#'Average OM (Option A2)'!A1" display="Average OM (Option A2)" xr:uid="{46D3D00E-7F95-43EC-AF7A-582A249C1062}"/>
    <hyperlink ref="B33" location="#'Average OM (Option A1)'!A1" display="Average OM (Option A1)" xr:uid="{184D0114-7238-4235-996F-FF96711E829D}"/>
    <hyperlink ref="B38" location="#'Fuel Type'!A1" display="Fuel Type" xr:uid="{6142458D-BD81-41B1-82A2-DCE781D573F8}"/>
    <hyperlink ref="B44" location="#'Simple Adj OM'!A1" display="Simple Adj OM" xr:uid="{D13AD1D6-7D26-458D-862B-D46987CDD417}"/>
    <hyperlink ref="C45" location="#'Select the approach you (enum)'!A3" display="Select the approach you (enum)" xr:uid="{BEED96EC-5040-4A7D-B0EA-F14215C9A53D}"/>
    <hyperlink ref="B46" location="#'Lambda Approach 2'!A1" display="Lambda Approach 2" xr:uid="{AD568D1F-11EC-49FF-AAF0-9501CB1595A4}"/>
    <hyperlink ref="B50" location="#'Lambda Approach 1'!A1" display="Lambda Approach 1" xr:uid="{619CE80A-1532-4340-86B8-170DAF3931A0}"/>
    <hyperlink ref="B57" location="#'(Average OM Simple Adj OM) Pow'!A1" display="(Average OM Simple Adj OM) Pow" xr:uid="{B60F192A-0FE2-405C-B455-19EEE41FE67A}"/>
    <hyperlink ref="C58" location="#'Select the option that  (enum)'!A3" display="Select the option that  (enum)" xr:uid="{AF852F7C-9942-4C56-B2F9-F7F2E78E79D4}"/>
    <hyperlink ref="B59" location="#'Average OM (Option A3)'!A1" display="Average OM (Option A3)" xr:uid="{3612AA64-8108-457F-8EC3-65C181B6CA7B}"/>
    <hyperlink ref="B62" location="#'Average OM (Option A2)'!A1" display="Average OM (Option A2)" xr:uid="{AA4995F3-370C-4227-B2AC-2E1D97E6230B}"/>
    <hyperlink ref="B67" location="#'Average OM (Option A1)'!A1" display="Average OM (Option A1)" xr:uid="{ADE7880B-0D61-4298-81B8-6A432C1D0E66}"/>
    <hyperlink ref="B72" location="#'Fuel Type'!A1" display="Fuel Type" xr:uid="{428A63A8-704C-49E8-B281-C23062058766}"/>
    <hyperlink ref="B77" location="#'Simple Adj OM'!A1" display="Simple Adj OM" xr:uid="{9CE1C7CF-F506-4E8E-9D55-139104289644}"/>
    <hyperlink ref="C78" location="#'Select the approach you (enum)'!A3" display="Select the approach you (enum)" xr:uid="{C224F2B5-46ED-4778-A195-671980368C62}"/>
    <hyperlink ref="B79" location="#'Lambda Approach 2'!A1" display="Lambda Approach 2" xr:uid="{ADFFA08E-0779-4F9D-B10E-9E62AFA8998F}"/>
    <hyperlink ref="B83" location="#'Lambda Approach 1'!A1" display="Lambda Approach 1" xr:uid="{7D965DC5-6FEA-4F2E-A70C-4B5B0B60AF22}"/>
    <hyperlink ref="B90" location="#'(Average OM Simple Adj OM) Pow'!A1" display="(Average OM Simple Adj OM) Pow" xr:uid="{76DB5BAF-BE24-43F9-8B34-4D3768202B69}"/>
    <hyperlink ref="C91" location="#'Select the option that  (enum)'!A3" display="Select the option that  (enum)" xr:uid="{B48F805A-E585-44EA-8E6E-ACE08E81C788}"/>
    <hyperlink ref="B92" location="#'Average OM (Option A3)'!A1" display="Average OM (Option A3)" xr:uid="{B62E5629-3A02-4A95-8B32-6D692C26EE0B}"/>
    <hyperlink ref="B95" location="#'Average OM (Option A2)'!A1" display="Average OM (Option A2)" xr:uid="{071F69F1-CE13-4F92-836D-B5C911DDC2AB}"/>
    <hyperlink ref="B100" location="#'Average OM (Option A1)'!A1" display="Average OM (Option A1)" xr:uid="{55DB5AB5-1CBE-428D-853D-7E165A18312A}"/>
    <hyperlink ref="B105" location="#'Fuel Type'!A1" display="Fuel Type" xr:uid="{BBA1627C-7975-4F68-8989-89B612C08577}"/>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9">
        <x14:dataValidation type="list" allowBlank="1" xr:uid="{99033174-75C0-42C1-B527-2FADED02F71C}">
          <x14:formula1>
            <xm:f>'Select the option that  (enum)'!A3:A5</xm:f>
          </x14:formula1>
          <xm:sqref>G91</xm:sqref>
        </x14:dataValidation>
        <x14:dataValidation type="list" allowBlank="1" xr:uid="{67F5C3DE-E60B-44BB-B16B-64E90F9FCBAB}">
          <x14:formula1>
            <xm:f>'Do you have annual aggr (enum)'!A3:A4</xm:f>
          </x14:formula1>
          <xm:sqref>G9</xm:sqref>
        </x14:dataValidation>
        <x14:dataValidation type="list" allowBlank="1" xr:uid="{D8D56CDE-52AF-475F-8420-5A311A8DE350}">
          <x14:formula1>
            <xm:f>'Select the approach you (enum)'!A3:A4</xm:f>
          </x14:formula1>
          <xm:sqref>G78</xm:sqref>
        </x14:dataValidation>
        <x14:dataValidation type="list" allowBlank="1" xr:uid="{37A9F5DD-C195-48FA-A108-43F81364DE8E}">
          <x14:formula1>
            <xm:f>'Is the LASL more than o (enum)'!A3:A4</xm:f>
          </x14:formula1>
          <xm:sqref>G7</xm:sqref>
        </x14:dataValidation>
        <x14:dataValidation type="list" allowBlank="1" xr:uid="{B7AD022D-E683-45CB-9015-AEA21AD3CC61}">
          <x14:formula1>
            <xm:f>'Select the option that  (enum)'!A3:A5</xm:f>
          </x14:formula1>
          <xm:sqref>G58</xm:sqref>
        </x14:dataValidation>
        <x14:dataValidation type="list" allowBlank="1" xr:uid="{8324064F-5BBD-4FE5-A921-820C3ADA5219}">
          <x14:formula1>
            <xm:f>'Are hourly loads of the (enum)'!A3:A4</xm:f>
          </x14:formula1>
          <xm:sqref>G5</xm:sqref>
        </x14:dataValidation>
        <x14:dataValidation type="list" allowBlank="1" xr:uid="{EDC238C2-5495-496E-95B8-1073C3ACA151}">
          <x14:formula1>
            <xm:f>'Select the approach you (enum)'!A3:A4</xm:f>
          </x14:formula1>
          <xm:sqref>G45</xm:sqref>
        </x14:dataValidation>
        <x14:dataValidation type="list" allowBlank="1" xr:uid="{6BE8618C-BC93-469A-ADAD-11179FD7590F}">
          <x14:formula1>
            <xm:f>'Select the option that  (enum)'!A3:A5</xm:f>
          </x14:formula1>
          <xm:sqref>G24</xm:sqref>
        </x14:dataValidation>
        <x14:dataValidation type="list" allowBlank="1" xr:uid="{38654D7B-E872-419B-9A42-E702904B88E5}">
          <x14:formula1>
            <xm:f>'Select one of the two o (enum)'!A3:A4</xm:f>
          </x14:formula1>
          <xm:sqref>G12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258A-6518-4D59-BB04-8134C5599745}">
  <sheetPr>
    <outlinePr summaryBelow="0" summaryRight="0"/>
  </sheetPr>
  <dimension ref="A1:G164"/>
  <sheetViews>
    <sheetView tabSelected="1" topLeftCell="A139" workbookViewId="0">
      <selection activeCell="F145" sqref="F145"/>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40" t="s">
        <v>404</v>
      </c>
      <c r="B1" s="37"/>
      <c r="C1" s="37"/>
      <c r="D1" s="37"/>
      <c r="E1" s="37"/>
      <c r="F1" s="37"/>
      <c r="G1" s="37"/>
    </row>
    <row r="2" spans="1:7" ht="18.75">
      <c r="A2" s="1" t="s">
        <v>1</v>
      </c>
      <c r="B2" s="38" t="s">
        <v>405</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9" t="s">
        <v>45</v>
      </c>
      <c r="F5" s="3" t="s">
        <v>15</v>
      </c>
      <c r="G5" s="3"/>
    </row>
    <row r="6" spans="1:7">
      <c r="A6" s="3" t="s">
        <v>12</v>
      </c>
      <c r="B6" s="9" t="s">
        <v>20</v>
      </c>
      <c r="C6" s="3" t="s">
        <v>17</v>
      </c>
      <c r="D6" s="3"/>
      <c r="E6" s="9" t="s">
        <v>57</v>
      </c>
      <c r="F6" s="3" t="s">
        <v>15</v>
      </c>
      <c r="G6" s="3"/>
    </row>
    <row r="7" spans="1:7" ht="45" collapsed="1">
      <c r="A7" s="3" t="s">
        <v>12</v>
      </c>
      <c r="B7" s="9" t="s">
        <v>13</v>
      </c>
      <c r="C7" s="8"/>
      <c r="D7" s="3"/>
      <c r="E7" s="9" t="s">
        <v>406</v>
      </c>
      <c r="F7" s="3" t="s">
        <v>15</v>
      </c>
      <c r="G7" s="3"/>
    </row>
    <row r="8" spans="1:7" collapsed="1">
      <c r="A8" s="3" t="s">
        <v>12</v>
      </c>
      <c r="B8" s="3" t="s">
        <v>13</v>
      </c>
      <c r="C8" s="3" t="s">
        <v>17</v>
      </c>
      <c r="D8" s="3"/>
      <c r="E8" s="9" t="s">
        <v>407</v>
      </c>
      <c r="F8" s="3" t="s">
        <v>15</v>
      </c>
      <c r="G8" s="3"/>
    </row>
    <row r="9" spans="1:7">
      <c r="A9" s="3" t="s">
        <v>12</v>
      </c>
      <c r="B9" s="8" t="s">
        <v>63</v>
      </c>
      <c r="C9" s="3"/>
      <c r="D9" s="3"/>
      <c r="E9" s="9" t="s">
        <v>64</v>
      </c>
      <c r="F9" s="3" t="s">
        <v>15</v>
      </c>
      <c r="G9" s="3"/>
    </row>
    <row r="10" spans="1:7" outlineLevel="1">
      <c r="A10" s="10" t="s">
        <v>12</v>
      </c>
      <c r="B10" s="10" t="s">
        <v>65</v>
      </c>
      <c r="C10" s="10" t="s">
        <v>17</v>
      </c>
      <c r="D10" s="10"/>
      <c r="E10" s="10" t="s">
        <v>66</v>
      </c>
      <c r="F10" s="10" t="s">
        <v>15</v>
      </c>
      <c r="G10" s="14" t="s">
        <v>329</v>
      </c>
    </row>
    <row r="11" spans="1:7" outlineLevel="1">
      <c r="A11" s="10" t="s">
        <v>12</v>
      </c>
      <c r="B11" s="10" t="s">
        <v>65</v>
      </c>
      <c r="C11" s="10" t="s">
        <v>17</v>
      </c>
      <c r="D11" s="10"/>
      <c r="E11" s="10" t="s">
        <v>67</v>
      </c>
      <c r="F11" s="10" t="s">
        <v>15</v>
      </c>
      <c r="G11" s="14" t="s">
        <v>329</v>
      </c>
    </row>
    <row r="12" spans="1:7" ht="30">
      <c r="A12" s="3" t="s">
        <v>12</v>
      </c>
      <c r="B12" s="3" t="s">
        <v>13</v>
      </c>
      <c r="C12" s="3" t="s">
        <v>17</v>
      </c>
      <c r="D12" s="3"/>
      <c r="E12" s="9" t="s">
        <v>408</v>
      </c>
      <c r="F12" s="3" t="s">
        <v>15</v>
      </c>
      <c r="G12" s="3"/>
    </row>
    <row r="13" spans="1:7">
      <c r="A13" s="3" t="s">
        <v>12</v>
      </c>
      <c r="B13" s="3" t="s">
        <v>13</v>
      </c>
      <c r="C13" s="3" t="s">
        <v>17</v>
      </c>
      <c r="D13" s="3"/>
      <c r="E13" s="9" t="s">
        <v>409</v>
      </c>
      <c r="F13" s="3" t="s">
        <v>15</v>
      </c>
      <c r="G13" s="3"/>
    </row>
    <row r="14" spans="1:7">
      <c r="A14" s="3" t="s">
        <v>12</v>
      </c>
      <c r="B14" s="3" t="s">
        <v>13</v>
      </c>
      <c r="C14" s="3" t="s">
        <v>17</v>
      </c>
      <c r="D14" s="3"/>
      <c r="E14" s="9" t="s">
        <v>410</v>
      </c>
      <c r="F14" s="3" t="s">
        <v>12</v>
      </c>
      <c r="G14" s="3"/>
    </row>
    <row r="15" spans="1:7" ht="30">
      <c r="A15" s="3" t="s">
        <v>12</v>
      </c>
      <c r="B15" s="9" t="s">
        <v>20</v>
      </c>
      <c r="C15" s="8" t="s">
        <v>222</v>
      </c>
      <c r="D15" s="3"/>
      <c r="E15" s="9" t="s">
        <v>411</v>
      </c>
      <c r="F15" s="3" t="s">
        <v>12</v>
      </c>
      <c r="G15" s="3" t="s">
        <v>224</v>
      </c>
    </row>
    <row r="16" spans="1:7">
      <c r="A16" s="3" t="s">
        <v>12</v>
      </c>
      <c r="B16" s="9" t="s">
        <v>65</v>
      </c>
      <c r="C16" s="3" t="s">
        <v>17</v>
      </c>
      <c r="D16" s="3"/>
      <c r="E16" s="9" t="s">
        <v>412</v>
      </c>
      <c r="F16" s="3" t="s">
        <v>12</v>
      </c>
      <c r="G16" s="3"/>
    </row>
    <row r="17" spans="1:7">
      <c r="A17" s="3" t="s">
        <v>12</v>
      </c>
      <c r="B17" s="9" t="s">
        <v>65</v>
      </c>
      <c r="C17" s="3" t="s">
        <v>17</v>
      </c>
      <c r="D17" s="3"/>
      <c r="E17" s="9" t="s">
        <v>413</v>
      </c>
      <c r="F17" s="3" t="s">
        <v>15</v>
      </c>
      <c r="G17" s="3"/>
    </row>
    <row r="18" spans="1:7">
      <c r="A18" s="3" t="s">
        <v>12</v>
      </c>
      <c r="B18" s="3" t="s">
        <v>13</v>
      </c>
      <c r="C18" s="3" t="s">
        <v>17</v>
      </c>
      <c r="D18" s="3"/>
      <c r="E18" s="9" t="s">
        <v>414</v>
      </c>
      <c r="F18" s="3" t="s">
        <v>15</v>
      </c>
      <c r="G18" s="3"/>
    </row>
    <row r="19" spans="1:7" ht="45">
      <c r="A19" s="3" t="s">
        <v>12</v>
      </c>
      <c r="B19" s="3" t="s">
        <v>13</v>
      </c>
      <c r="C19" s="3" t="s">
        <v>17</v>
      </c>
      <c r="D19" s="3"/>
      <c r="E19" s="9" t="s">
        <v>415</v>
      </c>
      <c r="F19" s="3" t="s">
        <v>15</v>
      </c>
      <c r="G19" s="3"/>
    </row>
    <row r="20" spans="1:7" ht="45">
      <c r="A20" s="3" t="s">
        <v>12</v>
      </c>
      <c r="B20" s="3" t="s">
        <v>13</v>
      </c>
      <c r="C20" s="3" t="s">
        <v>17</v>
      </c>
      <c r="D20" s="3"/>
      <c r="E20" s="9" t="s">
        <v>416</v>
      </c>
      <c r="F20" s="3" t="s">
        <v>15</v>
      </c>
      <c r="G20" s="3"/>
    </row>
    <row r="21" spans="1:7">
      <c r="A21" s="3" t="s">
        <v>12</v>
      </c>
      <c r="B21" s="3" t="s">
        <v>13</v>
      </c>
      <c r="C21" s="3" t="s">
        <v>17</v>
      </c>
      <c r="D21" s="3"/>
      <c r="E21" s="9" t="s">
        <v>417</v>
      </c>
      <c r="F21" s="3" t="s">
        <v>15</v>
      </c>
      <c r="G21" s="3"/>
    </row>
    <row r="22" spans="1:7">
      <c r="A22" s="3" t="s">
        <v>12</v>
      </c>
      <c r="B22" s="9" t="s">
        <v>219</v>
      </c>
      <c r="C22" s="3"/>
      <c r="D22" s="3"/>
      <c r="E22" s="9" t="s">
        <v>220</v>
      </c>
      <c r="F22" s="3" t="s">
        <v>12</v>
      </c>
      <c r="G22" s="3"/>
    </row>
    <row r="23" spans="1:7">
      <c r="A23" s="3" t="s">
        <v>12</v>
      </c>
      <c r="B23" s="3" t="s">
        <v>13</v>
      </c>
      <c r="C23" s="3" t="s">
        <v>17</v>
      </c>
      <c r="D23" s="3"/>
      <c r="E23" s="9" t="s">
        <v>418</v>
      </c>
      <c r="F23" s="3" t="s">
        <v>15</v>
      </c>
      <c r="G23" s="3"/>
    </row>
    <row r="24" spans="1:7">
      <c r="A24" s="3" t="s">
        <v>12</v>
      </c>
      <c r="B24" s="3" t="s">
        <v>13</v>
      </c>
      <c r="C24" s="3" t="s">
        <v>17</v>
      </c>
      <c r="D24" s="3"/>
      <c r="E24" s="9" t="s">
        <v>419</v>
      </c>
      <c r="F24" s="3" t="s">
        <v>15</v>
      </c>
      <c r="G24" s="3"/>
    </row>
    <row r="25" spans="1:7" ht="315">
      <c r="A25" s="3" t="s">
        <v>15</v>
      </c>
      <c r="B25" s="9" t="s">
        <v>80</v>
      </c>
      <c r="C25" s="3" t="s">
        <v>17</v>
      </c>
      <c r="D25" s="3"/>
      <c r="E25" s="9" t="s">
        <v>420</v>
      </c>
      <c r="F25" s="3" t="s">
        <v>15</v>
      </c>
      <c r="G25" s="3"/>
    </row>
    <row r="26" spans="1:7" ht="120">
      <c r="A26" s="3" t="s">
        <v>15</v>
      </c>
      <c r="B26" s="9" t="s">
        <v>80</v>
      </c>
      <c r="C26" s="3" t="s">
        <v>17</v>
      </c>
      <c r="D26" s="3"/>
      <c r="E26" s="9" t="s">
        <v>421</v>
      </c>
      <c r="F26" s="3" t="s">
        <v>15</v>
      </c>
      <c r="G26" s="3"/>
    </row>
    <row r="27" spans="1:7" ht="30">
      <c r="A27" s="3" t="s">
        <v>12</v>
      </c>
      <c r="B27" s="3" t="s">
        <v>13</v>
      </c>
      <c r="C27" s="3" t="s">
        <v>17</v>
      </c>
      <c r="D27" s="3"/>
      <c r="E27" s="9" t="s">
        <v>422</v>
      </c>
      <c r="F27" s="3" t="s">
        <v>15</v>
      </c>
      <c r="G27" s="3"/>
    </row>
    <row r="28" spans="1:7">
      <c r="A28" s="3" t="s">
        <v>12</v>
      </c>
      <c r="B28" s="3" t="s">
        <v>13</v>
      </c>
      <c r="C28" s="3" t="s">
        <v>17</v>
      </c>
      <c r="D28" s="3"/>
      <c r="E28" s="9" t="s">
        <v>423</v>
      </c>
      <c r="F28" s="3" t="s">
        <v>15</v>
      </c>
      <c r="G28" s="3"/>
    </row>
    <row r="29" spans="1:7">
      <c r="A29" s="3" t="s">
        <v>12</v>
      </c>
      <c r="B29" s="9" t="s">
        <v>65</v>
      </c>
      <c r="C29" s="3"/>
      <c r="D29" s="3"/>
      <c r="E29" s="9" t="s">
        <v>424</v>
      </c>
      <c r="F29" s="3"/>
      <c r="G29" s="3"/>
    </row>
    <row r="30" spans="1:7" ht="30">
      <c r="A30" s="3" t="s">
        <v>12</v>
      </c>
      <c r="B30" s="9" t="s">
        <v>38</v>
      </c>
      <c r="C30" s="3" t="s">
        <v>17</v>
      </c>
      <c r="D30" s="3"/>
      <c r="E30" s="9" t="s">
        <v>425</v>
      </c>
      <c r="F30" s="3" t="s">
        <v>15</v>
      </c>
      <c r="G30" s="3"/>
    </row>
    <row r="31" spans="1:7">
      <c r="A31" s="3" t="s">
        <v>12</v>
      </c>
      <c r="B31" s="3" t="s">
        <v>13</v>
      </c>
      <c r="C31" s="3" t="s">
        <v>17</v>
      </c>
      <c r="D31" s="3"/>
      <c r="E31" s="9" t="s">
        <v>426</v>
      </c>
      <c r="F31" s="3" t="s">
        <v>15</v>
      </c>
      <c r="G31" s="3"/>
    </row>
    <row r="32" spans="1:7">
      <c r="A32" s="3" t="s">
        <v>12</v>
      </c>
      <c r="B32" s="8" t="s">
        <v>427</v>
      </c>
      <c r="C32" s="3" t="s">
        <v>17</v>
      </c>
      <c r="D32" s="3"/>
      <c r="E32" s="9" t="s">
        <v>428</v>
      </c>
      <c r="F32" s="3" t="s">
        <v>12</v>
      </c>
      <c r="G32" s="3"/>
    </row>
    <row r="33" spans="1:7" outlineLevel="1">
      <c r="A33" s="10" t="s">
        <v>12</v>
      </c>
      <c r="B33" s="10" t="s">
        <v>13</v>
      </c>
      <c r="C33" s="10"/>
      <c r="D33" s="10"/>
      <c r="E33" s="10" t="s">
        <v>429</v>
      </c>
      <c r="F33" s="10" t="s">
        <v>15</v>
      </c>
      <c r="G33" s="10"/>
    </row>
    <row r="34" spans="1:7" outlineLevel="1">
      <c r="A34" s="10" t="s">
        <v>12</v>
      </c>
      <c r="B34" s="10" t="s">
        <v>13</v>
      </c>
      <c r="C34" s="10"/>
      <c r="D34" s="10"/>
      <c r="E34" s="10" t="s">
        <v>430</v>
      </c>
      <c r="F34" s="10" t="s">
        <v>15</v>
      </c>
      <c r="G34" s="10"/>
    </row>
    <row r="35" spans="1:7" outlineLevel="1">
      <c r="A35" s="10" t="s">
        <v>12</v>
      </c>
      <c r="B35" s="10" t="s">
        <v>13</v>
      </c>
      <c r="C35" s="10"/>
      <c r="D35" s="10"/>
      <c r="E35" s="10" t="s">
        <v>431</v>
      </c>
      <c r="F35" s="10" t="s">
        <v>15</v>
      </c>
      <c r="G35" s="10"/>
    </row>
    <row r="36" spans="1:7" outlineLevel="1">
      <c r="A36" s="10" t="s">
        <v>12</v>
      </c>
      <c r="B36" s="10" t="s">
        <v>13</v>
      </c>
      <c r="C36" s="10" t="s">
        <v>17</v>
      </c>
      <c r="D36" s="10"/>
      <c r="E36" s="10" t="s">
        <v>432</v>
      </c>
      <c r="F36" s="10" t="s">
        <v>15</v>
      </c>
      <c r="G36" s="10"/>
    </row>
    <row r="37" spans="1:7" outlineLevel="1">
      <c r="A37" s="10" t="s">
        <v>12</v>
      </c>
      <c r="B37" s="10" t="s">
        <v>13</v>
      </c>
      <c r="C37" s="10" t="s">
        <v>17</v>
      </c>
      <c r="D37" s="10"/>
      <c r="E37" s="10" t="s">
        <v>433</v>
      </c>
      <c r="F37" s="10" t="s">
        <v>15</v>
      </c>
      <c r="G37" s="10"/>
    </row>
    <row r="38" spans="1:7" outlineLevel="1">
      <c r="A38" s="10" t="s">
        <v>15</v>
      </c>
      <c r="B38" s="10" t="s">
        <v>13</v>
      </c>
      <c r="C38" s="10" t="s">
        <v>17</v>
      </c>
      <c r="D38" s="10"/>
      <c r="E38" s="10" t="s">
        <v>434</v>
      </c>
      <c r="F38" s="10" t="s">
        <v>15</v>
      </c>
      <c r="G38" s="10"/>
    </row>
    <row r="39" spans="1:7" outlineLevel="1">
      <c r="A39" s="10" t="s">
        <v>15</v>
      </c>
      <c r="B39" s="10" t="s">
        <v>13</v>
      </c>
      <c r="C39" s="10" t="s">
        <v>17</v>
      </c>
      <c r="D39" s="10"/>
      <c r="E39" s="10" t="s">
        <v>435</v>
      </c>
      <c r="F39" s="10" t="s">
        <v>15</v>
      </c>
      <c r="G39" s="10"/>
    </row>
    <row r="40" spans="1:7" outlineLevel="1">
      <c r="A40" s="10" t="s">
        <v>15</v>
      </c>
      <c r="B40" s="10" t="s">
        <v>13</v>
      </c>
      <c r="C40" s="10" t="s">
        <v>17</v>
      </c>
      <c r="D40" s="10"/>
      <c r="E40" s="10" t="s">
        <v>436</v>
      </c>
      <c r="F40" s="10" t="s">
        <v>15</v>
      </c>
      <c r="G40" s="10"/>
    </row>
    <row r="41" spans="1:7" outlineLevel="1">
      <c r="A41" s="10" t="s">
        <v>15</v>
      </c>
      <c r="B41" s="10" t="s">
        <v>13</v>
      </c>
      <c r="C41" s="10" t="s">
        <v>17</v>
      </c>
      <c r="D41" s="10"/>
      <c r="E41" s="10" t="s">
        <v>437</v>
      </c>
      <c r="F41" s="10" t="s">
        <v>15</v>
      </c>
      <c r="G41" s="10"/>
    </row>
    <row r="42" spans="1:7">
      <c r="A42" s="3" t="s">
        <v>12</v>
      </c>
      <c r="B42" s="8" t="s">
        <v>438</v>
      </c>
      <c r="C42" s="3" t="s">
        <v>17</v>
      </c>
      <c r="D42" s="3"/>
      <c r="E42" s="9" t="s">
        <v>439</v>
      </c>
      <c r="F42" s="3" t="s">
        <v>12</v>
      </c>
      <c r="G42" s="3"/>
    </row>
    <row r="43" spans="1:7" outlineLevel="1">
      <c r="A43" s="10" t="s">
        <v>12</v>
      </c>
      <c r="B43" s="10" t="s">
        <v>13</v>
      </c>
      <c r="C43" s="10"/>
      <c r="D43" s="10"/>
      <c r="E43" s="10" t="s">
        <v>429</v>
      </c>
      <c r="F43" s="10" t="s">
        <v>15</v>
      </c>
      <c r="G43" s="10"/>
    </row>
    <row r="44" spans="1:7" outlineLevel="1">
      <c r="A44" s="10" t="s">
        <v>12</v>
      </c>
      <c r="B44" s="10" t="s">
        <v>13</v>
      </c>
      <c r="C44" s="10"/>
      <c r="D44" s="10"/>
      <c r="E44" s="10" t="s">
        <v>430</v>
      </c>
      <c r="F44" s="10" t="s">
        <v>15</v>
      </c>
      <c r="G44" s="10"/>
    </row>
    <row r="45" spans="1:7" outlineLevel="1">
      <c r="A45" s="10" t="s">
        <v>12</v>
      </c>
      <c r="B45" s="10" t="s">
        <v>13</v>
      </c>
      <c r="C45" s="10"/>
      <c r="D45" s="10"/>
      <c r="E45" s="10" t="s">
        <v>431</v>
      </c>
      <c r="F45" s="10" t="s">
        <v>15</v>
      </c>
      <c r="G45" s="10"/>
    </row>
    <row r="46" spans="1:7" outlineLevel="1">
      <c r="A46" s="10" t="s">
        <v>12</v>
      </c>
      <c r="B46" s="10" t="s">
        <v>13</v>
      </c>
      <c r="C46" s="10" t="s">
        <v>17</v>
      </c>
      <c r="D46" s="10"/>
      <c r="E46" s="10" t="s">
        <v>432</v>
      </c>
      <c r="F46" s="10" t="s">
        <v>15</v>
      </c>
      <c r="G46" s="10"/>
    </row>
    <row r="47" spans="1:7" outlineLevel="1">
      <c r="A47" s="10" t="s">
        <v>12</v>
      </c>
      <c r="B47" s="10" t="s">
        <v>13</v>
      </c>
      <c r="C47" s="10" t="s">
        <v>17</v>
      </c>
      <c r="D47" s="10"/>
      <c r="E47" s="10" t="s">
        <v>433</v>
      </c>
      <c r="F47" s="10" t="s">
        <v>15</v>
      </c>
      <c r="G47" s="10"/>
    </row>
    <row r="48" spans="1:7">
      <c r="A48" s="3" t="s">
        <v>12</v>
      </c>
      <c r="B48" s="3" t="s">
        <v>13</v>
      </c>
      <c r="C48" s="3" t="s">
        <v>17</v>
      </c>
      <c r="D48" s="3"/>
      <c r="E48" s="9" t="s">
        <v>440</v>
      </c>
      <c r="F48" s="3" t="s">
        <v>15</v>
      </c>
      <c r="G48" s="3"/>
    </row>
    <row r="49" spans="1:7">
      <c r="A49" s="3" t="s">
        <v>12</v>
      </c>
      <c r="B49" s="8" t="s">
        <v>441</v>
      </c>
      <c r="C49" s="3" t="s">
        <v>17</v>
      </c>
      <c r="D49" s="3"/>
      <c r="E49" s="9" t="s">
        <v>441</v>
      </c>
      <c r="F49" s="3" t="s">
        <v>12</v>
      </c>
      <c r="G49" s="3"/>
    </row>
    <row r="50" spans="1:7" outlineLevel="1">
      <c r="A50" s="10" t="s">
        <v>12</v>
      </c>
      <c r="B50" s="16" t="s">
        <v>63</v>
      </c>
      <c r="C50" s="10" t="s">
        <v>17</v>
      </c>
      <c r="D50" s="10"/>
      <c r="E50" s="10" t="s">
        <v>442</v>
      </c>
      <c r="F50" s="10" t="s">
        <v>15</v>
      </c>
      <c r="G50" s="10"/>
    </row>
    <row r="51" spans="1:7" outlineLevel="2">
      <c r="A51" s="10" t="s">
        <v>12</v>
      </c>
      <c r="B51" s="10" t="s">
        <v>65</v>
      </c>
      <c r="C51" s="10" t="s">
        <v>17</v>
      </c>
      <c r="D51" s="10"/>
      <c r="E51" s="10" t="s">
        <v>66</v>
      </c>
      <c r="F51" s="10" t="s">
        <v>15</v>
      </c>
      <c r="G51" s="14">
        <v>44075</v>
      </c>
    </row>
    <row r="52" spans="1:7" outlineLevel="2">
      <c r="A52" s="10" t="s">
        <v>12</v>
      </c>
      <c r="B52" s="10" t="s">
        <v>65</v>
      </c>
      <c r="C52" s="10" t="s">
        <v>17</v>
      </c>
      <c r="D52" s="10"/>
      <c r="E52" s="10" t="s">
        <v>67</v>
      </c>
      <c r="F52" s="10" t="s">
        <v>15</v>
      </c>
      <c r="G52" s="14">
        <v>47726</v>
      </c>
    </row>
    <row r="53" spans="1:7" outlineLevel="1">
      <c r="A53" s="10" t="s">
        <v>12</v>
      </c>
      <c r="B53" s="10" t="s">
        <v>13</v>
      </c>
      <c r="C53" s="10" t="s">
        <v>17</v>
      </c>
      <c r="D53" s="10"/>
      <c r="E53" s="10" t="s">
        <v>443</v>
      </c>
      <c r="F53" s="10" t="s">
        <v>15</v>
      </c>
      <c r="G53" s="10"/>
    </row>
    <row r="54" spans="1:7" outlineLevel="1">
      <c r="A54" s="10" t="s">
        <v>12</v>
      </c>
      <c r="B54" s="10" t="s">
        <v>13</v>
      </c>
      <c r="C54" s="10" t="s">
        <v>17</v>
      </c>
      <c r="D54" s="10"/>
      <c r="E54" s="10" t="s">
        <v>444</v>
      </c>
      <c r="F54" s="10" t="s">
        <v>15</v>
      </c>
      <c r="G54" s="10"/>
    </row>
    <row r="55" spans="1:7" outlineLevel="1">
      <c r="A55" s="10" t="s">
        <v>12</v>
      </c>
      <c r="B55" s="10" t="s">
        <v>65</v>
      </c>
      <c r="C55" s="10" t="s">
        <v>17</v>
      </c>
      <c r="D55" s="10"/>
      <c r="E55" s="10" t="s">
        <v>445</v>
      </c>
      <c r="F55" s="10" t="s">
        <v>15</v>
      </c>
      <c r="G55" s="10"/>
    </row>
    <row r="56" spans="1:7" outlineLevel="1">
      <c r="A56" s="10" t="s">
        <v>12</v>
      </c>
      <c r="B56" s="10" t="s">
        <v>13</v>
      </c>
      <c r="C56" s="10" t="s">
        <v>17</v>
      </c>
      <c r="D56" s="10"/>
      <c r="E56" s="10" t="s">
        <v>446</v>
      </c>
      <c r="F56" s="10" t="s">
        <v>15</v>
      </c>
      <c r="G56" s="10"/>
    </row>
    <row r="57" spans="1:7">
      <c r="A57" s="3" t="s">
        <v>12</v>
      </c>
      <c r="B57" s="3" t="s">
        <v>13</v>
      </c>
      <c r="C57" s="3" t="s">
        <v>17</v>
      </c>
      <c r="D57" s="3"/>
      <c r="E57" s="9" t="s">
        <v>447</v>
      </c>
      <c r="F57" s="3" t="s">
        <v>12</v>
      </c>
      <c r="G57" s="3"/>
    </row>
    <row r="58" spans="1:7" outlineLevel="1">
      <c r="A58" s="10" t="s">
        <v>12</v>
      </c>
      <c r="B58" s="10" t="s">
        <v>13</v>
      </c>
      <c r="C58" s="10" t="s">
        <v>17</v>
      </c>
      <c r="D58" s="10"/>
      <c r="E58" s="10" t="s">
        <v>431</v>
      </c>
      <c r="F58" s="10" t="s">
        <v>15</v>
      </c>
      <c r="G58" s="10"/>
    </row>
    <row r="59" spans="1:7" outlineLevel="1">
      <c r="A59" s="10" t="s">
        <v>12</v>
      </c>
      <c r="B59" s="10" t="s">
        <v>13</v>
      </c>
      <c r="C59" s="10" t="s">
        <v>17</v>
      </c>
      <c r="D59" s="10"/>
      <c r="E59" s="10" t="s">
        <v>432</v>
      </c>
      <c r="F59" s="10" t="s">
        <v>15</v>
      </c>
      <c r="G59" s="10"/>
    </row>
    <row r="60" spans="1:7" outlineLevel="1">
      <c r="A60" s="10" t="s">
        <v>12</v>
      </c>
      <c r="B60" s="10" t="s">
        <v>13</v>
      </c>
      <c r="C60" s="10" t="s">
        <v>17</v>
      </c>
      <c r="D60" s="10"/>
      <c r="E60" s="10" t="s">
        <v>433</v>
      </c>
      <c r="F60" s="10" t="s">
        <v>15</v>
      </c>
      <c r="G60" s="10"/>
    </row>
    <row r="61" spans="1:7" outlineLevel="1">
      <c r="A61" s="10" t="s">
        <v>12</v>
      </c>
      <c r="B61" s="10" t="s">
        <v>65</v>
      </c>
      <c r="C61" s="10" t="s">
        <v>17</v>
      </c>
      <c r="D61" s="10"/>
      <c r="E61" s="10" t="s">
        <v>445</v>
      </c>
      <c r="F61" s="10" t="s">
        <v>15</v>
      </c>
      <c r="G61" s="10"/>
    </row>
    <row r="62" spans="1:7" outlineLevel="1">
      <c r="A62" s="10" t="s">
        <v>12</v>
      </c>
      <c r="B62" s="10" t="s">
        <v>13</v>
      </c>
      <c r="C62" s="10" t="s">
        <v>17</v>
      </c>
      <c r="D62" s="10"/>
      <c r="E62" s="10" t="s">
        <v>448</v>
      </c>
      <c r="F62" s="10" t="s">
        <v>15</v>
      </c>
      <c r="G62" s="10"/>
    </row>
    <row r="63" spans="1:7" outlineLevel="1">
      <c r="A63" s="10" t="s">
        <v>12</v>
      </c>
      <c r="B63" s="10" t="s">
        <v>13</v>
      </c>
      <c r="C63" s="10" t="s">
        <v>17</v>
      </c>
      <c r="D63" s="10"/>
      <c r="E63" s="10" t="s">
        <v>449</v>
      </c>
      <c r="F63" s="10" t="s">
        <v>15</v>
      </c>
      <c r="G63" s="10"/>
    </row>
    <row r="64" spans="1:7">
      <c r="A64" s="3" t="s">
        <v>12</v>
      </c>
      <c r="B64" s="3" t="s">
        <v>13</v>
      </c>
      <c r="C64" s="3" t="s">
        <v>17</v>
      </c>
      <c r="D64" s="3"/>
      <c r="E64" s="9" t="s">
        <v>450</v>
      </c>
      <c r="F64" s="3" t="s">
        <v>15</v>
      </c>
      <c r="G64" s="3"/>
    </row>
    <row r="65" spans="1:7" ht="30">
      <c r="A65" s="3" t="s">
        <v>12</v>
      </c>
      <c r="B65" s="3" t="s">
        <v>13</v>
      </c>
      <c r="C65" s="3" t="s">
        <v>17</v>
      </c>
      <c r="D65" s="3"/>
      <c r="E65" s="9" t="s">
        <v>451</v>
      </c>
      <c r="F65" s="3" t="s">
        <v>15</v>
      </c>
      <c r="G65" s="3"/>
    </row>
    <row r="66" spans="1:7">
      <c r="A66" s="3" t="s">
        <v>12</v>
      </c>
      <c r="B66" s="8" t="s">
        <v>452</v>
      </c>
      <c r="C66" s="3" t="s">
        <v>17</v>
      </c>
      <c r="D66" s="3"/>
      <c r="E66" s="9" t="s">
        <v>453</v>
      </c>
      <c r="F66" s="3" t="s">
        <v>15</v>
      </c>
      <c r="G66" s="3"/>
    </row>
    <row r="67" spans="1:7" outlineLevel="1">
      <c r="A67" s="10" t="s">
        <v>12</v>
      </c>
      <c r="B67" s="10" t="s">
        <v>13</v>
      </c>
      <c r="C67" s="10" t="s">
        <v>17</v>
      </c>
      <c r="D67" s="10"/>
      <c r="E67" s="10" t="s">
        <v>454</v>
      </c>
      <c r="F67" s="10" t="s">
        <v>15</v>
      </c>
      <c r="G67" s="10"/>
    </row>
    <row r="68" spans="1:7" ht="14.25" customHeight="1" outlineLevel="1">
      <c r="A68" s="10" t="s">
        <v>12</v>
      </c>
      <c r="B68" s="10" t="s">
        <v>13</v>
      </c>
      <c r="C68" s="10" t="s">
        <v>17</v>
      </c>
      <c r="D68" s="10"/>
      <c r="E68" s="10" t="s">
        <v>455</v>
      </c>
      <c r="F68" s="10" t="s">
        <v>15</v>
      </c>
      <c r="G68" s="10"/>
    </row>
    <row r="69" spans="1:7" outlineLevel="1">
      <c r="A69" s="10" t="s">
        <v>12</v>
      </c>
      <c r="B69" s="10" t="s">
        <v>13</v>
      </c>
      <c r="C69" s="10" t="s">
        <v>17</v>
      </c>
      <c r="D69" s="10"/>
      <c r="E69" s="10" t="s">
        <v>456</v>
      </c>
      <c r="F69" s="10" t="s">
        <v>15</v>
      </c>
      <c r="G69" s="10"/>
    </row>
    <row r="70" spans="1:7">
      <c r="A70" s="3" t="s">
        <v>12</v>
      </c>
      <c r="B70" s="8" t="s">
        <v>452</v>
      </c>
      <c r="C70" s="3" t="s">
        <v>17</v>
      </c>
      <c r="D70" s="3"/>
      <c r="E70" s="9" t="s">
        <v>457</v>
      </c>
      <c r="F70" s="3" t="s">
        <v>15</v>
      </c>
      <c r="G70" s="3"/>
    </row>
    <row r="71" spans="1:7" outlineLevel="1">
      <c r="A71" s="10" t="s">
        <v>12</v>
      </c>
      <c r="B71" s="10" t="s">
        <v>13</v>
      </c>
      <c r="C71" s="10" t="s">
        <v>17</v>
      </c>
      <c r="D71" s="10"/>
      <c r="E71" s="10" t="s">
        <v>454</v>
      </c>
      <c r="F71" s="10" t="s">
        <v>15</v>
      </c>
      <c r="G71" s="10"/>
    </row>
    <row r="72" spans="1:7" ht="14.25" customHeight="1" outlineLevel="1">
      <c r="A72" s="10" t="s">
        <v>12</v>
      </c>
      <c r="B72" s="10" t="s">
        <v>13</v>
      </c>
      <c r="C72" s="10" t="s">
        <v>17</v>
      </c>
      <c r="D72" s="10"/>
      <c r="E72" s="10" t="s">
        <v>455</v>
      </c>
      <c r="F72" s="10" t="s">
        <v>15</v>
      </c>
      <c r="G72" s="10"/>
    </row>
    <row r="73" spans="1:7" outlineLevel="1">
      <c r="A73" s="10" t="s">
        <v>12</v>
      </c>
      <c r="B73" s="10" t="s">
        <v>13</v>
      </c>
      <c r="C73" s="10" t="s">
        <v>17</v>
      </c>
      <c r="D73" s="10"/>
      <c r="E73" s="10" t="s">
        <v>456</v>
      </c>
      <c r="F73" s="10" t="s">
        <v>15</v>
      </c>
      <c r="G73" s="10"/>
    </row>
    <row r="74" spans="1:7">
      <c r="A74" s="9" t="s">
        <v>12</v>
      </c>
      <c r="B74" s="8" t="s">
        <v>452</v>
      </c>
      <c r="C74" s="3" t="s">
        <v>17</v>
      </c>
      <c r="D74" s="3"/>
      <c r="E74" s="9" t="s">
        <v>458</v>
      </c>
      <c r="F74" s="3" t="s">
        <v>15</v>
      </c>
      <c r="G74" s="3"/>
    </row>
    <row r="75" spans="1:7" outlineLevel="1">
      <c r="A75" s="10" t="s">
        <v>12</v>
      </c>
      <c r="B75" s="10" t="s">
        <v>13</v>
      </c>
      <c r="C75" s="10" t="s">
        <v>17</v>
      </c>
      <c r="D75" s="10"/>
      <c r="E75" s="10" t="s">
        <v>454</v>
      </c>
      <c r="F75" s="10" t="s">
        <v>15</v>
      </c>
      <c r="G75" s="10"/>
    </row>
    <row r="76" spans="1:7" ht="14.25" customHeight="1" outlineLevel="1">
      <c r="A76" s="10" t="s">
        <v>12</v>
      </c>
      <c r="B76" s="10" t="s">
        <v>13</v>
      </c>
      <c r="C76" s="10" t="s">
        <v>17</v>
      </c>
      <c r="D76" s="10"/>
      <c r="E76" s="10" t="s">
        <v>455</v>
      </c>
      <c r="F76" s="10" t="s">
        <v>15</v>
      </c>
      <c r="G76" s="10"/>
    </row>
    <row r="77" spans="1:7" outlineLevel="1">
      <c r="A77" s="10" t="s">
        <v>12</v>
      </c>
      <c r="B77" s="10" t="s">
        <v>13</v>
      </c>
      <c r="C77" s="10" t="s">
        <v>17</v>
      </c>
      <c r="D77" s="10"/>
      <c r="E77" s="10" t="s">
        <v>456</v>
      </c>
      <c r="F77" s="10" t="s">
        <v>15</v>
      </c>
      <c r="G77" s="10"/>
    </row>
    <row r="78" spans="1:7" ht="45">
      <c r="A78" s="9" t="s">
        <v>12</v>
      </c>
      <c r="B78" s="8" t="s">
        <v>452</v>
      </c>
      <c r="C78" s="3" t="s">
        <v>17</v>
      </c>
      <c r="D78" s="3"/>
      <c r="E78" s="9" t="s">
        <v>459</v>
      </c>
      <c r="F78" s="3" t="s">
        <v>15</v>
      </c>
      <c r="G78" s="3"/>
    </row>
    <row r="79" spans="1:7" outlineLevel="1">
      <c r="A79" s="10" t="s">
        <v>12</v>
      </c>
      <c r="B79" s="10" t="s">
        <v>13</v>
      </c>
      <c r="C79" s="10" t="s">
        <v>17</v>
      </c>
      <c r="D79" s="10"/>
      <c r="E79" s="10" t="s">
        <v>454</v>
      </c>
      <c r="F79" s="10" t="s">
        <v>15</v>
      </c>
      <c r="G79" s="10"/>
    </row>
    <row r="80" spans="1:7" ht="14.25" customHeight="1" outlineLevel="1">
      <c r="A80" s="10" t="s">
        <v>12</v>
      </c>
      <c r="B80" s="10" t="s">
        <v>13</v>
      </c>
      <c r="C80" s="10" t="s">
        <v>17</v>
      </c>
      <c r="D80" s="10"/>
      <c r="E80" s="10" t="s">
        <v>455</v>
      </c>
      <c r="F80" s="10" t="s">
        <v>15</v>
      </c>
      <c r="G80" s="10"/>
    </row>
    <row r="81" spans="1:7" outlineLevel="1">
      <c r="A81" s="10" t="s">
        <v>12</v>
      </c>
      <c r="B81" s="10" t="s">
        <v>13</v>
      </c>
      <c r="C81" s="10" t="s">
        <v>17</v>
      </c>
      <c r="D81" s="10"/>
      <c r="E81" s="10" t="s">
        <v>456</v>
      </c>
      <c r="F81" s="10" t="s">
        <v>15</v>
      </c>
      <c r="G81" s="10"/>
    </row>
    <row r="82" spans="1:7">
      <c r="A82" s="9" t="s">
        <v>12</v>
      </c>
      <c r="B82" s="8" t="s">
        <v>452</v>
      </c>
      <c r="C82" s="3" t="s">
        <v>17</v>
      </c>
      <c r="D82" s="3"/>
      <c r="E82" s="9" t="s">
        <v>460</v>
      </c>
      <c r="F82" s="3" t="s">
        <v>15</v>
      </c>
      <c r="G82" s="3"/>
    </row>
    <row r="83" spans="1:7" outlineLevel="1">
      <c r="A83" s="10" t="s">
        <v>12</v>
      </c>
      <c r="B83" s="10" t="s">
        <v>13</v>
      </c>
      <c r="C83" s="10" t="s">
        <v>17</v>
      </c>
      <c r="D83" s="10"/>
      <c r="E83" s="10" t="s">
        <v>454</v>
      </c>
      <c r="F83" s="10" t="s">
        <v>15</v>
      </c>
      <c r="G83" s="10"/>
    </row>
    <row r="84" spans="1:7" ht="14.25" customHeight="1" outlineLevel="1">
      <c r="A84" s="10" t="s">
        <v>12</v>
      </c>
      <c r="B84" s="10" t="s">
        <v>13</v>
      </c>
      <c r="C84" s="10" t="s">
        <v>17</v>
      </c>
      <c r="D84" s="10"/>
      <c r="E84" s="10" t="s">
        <v>455</v>
      </c>
      <c r="F84" s="10" t="s">
        <v>15</v>
      </c>
      <c r="G84" s="10"/>
    </row>
    <row r="85" spans="1:7" outlineLevel="1">
      <c r="A85" s="10" t="s">
        <v>12</v>
      </c>
      <c r="B85" s="10" t="s">
        <v>13</v>
      </c>
      <c r="C85" s="10" t="s">
        <v>17</v>
      </c>
      <c r="D85" s="10"/>
      <c r="E85" s="10" t="s">
        <v>456</v>
      </c>
      <c r="F85" s="10" t="s">
        <v>15</v>
      </c>
      <c r="G85" s="10"/>
    </row>
    <row r="86" spans="1:7">
      <c r="A86" s="9" t="s">
        <v>12</v>
      </c>
      <c r="B86" s="8" t="s">
        <v>452</v>
      </c>
      <c r="C86" s="3" t="s">
        <v>17</v>
      </c>
      <c r="D86" s="3"/>
      <c r="E86" s="9" t="s">
        <v>461</v>
      </c>
      <c r="F86" s="3" t="s">
        <v>15</v>
      </c>
      <c r="G86" s="3"/>
    </row>
    <row r="87" spans="1:7" outlineLevel="1">
      <c r="A87" s="10" t="s">
        <v>12</v>
      </c>
      <c r="B87" s="10" t="s">
        <v>13</v>
      </c>
      <c r="C87" s="10" t="s">
        <v>17</v>
      </c>
      <c r="D87" s="10"/>
      <c r="E87" s="10" t="s">
        <v>454</v>
      </c>
      <c r="F87" s="10" t="s">
        <v>15</v>
      </c>
      <c r="G87" s="10"/>
    </row>
    <row r="88" spans="1:7" ht="14.25" customHeight="1" outlineLevel="1">
      <c r="A88" s="10" t="s">
        <v>12</v>
      </c>
      <c r="B88" s="10" t="s">
        <v>13</v>
      </c>
      <c r="C88" s="10" t="s">
        <v>17</v>
      </c>
      <c r="D88" s="10"/>
      <c r="E88" s="10" t="s">
        <v>455</v>
      </c>
      <c r="F88" s="10" t="s">
        <v>15</v>
      </c>
      <c r="G88" s="10"/>
    </row>
    <row r="89" spans="1:7" outlineLevel="1">
      <c r="A89" s="10" t="s">
        <v>12</v>
      </c>
      <c r="B89" s="10" t="s">
        <v>13</v>
      </c>
      <c r="C89" s="10" t="s">
        <v>17</v>
      </c>
      <c r="D89" s="10"/>
      <c r="E89" s="10" t="s">
        <v>456</v>
      </c>
      <c r="F89" s="10" t="s">
        <v>15</v>
      </c>
      <c r="G89" s="10"/>
    </row>
    <row r="90" spans="1:7">
      <c r="A90" s="9" t="s">
        <v>12</v>
      </c>
      <c r="B90" s="8" t="s">
        <v>452</v>
      </c>
      <c r="C90" s="3" t="s">
        <v>17</v>
      </c>
      <c r="D90" s="3"/>
      <c r="E90" s="9" t="s">
        <v>462</v>
      </c>
      <c r="F90" s="3" t="s">
        <v>15</v>
      </c>
      <c r="G90" s="3"/>
    </row>
    <row r="91" spans="1:7" outlineLevel="1">
      <c r="A91" s="10" t="s">
        <v>12</v>
      </c>
      <c r="B91" s="10" t="s">
        <v>13</v>
      </c>
      <c r="C91" s="10" t="s">
        <v>17</v>
      </c>
      <c r="D91" s="10"/>
      <c r="E91" s="10" t="s">
        <v>454</v>
      </c>
      <c r="F91" s="10" t="s">
        <v>15</v>
      </c>
      <c r="G91" s="10"/>
    </row>
    <row r="92" spans="1:7" ht="14.25" customHeight="1" outlineLevel="1">
      <c r="A92" s="10" t="s">
        <v>12</v>
      </c>
      <c r="B92" s="10" t="s">
        <v>13</v>
      </c>
      <c r="C92" s="10" t="s">
        <v>17</v>
      </c>
      <c r="D92" s="10"/>
      <c r="E92" s="10" t="s">
        <v>455</v>
      </c>
      <c r="F92" s="10" t="s">
        <v>15</v>
      </c>
      <c r="G92" s="10"/>
    </row>
    <row r="93" spans="1:7" outlineLevel="1">
      <c r="A93" s="10" t="s">
        <v>12</v>
      </c>
      <c r="B93" s="10" t="s">
        <v>13</v>
      </c>
      <c r="C93" s="10" t="s">
        <v>17</v>
      </c>
      <c r="D93" s="10"/>
      <c r="E93" s="10" t="s">
        <v>456</v>
      </c>
      <c r="F93" s="10" t="s">
        <v>15</v>
      </c>
      <c r="G93" s="10"/>
    </row>
    <row r="94" spans="1:7">
      <c r="A94" s="9" t="s">
        <v>12</v>
      </c>
      <c r="B94" s="8" t="s">
        <v>452</v>
      </c>
      <c r="C94" s="3" t="s">
        <v>17</v>
      </c>
      <c r="D94" s="3"/>
      <c r="E94" s="9" t="s">
        <v>463</v>
      </c>
      <c r="F94" s="3" t="s">
        <v>15</v>
      </c>
      <c r="G94" s="3"/>
    </row>
    <row r="95" spans="1:7" outlineLevel="1">
      <c r="A95" s="10" t="s">
        <v>12</v>
      </c>
      <c r="B95" s="10" t="s">
        <v>13</v>
      </c>
      <c r="C95" s="10" t="s">
        <v>17</v>
      </c>
      <c r="D95" s="10"/>
      <c r="E95" s="10" t="s">
        <v>454</v>
      </c>
      <c r="F95" s="10" t="s">
        <v>15</v>
      </c>
      <c r="G95" s="10"/>
    </row>
    <row r="96" spans="1:7" ht="14.25" customHeight="1" outlineLevel="1">
      <c r="A96" s="10" t="s">
        <v>12</v>
      </c>
      <c r="B96" s="10" t="s">
        <v>13</v>
      </c>
      <c r="C96" s="10" t="s">
        <v>17</v>
      </c>
      <c r="D96" s="10"/>
      <c r="E96" s="10" t="s">
        <v>455</v>
      </c>
      <c r="F96" s="10" t="s">
        <v>15</v>
      </c>
      <c r="G96" s="10"/>
    </row>
    <row r="97" spans="1:7" outlineLevel="1">
      <c r="A97" s="10" t="s">
        <v>12</v>
      </c>
      <c r="B97" s="10" t="s">
        <v>13</v>
      </c>
      <c r="C97" s="10" t="s">
        <v>17</v>
      </c>
      <c r="D97" s="10"/>
      <c r="E97" s="10" t="s">
        <v>456</v>
      </c>
      <c r="F97" s="10" t="s">
        <v>15</v>
      </c>
      <c r="G97" s="10"/>
    </row>
    <row r="98" spans="1:7">
      <c r="A98" s="9" t="s">
        <v>12</v>
      </c>
      <c r="B98" s="8" t="s">
        <v>452</v>
      </c>
      <c r="C98" s="3" t="s">
        <v>17</v>
      </c>
      <c r="D98" s="3"/>
      <c r="E98" s="9" t="s">
        <v>464</v>
      </c>
      <c r="F98" s="3" t="s">
        <v>15</v>
      </c>
      <c r="G98" s="3"/>
    </row>
    <row r="99" spans="1:7" outlineLevel="1">
      <c r="A99" s="10" t="s">
        <v>12</v>
      </c>
      <c r="B99" s="10" t="s">
        <v>13</v>
      </c>
      <c r="C99" s="10" t="s">
        <v>17</v>
      </c>
      <c r="D99" s="10"/>
      <c r="E99" s="10" t="s">
        <v>454</v>
      </c>
      <c r="F99" s="10" t="s">
        <v>15</v>
      </c>
      <c r="G99" s="10"/>
    </row>
    <row r="100" spans="1:7" ht="14.25" customHeight="1" outlineLevel="1">
      <c r="A100" s="10" t="s">
        <v>12</v>
      </c>
      <c r="B100" s="10" t="s">
        <v>13</v>
      </c>
      <c r="C100" s="10" t="s">
        <v>17</v>
      </c>
      <c r="D100" s="10"/>
      <c r="E100" s="10" t="s">
        <v>455</v>
      </c>
      <c r="F100" s="10" t="s">
        <v>15</v>
      </c>
      <c r="G100" s="10"/>
    </row>
    <row r="101" spans="1:7" outlineLevel="1">
      <c r="A101" s="10" t="s">
        <v>12</v>
      </c>
      <c r="B101" s="10" t="s">
        <v>13</v>
      </c>
      <c r="C101" s="10" t="s">
        <v>17</v>
      </c>
      <c r="D101" s="10"/>
      <c r="E101" s="10" t="s">
        <v>456</v>
      </c>
      <c r="F101" s="10" t="s">
        <v>15</v>
      </c>
      <c r="G101" s="10"/>
    </row>
    <row r="102" spans="1:7">
      <c r="A102" s="9" t="s">
        <v>12</v>
      </c>
      <c r="B102" s="8" t="s">
        <v>452</v>
      </c>
      <c r="C102" s="3" t="s">
        <v>17</v>
      </c>
      <c r="D102" s="3"/>
      <c r="E102" s="9" t="s">
        <v>465</v>
      </c>
      <c r="F102" s="3" t="s">
        <v>15</v>
      </c>
      <c r="G102" s="3"/>
    </row>
    <row r="103" spans="1:7" outlineLevel="1">
      <c r="A103" s="10" t="s">
        <v>12</v>
      </c>
      <c r="B103" s="10" t="s">
        <v>13</v>
      </c>
      <c r="C103" s="10" t="s">
        <v>17</v>
      </c>
      <c r="D103" s="10"/>
      <c r="E103" s="10" t="s">
        <v>454</v>
      </c>
      <c r="F103" s="10" t="s">
        <v>15</v>
      </c>
      <c r="G103" s="10"/>
    </row>
    <row r="104" spans="1:7" ht="14.25" customHeight="1" outlineLevel="1">
      <c r="A104" s="10" t="s">
        <v>12</v>
      </c>
      <c r="B104" s="10" t="s">
        <v>13</v>
      </c>
      <c r="C104" s="10" t="s">
        <v>17</v>
      </c>
      <c r="D104" s="10"/>
      <c r="E104" s="10" t="s">
        <v>455</v>
      </c>
      <c r="F104" s="10" t="s">
        <v>15</v>
      </c>
      <c r="G104" s="10"/>
    </row>
    <row r="105" spans="1:7" outlineLevel="1">
      <c r="A105" s="10" t="s">
        <v>12</v>
      </c>
      <c r="B105" s="10" t="s">
        <v>13</v>
      </c>
      <c r="C105" s="10" t="s">
        <v>17</v>
      </c>
      <c r="D105" s="10"/>
      <c r="E105" s="10" t="s">
        <v>456</v>
      </c>
      <c r="F105" s="10" t="s">
        <v>15</v>
      </c>
      <c r="G105" s="10"/>
    </row>
    <row r="106" spans="1:7">
      <c r="A106" s="9" t="s">
        <v>12</v>
      </c>
      <c r="B106" s="8" t="s">
        <v>452</v>
      </c>
      <c r="C106" s="3" t="s">
        <v>17</v>
      </c>
      <c r="D106" s="3"/>
      <c r="E106" s="9" t="s">
        <v>466</v>
      </c>
      <c r="F106" s="3" t="s">
        <v>15</v>
      </c>
      <c r="G106" s="3"/>
    </row>
    <row r="107" spans="1:7" outlineLevel="1">
      <c r="A107" s="10" t="s">
        <v>12</v>
      </c>
      <c r="B107" s="10" t="s">
        <v>13</v>
      </c>
      <c r="C107" s="10" t="s">
        <v>17</v>
      </c>
      <c r="D107" s="10"/>
      <c r="E107" s="10" t="s">
        <v>454</v>
      </c>
      <c r="F107" s="10" t="s">
        <v>15</v>
      </c>
      <c r="G107" s="10"/>
    </row>
    <row r="108" spans="1:7" ht="14.25" customHeight="1" outlineLevel="1">
      <c r="A108" s="10" t="s">
        <v>12</v>
      </c>
      <c r="B108" s="10" t="s">
        <v>13</v>
      </c>
      <c r="C108" s="10" t="s">
        <v>17</v>
      </c>
      <c r="D108" s="10"/>
      <c r="E108" s="10" t="s">
        <v>455</v>
      </c>
      <c r="F108" s="10" t="s">
        <v>15</v>
      </c>
      <c r="G108" s="10"/>
    </row>
    <row r="109" spans="1:7" outlineLevel="1">
      <c r="A109" s="10" t="s">
        <v>12</v>
      </c>
      <c r="B109" s="10" t="s">
        <v>13</v>
      </c>
      <c r="C109" s="10" t="s">
        <v>17</v>
      </c>
      <c r="D109" s="10"/>
      <c r="E109" s="10" t="s">
        <v>456</v>
      </c>
      <c r="F109" s="10" t="s">
        <v>15</v>
      </c>
      <c r="G109" s="10"/>
    </row>
    <row r="110" spans="1:7">
      <c r="A110" s="9" t="s">
        <v>12</v>
      </c>
      <c r="B110" s="8" t="s">
        <v>452</v>
      </c>
      <c r="C110" s="3" t="s">
        <v>17</v>
      </c>
      <c r="D110" s="3"/>
      <c r="E110" s="9" t="s">
        <v>467</v>
      </c>
      <c r="F110" s="3" t="s">
        <v>15</v>
      </c>
      <c r="G110" s="3"/>
    </row>
    <row r="111" spans="1:7" outlineLevel="1">
      <c r="A111" s="10" t="s">
        <v>12</v>
      </c>
      <c r="B111" s="10" t="s">
        <v>13</v>
      </c>
      <c r="C111" s="10" t="s">
        <v>17</v>
      </c>
      <c r="D111" s="10"/>
      <c r="E111" s="10" t="s">
        <v>454</v>
      </c>
      <c r="F111" s="10" t="s">
        <v>15</v>
      </c>
      <c r="G111" s="10"/>
    </row>
    <row r="112" spans="1:7" ht="14.25" customHeight="1" outlineLevel="1">
      <c r="A112" s="10" t="s">
        <v>12</v>
      </c>
      <c r="B112" s="10" t="s">
        <v>13</v>
      </c>
      <c r="C112" s="10" t="s">
        <v>17</v>
      </c>
      <c r="D112" s="10"/>
      <c r="E112" s="10" t="s">
        <v>455</v>
      </c>
      <c r="F112" s="10" t="s">
        <v>15</v>
      </c>
      <c r="G112" s="10"/>
    </row>
    <row r="113" spans="1:7" outlineLevel="1">
      <c r="A113" s="10" t="s">
        <v>12</v>
      </c>
      <c r="B113" s="10" t="s">
        <v>13</v>
      </c>
      <c r="C113" s="10" t="s">
        <v>17</v>
      </c>
      <c r="D113" s="10"/>
      <c r="E113" s="10" t="s">
        <v>456</v>
      </c>
      <c r="F113" s="10" t="s">
        <v>15</v>
      </c>
      <c r="G113" s="10"/>
    </row>
    <row r="114" spans="1:7">
      <c r="A114" s="9" t="s">
        <v>12</v>
      </c>
      <c r="B114" s="8" t="s">
        <v>452</v>
      </c>
      <c r="C114" s="3" t="s">
        <v>17</v>
      </c>
      <c r="D114" s="3"/>
      <c r="E114" s="9" t="s">
        <v>468</v>
      </c>
      <c r="F114" s="3" t="s">
        <v>15</v>
      </c>
      <c r="G114" s="3"/>
    </row>
    <row r="115" spans="1:7" outlineLevel="1">
      <c r="A115" s="10" t="s">
        <v>12</v>
      </c>
      <c r="B115" s="10" t="s">
        <v>13</v>
      </c>
      <c r="C115" s="10" t="s">
        <v>17</v>
      </c>
      <c r="D115" s="10"/>
      <c r="E115" s="10" t="s">
        <v>454</v>
      </c>
      <c r="F115" s="10" t="s">
        <v>15</v>
      </c>
      <c r="G115" s="10"/>
    </row>
    <row r="116" spans="1:7" ht="14.25" customHeight="1" outlineLevel="1">
      <c r="A116" s="10" t="s">
        <v>12</v>
      </c>
      <c r="B116" s="10" t="s">
        <v>13</v>
      </c>
      <c r="C116" s="10" t="s">
        <v>17</v>
      </c>
      <c r="D116" s="10"/>
      <c r="E116" s="10" t="s">
        <v>455</v>
      </c>
      <c r="F116" s="10" t="s">
        <v>15</v>
      </c>
      <c r="G116" s="10"/>
    </row>
    <row r="117" spans="1:7" outlineLevel="1">
      <c r="A117" s="10" t="s">
        <v>12</v>
      </c>
      <c r="B117" s="10" t="s">
        <v>13</v>
      </c>
      <c r="C117" s="10" t="s">
        <v>17</v>
      </c>
      <c r="D117" s="10"/>
      <c r="E117" s="10" t="s">
        <v>456</v>
      </c>
      <c r="F117" s="10" t="s">
        <v>15</v>
      </c>
      <c r="G117" s="10"/>
    </row>
    <row r="118" spans="1:7">
      <c r="A118" s="9" t="s">
        <v>12</v>
      </c>
      <c r="B118" s="8" t="s">
        <v>452</v>
      </c>
      <c r="C118" s="3" t="s">
        <v>17</v>
      </c>
      <c r="D118" s="3"/>
      <c r="E118" s="9" t="s">
        <v>469</v>
      </c>
      <c r="F118" s="3" t="s">
        <v>15</v>
      </c>
      <c r="G118" s="3"/>
    </row>
    <row r="119" spans="1:7" outlineLevel="1">
      <c r="A119" s="10" t="s">
        <v>12</v>
      </c>
      <c r="B119" s="10" t="s">
        <v>13</v>
      </c>
      <c r="C119" s="10" t="s">
        <v>17</v>
      </c>
      <c r="D119" s="10"/>
      <c r="E119" s="10" t="s">
        <v>454</v>
      </c>
      <c r="F119" s="10" t="s">
        <v>15</v>
      </c>
      <c r="G119" s="10"/>
    </row>
    <row r="120" spans="1:7" ht="14.25" customHeight="1" outlineLevel="1">
      <c r="A120" s="10" t="s">
        <v>12</v>
      </c>
      <c r="B120" s="10" t="s">
        <v>13</v>
      </c>
      <c r="C120" s="10" t="s">
        <v>17</v>
      </c>
      <c r="D120" s="10"/>
      <c r="E120" s="10" t="s">
        <v>455</v>
      </c>
      <c r="F120" s="10" t="s">
        <v>15</v>
      </c>
      <c r="G120" s="10"/>
    </row>
    <row r="121" spans="1:7" outlineLevel="1">
      <c r="A121" s="10" t="s">
        <v>12</v>
      </c>
      <c r="B121" s="10" t="s">
        <v>13</v>
      </c>
      <c r="C121" s="10" t="s">
        <v>17</v>
      </c>
      <c r="D121" s="10"/>
      <c r="E121" s="10" t="s">
        <v>456</v>
      </c>
      <c r="F121" s="10" t="s">
        <v>15</v>
      </c>
      <c r="G121" s="10"/>
    </row>
    <row r="122" spans="1:7">
      <c r="A122" s="9" t="s">
        <v>12</v>
      </c>
      <c r="B122" s="8" t="s">
        <v>452</v>
      </c>
      <c r="C122" s="3" t="s">
        <v>17</v>
      </c>
      <c r="D122" s="3"/>
      <c r="E122" s="9" t="s">
        <v>470</v>
      </c>
      <c r="F122" s="3" t="s">
        <v>15</v>
      </c>
      <c r="G122" s="3"/>
    </row>
    <row r="123" spans="1:7" outlineLevel="1">
      <c r="A123" s="10" t="s">
        <v>12</v>
      </c>
      <c r="B123" s="10" t="s">
        <v>13</v>
      </c>
      <c r="C123" s="10" t="s">
        <v>17</v>
      </c>
      <c r="D123" s="10"/>
      <c r="E123" s="10" t="s">
        <v>454</v>
      </c>
      <c r="F123" s="10" t="s">
        <v>15</v>
      </c>
      <c r="G123" s="10"/>
    </row>
    <row r="124" spans="1:7" ht="14.25" customHeight="1" outlineLevel="1">
      <c r="A124" s="10" t="s">
        <v>12</v>
      </c>
      <c r="B124" s="10" t="s">
        <v>13</v>
      </c>
      <c r="C124" s="10" t="s">
        <v>17</v>
      </c>
      <c r="D124" s="10"/>
      <c r="E124" s="10" t="s">
        <v>455</v>
      </c>
      <c r="F124" s="10" t="s">
        <v>15</v>
      </c>
      <c r="G124" s="10"/>
    </row>
    <row r="125" spans="1:7" outlineLevel="1">
      <c r="A125" s="10" t="s">
        <v>12</v>
      </c>
      <c r="B125" s="10" t="s">
        <v>13</v>
      </c>
      <c r="C125" s="10" t="s">
        <v>17</v>
      </c>
      <c r="D125" s="10"/>
      <c r="E125" s="10" t="s">
        <v>456</v>
      </c>
      <c r="F125" s="10" t="s">
        <v>15</v>
      </c>
      <c r="G125" s="10"/>
    </row>
    <row r="126" spans="1:7">
      <c r="A126" s="3" t="s">
        <v>12</v>
      </c>
      <c r="B126" s="3" t="s">
        <v>13</v>
      </c>
      <c r="C126" s="3" t="s">
        <v>17</v>
      </c>
      <c r="D126" s="3"/>
      <c r="E126" s="9" t="s">
        <v>471</v>
      </c>
      <c r="F126" s="3" t="s">
        <v>15</v>
      </c>
      <c r="G126" s="3"/>
    </row>
    <row r="127" spans="1:7">
      <c r="A127" s="3" t="s">
        <v>12</v>
      </c>
      <c r="B127" s="3" t="s">
        <v>13</v>
      </c>
      <c r="C127" s="3" t="s">
        <v>17</v>
      </c>
      <c r="D127" s="3"/>
      <c r="E127" s="9" t="s">
        <v>472</v>
      </c>
      <c r="F127" s="3" t="s">
        <v>15</v>
      </c>
      <c r="G127" s="3"/>
    </row>
    <row r="128" spans="1:7">
      <c r="A128" s="3" t="s">
        <v>15</v>
      </c>
      <c r="B128" s="3" t="s">
        <v>13</v>
      </c>
      <c r="C128" s="3" t="s">
        <v>17</v>
      </c>
      <c r="D128" s="3"/>
      <c r="E128" s="9" t="s">
        <v>473</v>
      </c>
      <c r="F128" s="3" t="s">
        <v>15</v>
      </c>
      <c r="G128" s="3"/>
    </row>
    <row r="129" spans="1:7">
      <c r="A129" s="3" t="s">
        <v>15</v>
      </c>
      <c r="B129" s="3" t="s">
        <v>13</v>
      </c>
      <c r="C129" s="3" t="s">
        <v>17</v>
      </c>
      <c r="D129" s="3"/>
      <c r="E129" s="9" t="s">
        <v>474</v>
      </c>
      <c r="F129" s="3" t="s">
        <v>15</v>
      </c>
      <c r="G129" s="3"/>
    </row>
    <row r="130" spans="1:7">
      <c r="A130" s="3" t="s">
        <v>15</v>
      </c>
      <c r="B130" s="8" t="s">
        <v>475</v>
      </c>
      <c r="C130" s="3" t="s">
        <v>17</v>
      </c>
      <c r="D130" s="3"/>
      <c r="E130" s="9" t="s">
        <v>476</v>
      </c>
      <c r="F130" s="3" t="s">
        <v>12</v>
      </c>
      <c r="G130" s="3"/>
    </row>
    <row r="131" spans="1:7" outlineLevel="1">
      <c r="A131" s="10" t="s">
        <v>12</v>
      </c>
      <c r="B131" s="10" t="s">
        <v>13</v>
      </c>
      <c r="C131" s="10" t="s">
        <v>17</v>
      </c>
      <c r="D131" s="10"/>
      <c r="E131" s="10" t="s">
        <v>477</v>
      </c>
      <c r="F131" s="10" t="s">
        <v>15</v>
      </c>
      <c r="G131" s="10"/>
    </row>
    <row r="132" spans="1:7" ht="14.25" customHeight="1" outlineLevel="1">
      <c r="A132" s="10" t="s">
        <v>12</v>
      </c>
      <c r="B132" s="10" t="s">
        <v>13</v>
      </c>
      <c r="C132" s="10" t="s">
        <v>17</v>
      </c>
      <c r="D132" s="10"/>
      <c r="E132" s="10" t="s">
        <v>478</v>
      </c>
      <c r="F132" s="10" t="s">
        <v>15</v>
      </c>
      <c r="G132" s="10"/>
    </row>
    <row r="133" spans="1:7" outlineLevel="1">
      <c r="A133" s="10" t="s">
        <v>12</v>
      </c>
      <c r="B133" s="10" t="s">
        <v>13</v>
      </c>
      <c r="C133" s="10" t="s">
        <v>17</v>
      </c>
      <c r="D133" s="10"/>
      <c r="E133" s="10" t="s">
        <v>479</v>
      </c>
      <c r="F133" s="10" t="s">
        <v>15</v>
      </c>
      <c r="G133" s="10"/>
    </row>
    <row r="134" spans="1:7" outlineLevel="1">
      <c r="A134" s="10" t="s">
        <v>12</v>
      </c>
      <c r="B134" s="10" t="s">
        <v>13</v>
      </c>
      <c r="C134" s="10" t="s">
        <v>17</v>
      </c>
      <c r="D134" s="10"/>
      <c r="E134" s="10" t="s">
        <v>480</v>
      </c>
      <c r="F134" s="10" t="s">
        <v>15</v>
      </c>
      <c r="G134" s="10"/>
    </row>
    <row r="135" spans="1:7">
      <c r="A135" s="3" t="s">
        <v>15</v>
      </c>
      <c r="B135" s="7" t="s">
        <v>481</v>
      </c>
      <c r="C135" s="3" t="s">
        <v>17</v>
      </c>
      <c r="D135" s="3"/>
      <c r="E135" s="9" t="s">
        <v>482</v>
      </c>
      <c r="F135" s="3" t="s">
        <v>12</v>
      </c>
      <c r="G135" s="3"/>
    </row>
    <row r="136" spans="1:7" outlineLevel="1">
      <c r="A136" s="10" t="s">
        <v>12</v>
      </c>
      <c r="B136" s="10" t="s">
        <v>13</v>
      </c>
      <c r="C136" s="10" t="s">
        <v>17</v>
      </c>
      <c r="D136" s="10"/>
      <c r="E136" s="10" t="s">
        <v>483</v>
      </c>
      <c r="F136" s="10" t="s">
        <v>15</v>
      </c>
      <c r="G136" s="10"/>
    </row>
    <row r="137" spans="1:7" ht="14.25" customHeight="1" outlineLevel="1">
      <c r="A137" s="10" t="s">
        <v>12</v>
      </c>
      <c r="B137" s="10" t="s">
        <v>13</v>
      </c>
      <c r="C137" s="10" t="s">
        <v>17</v>
      </c>
      <c r="D137" s="10"/>
      <c r="E137" s="10" t="s">
        <v>484</v>
      </c>
      <c r="F137" s="10" t="s">
        <v>15</v>
      </c>
      <c r="G137" s="10"/>
    </row>
    <row r="138" spans="1:7" outlineLevel="1">
      <c r="A138" s="10" t="s">
        <v>12</v>
      </c>
      <c r="B138" s="10" t="s">
        <v>65</v>
      </c>
      <c r="C138" s="10" t="s">
        <v>17</v>
      </c>
      <c r="D138" s="10"/>
      <c r="E138" s="10" t="s">
        <v>485</v>
      </c>
      <c r="F138" s="10" t="s">
        <v>15</v>
      </c>
      <c r="G138" s="10"/>
    </row>
    <row r="139" spans="1:7" outlineLevel="1">
      <c r="A139" s="10" t="s">
        <v>12</v>
      </c>
      <c r="B139" s="10" t="s">
        <v>13</v>
      </c>
      <c r="C139" s="10" t="s">
        <v>17</v>
      </c>
      <c r="D139" s="10"/>
      <c r="E139" s="10" t="s">
        <v>486</v>
      </c>
      <c r="F139" s="10" t="s">
        <v>15</v>
      </c>
      <c r="G139" s="10"/>
    </row>
    <row r="140" spans="1:7" outlineLevel="1">
      <c r="A140" s="10" t="s">
        <v>12</v>
      </c>
      <c r="B140" s="10" t="s">
        <v>13</v>
      </c>
      <c r="C140" s="10" t="s">
        <v>17</v>
      </c>
      <c r="D140" s="10"/>
      <c r="E140" s="10" t="s">
        <v>487</v>
      </c>
      <c r="F140" s="10" t="s">
        <v>15</v>
      </c>
      <c r="G140" s="10"/>
    </row>
    <row r="141" spans="1:7" outlineLevel="1">
      <c r="A141" s="10" t="s">
        <v>12</v>
      </c>
      <c r="B141" s="10" t="s">
        <v>65</v>
      </c>
      <c r="C141" s="10" t="s">
        <v>17</v>
      </c>
      <c r="D141" s="10"/>
      <c r="E141" s="10" t="s">
        <v>488</v>
      </c>
      <c r="F141" s="10" t="s">
        <v>15</v>
      </c>
      <c r="G141" s="10"/>
    </row>
    <row r="142" spans="1:7" outlineLevel="1">
      <c r="A142" s="10" t="s">
        <v>12</v>
      </c>
      <c r="B142" s="10" t="s">
        <v>13</v>
      </c>
      <c r="C142" s="10" t="s">
        <v>17</v>
      </c>
      <c r="D142" s="10"/>
      <c r="E142" s="10" t="s">
        <v>489</v>
      </c>
      <c r="F142" s="10" t="s">
        <v>15</v>
      </c>
      <c r="G142" s="10"/>
    </row>
    <row r="143" spans="1:7" outlineLevel="1">
      <c r="A143" s="10" t="s">
        <v>12</v>
      </c>
      <c r="B143" s="10" t="s">
        <v>13</v>
      </c>
      <c r="C143" s="10" t="s">
        <v>17</v>
      </c>
      <c r="D143" s="10"/>
      <c r="E143" s="10" t="s">
        <v>490</v>
      </c>
      <c r="F143" s="10" t="s">
        <v>15</v>
      </c>
      <c r="G143" s="10"/>
    </row>
    <row r="144" spans="1:7" outlineLevel="1">
      <c r="A144" s="10" t="s">
        <v>12</v>
      </c>
      <c r="B144" s="10" t="s">
        <v>65</v>
      </c>
      <c r="C144" s="10" t="s">
        <v>17</v>
      </c>
      <c r="D144" s="10"/>
      <c r="E144" s="10" t="s">
        <v>491</v>
      </c>
      <c r="F144" s="10" t="s">
        <v>15</v>
      </c>
      <c r="G144" s="10"/>
    </row>
    <row r="145" spans="1:7">
      <c r="A145" s="3" t="s">
        <v>15</v>
      </c>
      <c r="B145" s="7" t="s">
        <v>492</v>
      </c>
      <c r="C145" s="3" t="s">
        <v>17</v>
      </c>
      <c r="D145" s="3"/>
      <c r="E145" s="9" t="s">
        <v>493</v>
      </c>
      <c r="F145" s="27" t="s">
        <v>12</v>
      </c>
      <c r="G145" s="3"/>
    </row>
    <row r="146" spans="1:7" outlineLevel="1">
      <c r="A146" s="10" t="s">
        <v>12</v>
      </c>
      <c r="B146" s="10" t="s">
        <v>13</v>
      </c>
      <c r="C146" s="10" t="s">
        <v>17</v>
      </c>
      <c r="D146" s="10"/>
      <c r="E146" s="10" t="s">
        <v>494</v>
      </c>
      <c r="F146" s="10" t="s">
        <v>15</v>
      </c>
      <c r="G146" s="10"/>
    </row>
    <row r="147" spans="1:7" ht="14.25" customHeight="1" outlineLevel="1">
      <c r="A147" s="10" t="s">
        <v>12</v>
      </c>
      <c r="B147" s="10" t="s">
        <v>13</v>
      </c>
      <c r="C147" s="10" t="s">
        <v>17</v>
      </c>
      <c r="D147" s="10"/>
      <c r="E147" s="10" t="s">
        <v>484</v>
      </c>
      <c r="F147" s="10" t="s">
        <v>15</v>
      </c>
      <c r="G147" s="10"/>
    </row>
    <row r="148" spans="1:7" outlineLevel="1">
      <c r="A148" s="10" t="s">
        <v>12</v>
      </c>
      <c r="B148" s="10" t="s">
        <v>65</v>
      </c>
      <c r="C148" s="10" t="s">
        <v>17</v>
      </c>
      <c r="D148" s="10"/>
      <c r="E148" s="10" t="s">
        <v>495</v>
      </c>
      <c r="F148" s="10" t="s">
        <v>15</v>
      </c>
      <c r="G148" s="10"/>
    </row>
    <row r="149" spans="1:7" outlineLevel="1">
      <c r="A149" s="10" t="s">
        <v>12</v>
      </c>
      <c r="B149" s="10" t="s">
        <v>13</v>
      </c>
      <c r="C149" s="10" t="s">
        <v>17</v>
      </c>
      <c r="D149" s="10"/>
      <c r="E149" s="10" t="s">
        <v>496</v>
      </c>
      <c r="F149" s="10" t="s">
        <v>15</v>
      </c>
      <c r="G149" s="10"/>
    </row>
    <row r="150" spans="1:7" outlineLevel="1">
      <c r="A150" s="10" t="s">
        <v>12</v>
      </c>
      <c r="B150" s="10" t="s">
        <v>13</v>
      </c>
      <c r="C150" s="10" t="s">
        <v>17</v>
      </c>
      <c r="D150" s="10"/>
      <c r="E150" s="10" t="s">
        <v>487</v>
      </c>
      <c r="F150" s="10" t="s">
        <v>15</v>
      </c>
      <c r="G150" s="10"/>
    </row>
    <row r="151" spans="1:7" outlineLevel="1">
      <c r="A151" s="10" t="s">
        <v>12</v>
      </c>
      <c r="B151" s="10" t="s">
        <v>65</v>
      </c>
      <c r="C151" s="10" t="s">
        <v>17</v>
      </c>
      <c r="D151" s="10"/>
      <c r="E151" s="10" t="s">
        <v>488</v>
      </c>
      <c r="F151" s="10" t="s">
        <v>15</v>
      </c>
      <c r="G151" s="10"/>
    </row>
    <row r="152" spans="1:7" outlineLevel="1">
      <c r="A152" s="10" t="s">
        <v>12</v>
      </c>
      <c r="B152" s="10" t="s">
        <v>13</v>
      </c>
      <c r="C152" s="10" t="s">
        <v>17</v>
      </c>
      <c r="D152" s="10"/>
      <c r="E152" s="10" t="s">
        <v>489</v>
      </c>
      <c r="F152" s="10" t="s">
        <v>15</v>
      </c>
      <c r="G152" s="10"/>
    </row>
    <row r="153" spans="1:7" outlineLevel="1">
      <c r="A153" s="10" t="s">
        <v>12</v>
      </c>
      <c r="B153" s="10" t="s">
        <v>13</v>
      </c>
      <c r="C153" s="10" t="s">
        <v>17</v>
      </c>
      <c r="D153" s="10"/>
      <c r="E153" s="10" t="s">
        <v>490</v>
      </c>
      <c r="F153" s="10" t="s">
        <v>15</v>
      </c>
      <c r="G153" s="10"/>
    </row>
    <row r="154" spans="1:7" outlineLevel="1">
      <c r="A154" s="10" t="s">
        <v>12</v>
      </c>
      <c r="B154" s="10" t="s">
        <v>65</v>
      </c>
      <c r="C154" s="10" t="s">
        <v>17</v>
      </c>
      <c r="D154" s="10"/>
      <c r="E154" s="10" t="s">
        <v>491</v>
      </c>
      <c r="F154" s="10" t="s">
        <v>15</v>
      </c>
      <c r="G154" s="10"/>
    </row>
    <row r="155" spans="1:7">
      <c r="A155" s="3" t="s">
        <v>15</v>
      </c>
      <c r="B155" s="7" t="s">
        <v>497</v>
      </c>
      <c r="C155" s="3"/>
      <c r="D155" s="3"/>
      <c r="E155" s="9" t="s">
        <v>498</v>
      </c>
      <c r="F155" s="27" t="s">
        <v>12</v>
      </c>
      <c r="G155" s="3"/>
    </row>
    <row r="156" spans="1:7" outlineLevel="1">
      <c r="A156" s="10" t="s">
        <v>12</v>
      </c>
      <c r="B156" s="10" t="s">
        <v>13</v>
      </c>
      <c r="C156" s="10" t="s">
        <v>17</v>
      </c>
      <c r="D156" s="10"/>
      <c r="E156" s="10" t="s">
        <v>499</v>
      </c>
      <c r="F156" s="10" t="s">
        <v>15</v>
      </c>
      <c r="G156" s="10"/>
    </row>
    <row r="157" spans="1:7" ht="14.25" customHeight="1" outlineLevel="1">
      <c r="A157" s="10" t="s">
        <v>12</v>
      </c>
      <c r="B157" s="10" t="s">
        <v>13</v>
      </c>
      <c r="C157" s="10" t="s">
        <v>17</v>
      </c>
      <c r="D157" s="10"/>
      <c r="E157" s="10" t="s">
        <v>484</v>
      </c>
      <c r="F157" s="10" t="s">
        <v>15</v>
      </c>
      <c r="G157" s="10"/>
    </row>
    <row r="158" spans="1:7" outlineLevel="1">
      <c r="A158" s="10" t="s">
        <v>12</v>
      </c>
      <c r="B158" s="10" t="s">
        <v>65</v>
      </c>
      <c r="C158" s="10" t="s">
        <v>17</v>
      </c>
      <c r="D158" s="10"/>
      <c r="E158" s="10" t="s">
        <v>500</v>
      </c>
      <c r="F158" s="10" t="s">
        <v>15</v>
      </c>
      <c r="G158" s="10"/>
    </row>
    <row r="159" spans="1:7" outlineLevel="1">
      <c r="A159" s="10" t="s">
        <v>12</v>
      </c>
      <c r="B159" s="10" t="s">
        <v>13</v>
      </c>
      <c r="C159" s="10" t="s">
        <v>17</v>
      </c>
      <c r="D159" s="10"/>
      <c r="E159" s="10" t="s">
        <v>501</v>
      </c>
      <c r="F159" s="10" t="s">
        <v>15</v>
      </c>
      <c r="G159" s="10"/>
    </row>
    <row r="160" spans="1:7" outlineLevel="1">
      <c r="A160" s="10" t="s">
        <v>12</v>
      </c>
      <c r="B160" s="10" t="s">
        <v>13</v>
      </c>
      <c r="C160" s="10" t="s">
        <v>17</v>
      </c>
      <c r="D160" s="10"/>
      <c r="E160" s="10" t="s">
        <v>487</v>
      </c>
      <c r="F160" s="10" t="s">
        <v>15</v>
      </c>
      <c r="G160" s="10"/>
    </row>
    <row r="161" spans="1:7" outlineLevel="1">
      <c r="A161" s="10" t="s">
        <v>12</v>
      </c>
      <c r="B161" s="10" t="s">
        <v>65</v>
      </c>
      <c r="C161" s="10" t="s">
        <v>17</v>
      </c>
      <c r="D161" s="10"/>
      <c r="E161" s="10" t="s">
        <v>488</v>
      </c>
      <c r="F161" s="10" t="s">
        <v>15</v>
      </c>
      <c r="G161" s="10"/>
    </row>
    <row r="162" spans="1:7" outlineLevel="1">
      <c r="A162" s="10" t="s">
        <v>12</v>
      </c>
      <c r="B162" s="10" t="s">
        <v>13</v>
      </c>
      <c r="C162" s="10" t="s">
        <v>17</v>
      </c>
      <c r="D162" s="10"/>
      <c r="E162" s="10" t="s">
        <v>489</v>
      </c>
      <c r="F162" s="10" t="s">
        <v>15</v>
      </c>
      <c r="G162" s="10"/>
    </row>
    <row r="163" spans="1:7" outlineLevel="1">
      <c r="A163" s="10" t="s">
        <v>12</v>
      </c>
      <c r="B163" s="10" t="s">
        <v>13</v>
      </c>
      <c r="C163" s="10" t="s">
        <v>17</v>
      </c>
      <c r="D163" s="10"/>
      <c r="E163" s="10" t="s">
        <v>490</v>
      </c>
      <c r="F163" s="10" t="s">
        <v>15</v>
      </c>
      <c r="G163" s="10"/>
    </row>
    <row r="164" spans="1:7" outlineLevel="1">
      <c r="A164" s="10" t="s">
        <v>12</v>
      </c>
      <c r="B164" s="10" t="s">
        <v>65</v>
      </c>
      <c r="C164" s="10" t="s">
        <v>17</v>
      </c>
      <c r="D164" s="10"/>
      <c r="E164" s="10" t="s">
        <v>491</v>
      </c>
      <c r="F164" s="10" t="s">
        <v>15</v>
      </c>
      <c r="G164" s="10"/>
    </row>
  </sheetData>
  <mergeCells count="3">
    <mergeCell ref="A1:G1"/>
    <mergeCell ref="B2:G2"/>
    <mergeCell ref="B3:G3"/>
  </mergeCells>
  <dataValidations count="4">
    <dataValidation type="list" allowBlank="1" showInputMessage="1" showErrorMessage="1" sqref="B3:G3" xr:uid="{10C0C48C-0477-4B34-90E3-5EB333BC75C4}">
      <formula1>"Verifiable Credentials,Encrypted Verifiable Credential,Sub-Schema"</formula1>
    </dataValidation>
    <dataValidation type="list" allowBlank="1" showInputMessage="1" showErrorMessage="1" sqref="G6" xr:uid="{FF519CB0-ADEB-4D31-97FA-8CD143E5161B}">
      <formula1>"Individual Track, CDM Accreditation, ISO 14065 Accreditation"</formula1>
    </dataValidation>
    <dataValidation type="list" allowBlank="1" showInputMessage="1" showErrorMessage="1" sqref="G15" xr:uid="{7BB9A926-315C-4D34-84FE-4EED11E37903}">
      <formula1>"A1"</formula1>
    </dataValidation>
    <dataValidation type="list" allowBlank="1" showInputMessage="1" showErrorMessage="1" sqref="F53:F164 F5:F50 A5:A164" xr:uid="{EE37E697-DF8E-4206-B146-74AFDF5E281B}">
      <formula1>"Yes,No"</formula1>
    </dataValidation>
  </dataValidations>
  <hyperlinks>
    <hyperlink ref="B9" location="'Date Range'!A1" display="'Date Range" xr:uid="{85FE5D74-1587-48E8-8939-2182620D6FAA}"/>
    <hyperlink ref="C15" location="'Project Type (enum)'!A1" display="'Project Type (enum)" xr:uid="{1751805D-0723-4501-AC49-9EB318452A03}"/>
    <hyperlink ref="B42" location="'Technical Reviewer'!A1" display="Technical Reviewer" xr:uid="{0DAAEF16-6AD7-493C-ADB2-89ED1B2E0569}"/>
    <hyperlink ref="B50" location="'Date Range'!A1" display="Date Range" xr:uid="{1D3788FC-3F6D-4199-91FD-12567B8ED721}"/>
    <hyperlink ref="B49" location="'On-Site Inspection'!A1" display="'On-Site Inspection" xr:uid="{4F0211DB-471F-4218-861E-4339C24A1E47}"/>
    <hyperlink ref="B66" location="'Verification Findings'!A1" display="'Verification Findings" xr:uid="{2526575A-C17B-4FD3-A704-CCB50F6C53ED}"/>
    <hyperlink ref="B70" location="'Verification Findings'!A1" display="'Verification Findings" xr:uid="{B9762FBC-F1A8-40DE-9C3E-9402E146CF1B}"/>
    <hyperlink ref="B74" location="'Verification Findings'!A1" display="'Verification Findings" xr:uid="{056C12B5-3EB7-4110-B7D7-63DF53CF3164}"/>
    <hyperlink ref="B78" location="'Verification Findings'!A1" display="'Verification Findings" xr:uid="{9CC71126-3E7F-4BF0-B312-1AFF34C3B220}"/>
    <hyperlink ref="B82" location="'Verification Findings'!A1" display="'Verification Findings" xr:uid="{FB7E168D-17F2-4D78-9FD2-0EF544D38EB2}"/>
    <hyperlink ref="B86" location="'Verification Findings'!A1" display="'Verification Findings" xr:uid="{01069CCB-0FDC-43A4-9001-056CF523B625}"/>
    <hyperlink ref="B90" location="'Verification Findings'!A1" display="'Verification Findings" xr:uid="{7BD9EFD7-3936-4D8C-B0DE-0109B073E79B}"/>
    <hyperlink ref="B94" location="'Verification Findings'!A1" display="'Verification Findings" xr:uid="{CEE4763D-AA30-45EB-86AC-EB2DDD90C4A4}"/>
    <hyperlink ref="B98" location="'Verification Findings'!A1" display="'Verification Findings" xr:uid="{80BBC6EF-9083-4B1F-B9A2-556F528D9EA0}"/>
    <hyperlink ref="B102" location="'Verification Findings'!A1" display="'Verification Findings" xr:uid="{ABDE784A-55DE-4133-9E36-65F1A7060323}"/>
    <hyperlink ref="B106" location="'Verification Findings'!A1" display="'Verification Findings" xr:uid="{4B8D0288-13E5-4488-9398-F6D4B46EB6EE}"/>
    <hyperlink ref="B110" location="'Verification Findings'!A1" display="'Verification Findings" xr:uid="{C663DB3D-E658-4754-8C85-E29CC48185A6}"/>
    <hyperlink ref="B114" location="'Verification Findings'!A1" display="'Verification Findings" xr:uid="{E6494DDA-25FE-47EF-A016-E0EA6FACC06F}"/>
    <hyperlink ref="B118" location="'Verification Findings'!A1" display="'Verification Findings" xr:uid="{B4CE39C5-8AA9-40AD-9E09-3CE13AA86522}"/>
    <hyperlink ref="B122" location="'Verification Findings'!A1" display="'Verification Findings" xr:uid="{E1C932B8-A160-4AAC-9E7D-A097E7998BBF}"/>
    <hyperlink ref="B130" location="'Documents Referenced'!A1" display="'Documents Referenced" xr:uid="{9FCE44C5-32F3-494B-A74B-1ED7851AB459}"/>
    <hyperlink ref="B135" location="CLs!A1" display="CLs" xr:uid="{1C560B58-D80A-4C17-AE77-63ADF93CE3C3}"/>
    <hyperlink ref="B145" location="CARs!A1" display="CARs" xr:uid="{EA0CEE56-55C7-4508-89B7-13F6DAD65A79}"/>
    <hyperlink ref="B155" location="FARs!A1" display="FARs" xr:uid="{47E1DFF8-84C7-46C5-80B3-D9C97F455C93}"/>
    <hyperlink ref="B32" location="'Verification Team'!A1" display="'Verification Team" xr:uid="{E379D348-3109-40ED-AAB7-EFFA86ED162E}"/>
  </hyperlinks>
  <pageMargins left="0.7" right="0.7" top="0.75" bottom="0.75" header="0.3" footer="0.3"/>
  <pageSetup orientation="portrait" horizontalDpi="4294967295" verticalDpi="4294967295"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D04D-F6F5-4F87-9D2A-8AD7E1465A1E}">
  <sheetPr>
    <outlinePr summaryBelow="0" summaryRight="0"/>
  </sheetPr>
  <dimension ref="A1:G140"/>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634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635</v>
      </c>
      <c r="D5" s="3"/>
      <c r="E5" s="3" t="s">
        <v>634</v>
      </c>
      <c r="F5" s="3" t="s">
        <v>15</v>
      </c>
      <c r="G5" s="3" t="s">
        <v>12</v>
      </c>
    </row>
    <row r="6" spans="1:7">
      <c r="A6" s="3" t="s">
        <v>15</v>
      </c>
      <c r="B6" s="18" t="s">
        <v>636</v>
      </c>
      <c r="C6" s="3" t="s">
        <v>17</v>
      </c>
      <c r="D6" s="3" t="b">
        <f>EXACT(G5,"No")</f>
        <v>0</v>
      </c>
      <c r="E6" s="3" t="s">
        <v>637</v>
      </c>
      <c r="F6" s="3" t="s">
        <v>15</v>
      </c>
      <c r="G6" s="3" t="s">
        <v>17</v>
      </c>
    </row>
    <row r="7" spans="1:7" ht="30" outlineLevel="1" collapsed="1">
      <c r="A7" s="19" t="s">
        <v>12</v>
      </c>
      <c r="B7" s="19" t="s">
        <v>20</v>
      </c>
      <c r="C7" s="20" t="s">
        <v>638</v>
      </c>
      <c r="D7" s="19"/>
      <c r="E7" s="19" t="s">
        <v>637</v>
      </c>
      <c r="F7" s="19" t="s">
        <v>15</v>
      </c>
      <c r="G7" s="19" t="s">
        <v>12</v>
      </c>
    </row>
    <row r="8" spans="1:7" outlineLevel="1" collapsed="1">
      <c r="A8" s="21" t="s">
        <v>15</v>
      </c>
      <c r="B8" s="22" t="s">
        <v>639</v>
      </c>
      <c r="C8" s="21" t="s">
        <v>17</v>
      </c>
      <c r="D8" s="21" t="b">
        <f>EXACT(G7,"No")</f>
        <v>0</v>
      </c>
      <c r="E8" s="21" t="s">
        <v>640</v>
      </c>
      <c r="F8" s="21" t="s">
        <v>15</v>
      </c>
      <c r="G8" s="21" t="s">
        <v>17</v>
      </c>
    </row>
    <row r="9" spans="1:7" ht="30" outlineLevel="2" collapsed="1">
      <c r="A9" s="19" t="s">
        <v>12</v>
      </c>
      <c r="B9" s="19" t="s">
        <v>20</v>
      </c>
      <c r="C9" s="20" t="s">
        <v>641</v>
      </c>
      <c r="D9" s="19"/>
      <c r="E9" s="19" t="s">
        <v>640</v>
      </c>
      <c r="F9" s="19" t="s">
        <v>15</v>
      </c>
      <c r="G9" s="19" t="s">
        <v>12</v>
      </c>
    </row>
    <row r="10" spans="1:7" ht="30" outlineLevel="2" collapsed="1">
      <c r="A10" s="21" t="s">
        <v>15</v>
      </c>
      <c r="B10" s="22" t="s">
        <v>642</v>
      </c>
      <c r="C10" s="21" t="s">
        <v>17</v>
      </c>
      <c r="D10" s="21" t="b">
        <f>EXACT(G9,"No")</f>
        <v>0</v>
      </c>
      <c r="E10" s="21" t="s">
        <v>643</v>
      </c>
      <c r="F10" s="21" t="s">
        <v>15</v>
      </c>
      <c r="G10" s="21" t="s">
        <v>17</v>
      </c>
    </row>
    <row r="11" spans="1:7" ht="30" outlineLevel="3" collapsed="1">
      <c r="A11" s="19" t="s">
        <v>12</v>
      </c>
      <c r="B11" s="19" t="s">
        <v>20</v>
      </c>
      <c r="C11" s="20" t="s">
        <v>786</v>
      </c>
      <c r="D11" s="19"/>
      <c r="E11" s="19" t="s">
        <v>643</v>
      </c>
      <c r="F11" s="19" t="s">
        <v>15</v>
      </c>
      <c r="G11" s="19" t="s">
        <v>12</v>
      </c>
    </row>
    <row r="12" spans="1:7" ht="46.5" outlineLevel="3" collapsed="1">
      <c r="A12" s="19" t="s">
        <v>15</v>
      </c>
      <c r="B12" s="19" t="s">
        <v>80</v>
      </c>
      <c r="C12" s="23" t="s">
        <v>81</v>
      </c>
      <c r="D12" s="19" t="b">
        <f>EXACT(G11,"No")</f>
        <v>0</v>
      </c>
      <c r="E12" s="24" t="s">
        <v>787</v>
      </c>
      <c r="F12" s="19" t="s">
        <v>15</v>
      </c>
      <c r="G12" s="19" t="s">
        <v>17</v>
      </c>
    </row>
    <row r="13" spans="1:7" outlineLevel="3" collapsed="1">
      <c r="A13" s="21" t="s">
        <v>15</v>
      </c>
      <c r="B13" s="22" t="s">
        <v>654</v>
      </c>
      <c r="C13" s="21" t="s">
        <v>17</v>
      </c>
      <c r="D13" s="21" t="b">
        <f>EXACT(G11,"Yes")</f>
        <v>1</v>
      </c>
      <c r="E13" s="21" t="s">
        <v>788</v>
      </c>
      <c r="F13" s="21" t="s">
        <v>15</v>
      </c>
      <c r="G13" s="21" t="s">
        <v>17</v>
      </c>
    </row>
    <row r="14" spans="1:7" ht="30" outlineLevel="4" collapsed="1">
      <c r="A14" s="19" t="s">
        <v>12</v>
      </c>
      <c r="B14" s="19" t="s">
        <v>20</v>
      </c>
      <c r="C14" s="20" t="s">
        <v>656</v>
      </c>
      <c r="D14" s="19"/>
      <c r="E14" s="19" t="s">
        <v>657</v>
      </c>
      <c r="F14" s="19" t="s">
        <v>15</v>
      </c>
      <c r="G14" s="19" t="s">
        <v>658</v>
      </c>
    </row>
    <row r="15" spans="1:7" ht="30" outlineLevel="4" collapsed="1">
      <c r="A15" s="21" t="s">
        <v>15</v>
      </c>
      <c r="B15" s="22" t="s">
        <v>659</v>
      </c>
      <c r="C15" s="21" t="s">
        <v>17</v>
      </c>
      <c r="D15" s="21" t="b">
        <f>EXACT(G14,"Based on the total net electricity generation of all power plants serving the system and the fuel types and total fuel consumption of the project electricity system")</f>
        <v>0</v>
      </c>
      <c r="E15" s="21" t="s">
        <v>660</v>
      </c>
      <c r="F15" s="21" t="s">
        <v>15</v>
      </c>
      <c r="G15" s="21" t="s">
        <v>17</v>
      </c>
    </row>
    <row r="16" spans="1:7" outlineLevel="5" collapsed="1">
      <c r="A16" s="19" t="s">
        <v>15</v>
      </c>
      <c r="B16" s="19" t="s">
        <v>152</v>
      </c>
      <c r="C16" s="19" t="s">
        <v>17</v>
      </c>
      <c r="D16" s="19" t="s">
        <v>15</v>
      </c>
      <c r="E16" s="19" t="s">
        <v>661</v>
      </c>
      <c r="F16" s="19" t="s">
        <v>15</v>
      </c>
      <c r="G16" s="19">
        <v>1</v>
      </c>
    </row>
    <row r="17" spans="1:7" ht="45" outlineLevel="5" collapsed="1">
      <c r="A17" s="19" t="s">
        <v>12</v>
      </c>
      <c r="B17" s="19" t="s">
        <v>152</v>
      </c>
      <c r="C17" s="19" t="s">
        <v>17</v>
      </c>
      <c r="D17" s="19"/>
      <c r="E17" s="19" t="s">
        <v>662</v>
      </c>
      <c r="F17" s="19" t="s">
        <v>15</v>
      </c>
      <c r="G17" s="19">
        <v>1</v>
      </c>
    </row>
    <row r="18" spans="1:7" outlineLevel="5" collapsed="1">
      <c r="A18" s="21" t="s">
        <v>12</v>
      </c>
      <c r="B18" s="22" t="s">
        <v>663</v>
      </c>
      <c r="C18" s="21" t="s">
        <v>17</v>
      </c>
      <c r="D18" s="21"/>
      <c r="E18" s="21" t="s">
        <v>663</v>
      </c>
      <c r="F18" s="21" t="s">
        <v>12</v>
      </c>
      <c r="G18" s="21" t="s">
        <v>17</v>
      </c>
    </row>
    <row r="19" spans="1:7" outlineLevel="6" collapsed="1">
      <c r="A19" s="19" t="s">
        <v>12</v>
      </c>
      <c r="B19" s="19" t="s">
        <v>13</v>
      </c>
      <c r="C19" s="19" t="s">
        <v>17</v>
      </c>
      <c r="D19" s="19"/>
      <c r="E19" s="19" t="s">
        <v>667</v>
      </c>
      <c r="F19" s="19" t="s">
        <v>15</v>
      </c>
      <c r="G19" s="19" t="s">
        <v>111</v>
      </c>
    </row>
    <row r="20" spans="1:7" ht="30" outlineLevel="6" collapsed="1">
      <c r="A20" s="19" t="s">
        <v>12</v>
      </c>
      <c r="B20" s="19" t="s">
        <v>152</v>
      </c>
      <c r="C20" s="19" t="s">
        <v>17</v>
      </c>
      <c r="D20" s="19"/>
      <c r="E20" s="19" t="s">
        <v>668</v>
      </c>
      <c r="F20" s="19" t="s">
        <v>15</v>
      </c>
      <c r="G20" s="19">
        <v>1</v>
      </c>
    </row>
    <row r="21" spans="1:7" ht="30" outlineLevel="6" collapsed="1">
      <c r="A21" s="19" t="s">
        <v>12</v>
      </c>
      <c r="B21" s="19" t="s">
        <v>152</v>
      </c>
      <c r="C21" s="19" t="s">
        <v>17</v>
      </c>
      <c r="D21" s="19"/>
      <c r="E21" s="19" t="s">
        <v>669</v>
      </c>
      <c r="F21" s="19" t="s">
        <v>15</v>
      </c>
      <c r="G21" s="19">
        <v>1</v>
      </c>
    </row>
    <row r="22" spans="1:7" outlineLevel="6" collapsed="1">
      <c r="A22" s="19" t="s">
        <v>12</v>
      </c>
      <c r="B22" s="19" t="s">
        <v>152</v>
      </c>
      <c r="C22" s="19" t="s">
        <v>17</v>
      </c>
      <c r="D22" s="19"/>
      <c r="E22" s="19" t="s">
        <v>670</v>
      </c>
      <c r="F22" s="19" t="s">
        <v>15</v>
      </c>
      <c r="G22" s="19">
        <v>1</v>
      </c>
    </row>
    <row r="23" spans="1:7" ht="30" outlineLevel="4" collapsed="1">
      <c r="A23" s="21" t="s">
        <v>15</v>
      </c>
      <c r="B23" s="22" t="s">
        <v>664</v>
      </c>
      <c r="C23" s="21" t="s">
        <v>17</v>
      </c>
      <c r="D23" s="21" t="b">
        <f>EXACT(G14,"Based on the net electricity generation and a CO2 emission factor of each power unit")</f>
        <v>1</v>
      </c>
      <c r="E23" s="21" t="s">
        <v>665</v>
      </c>
      <c r="F23" s="21" t="s">
        <v>15</v>
      </c>
      <c r="G23" s="21" t="s">
        <v>17</v>
      </c>
    </row>
    <row r="24" spans="1:7" outlineLevel="5" collapsed="1">
      <c r="A24" s="19" t="s">
        <v>15</v>
      </c>
      <c r="B24" s="19" t="s">
        <v>152</v>
      </c>
      <c r="C24" s="19" t="s">
        <v>17</v>
      </c>
      <c r="D24" s="19" t="s">
        <v>15</v>
      </c>
      <c r="E24" s="19" t="s">
        <v>661</v>
      </c>
      <c r="F24" s="19" t="s">
        <v>15</v>
      </c>
      <c r="G24" s="19">
        <v>1</v>
      </c>
    </row>
    <row r="25" spans="1:7" outlineLevel="5" collapsed="1">
      <c r="A25" s="21" t="s">
        <v>12</v>
      </c>
      <c r="B25" s="22" t="s">
        <v>652</v>
      </c>
      <c r="C25" s="21" t="s">
        <v>17</v>
      </c>
      <c r="D25" s="21"/>
      <c r="E25" s="21" t="s">
        <v>653</v>
      </c>
      <c r="F25" s="21" t="s">
        <v>12</v>
      </c>
      <c r="G25" s="21" t="s">
        <v>17</v>
      </c>
    </row>
    <row r="26" spans="1:7" ht="30" outlineLevel="6" collapsed="1">
      <c r="A26" s="19" t="s">
        <v>12</v>
      </c>
      <c r="B26" s="19" t="s">
        <v>20</v>
      </c>
      <c r="C26" s="20" t="s">
        <v>671</v>
      </c>
      <c r="D26" s="19"/>
      <c r="E26" s="19" t="s">
        <v>672</v>
      </c>
      <c r="F26" s="19" t="s">
        <v>15</v>
      </c>
      <c r="G26" s="19" t="s">
        <v>673</v>
      </c>
    </row>
    <row r="27" spans="1:7" outlineLevel="6" collapsed="1">
      <c r="A27" s="21" t="s">
        <v>15</v>
      </c>
      <c r="B27" s="22" t="s">
        <v>674</v>
      </c>
      <c r="C27" s="21" t="s">
        <v>17</v>
      </c>
      <c r="D27" s="21" t="b">
        <f>EXACT(G26,"Only data available is the electricity generation for the specific power unit")</f>
        <v>0</v>
      </c>
      <c r="E27" s="21" t="s">
        <v>675</v>
      </c>
      <c r="F27" s="21" t="s">
        <v>15</v>
      </c>
      <c r="G27" s="21" t="s">
        <v>17</v>
      </c>
    </row>
    <row r="28" spans="1:7" outlineLevel="7" collapsed="1">
      <c r="A28" s="19" t="s">
        <v>15</v>
      </c>
      <c r="B28" s="19" t="s">
        <v>152</v>
      </c>
      <c r="C28" s="19" t="s">
        <v>17</v>
      </c>
      <c r="D28" s="19" t="s">
        <v>15</v>
      </c>
      <c r="E28" s="19" t="s">
        <v>797</v>
      </c>
      <c r="F28" s="19" t="s">
        <v>15</v>
      </c>
      <c r="G28" s="19">
        <v>1</v>
      </c>
    </row>
    <row r="29" spans="1:7" ht="30" outlineLevel="7" collapsed="1">
      <c r="A29" s="19" t="s">
        <v>12</v>
      </c>
      <c r="B29" s="19" t="s">
        <v>152</v>
      </c>
      <c r="C29" s="19" t="s">
        <v>17</v>
      </c>
      <c r="D29" s="19"/>
      <c r="E29" s="19" t="s">
        <v>798</v>
      </c>
      <c r="F29" s="19" t="s">
        <v>15</v>
      </c>
      <c r="G29" s="19">
        <v>1</v>
      </c>
    </row>
    <row r="30" spans="1:7" ht="30" outlineLevel="6" collapsed="1">
      <c r="A30" s="21" t="s">
        <v>15</v>
      </c>
      <c r="B30" s="22" t="s">
        <v>676</v>
      </c>
      <c r="C30" s="21" t="s">
        <v>17</v>
      </c>
      <c r="D30" s="21" t="b">
        <f>EXACT(G26,"Only data available for the specific power unit are the electricity generation and the fuel types used")</f>
        <v>0</v>
      </c>
      <c r="E30" s="21" t="s">
        <v>677</v>
      </c>
      <c r="F30" s="21" t="s">
        <v>15</v>
      </c>
      <c r="G30" s="21" t="s">
        <v>17</v>
      </c>
    </row>
    <row r="31" spans="1:7" outlineLevel="7" collapsed="1">
      <c r="A31" s="19" t="s">
        <v>15</v>
      </c>
      <c r="B31" s="19" t="s">
        <v>152</v>
      </c>
      <c r="C31" s="19" t="s">
        <v>17</v>
      </c>
      <c r="D31" s="19" t="s">
        <v>15</v>
      </c>
      <c r="E31" s="19" t="s">
        <v>799</v>
      </c>
      <c r="F31" s="19" t="s">
        <v>15</v>
      </c>
      <c r="G31" s="19">
        <v>1</v>
      </c>
    </row>
    <row r="32" spans="1:7" ht="30" outlineLevel="7" collapsed="1">
      <c r="A32" s="19" t="s">
        <v>12</v>
      </c>
      <c r="B32" s="19" t="s">
        <v>152</v>
      </c>
      <c r="C32" s="19" t="s">
        <v>17</v>
      </c>
      <c r="D32" s="19"/>
      <c r="E32" s="19" t="s">
        <v>798</v>
      </c>
      <c r="F32" s="19" t="s">
        <v>15</v>
      </c>
      <c r="G32" s="19">
        <v>1</v>
      </c>
    </row>
    <row r="33" spans="1:7" ht="30" outlineLevel="7" collapsed="1">
      <c r="A33" s="19" t="s">
        <v>12</v>
      </c>
      <c r="B33" s="19" t="s">
        <v>152</v>
      </c>
      <c r="C33" s="19" t="s">
        <v>17</v>
      </c>
      <c r="D33" s="19"/>
      <c r="E33" s="19" t="s">
        <v>800</v>
      </c>
      <c r="F33" s="19" t="s">
        <v>15</v>
      </c>
      <c r="G33" s="19">
        <v>1</v>
      </c>
    </row>
    <row r="34" spans="1:7" outlineLevel="7" collapsed="1">
      <c r="A34" s="19" t="s">
        <v>12</v>
      </c>
      <c r="B34" s="19" t="s">
        <v>152</v>
      </c>
      <c r="C34" s="19" t="s">
        <v>17</v>
      </c>
      <c r="D34" s="19"/>
      <c r="E34" s="19" t="s">
        <v>801</v>
      </c>
      <c r="F34" s="19" t="s">
        <v>15</v>
      </c>
      <c r="G34" s="19">
        <v>1</v>
      </c>
    </row>
    <row r="35" spans="1:7" outlineLevel="6" collapsed="1">
      <c r="A35" s="21" t="s">
        <v>15</v>
      </c>
      <c r="B35" s="22" t="s">
        <v>678</v>
      </c>
      <c r="C35" s="21" t="s">
        <v>17</v>
      </c>
      <c r="D35" s="21" t="b">
        <f>EXACT(G26,"Data available for fuel consumption and electricity generation")</f>
        <v>1</v>
      </c>
      <c r="E35" s="21" t="s">
        <v>673</v>
      </c>
      <c r="F35" s="21" t="s">
        <v>15</v>
      </c>
      <c r="G35" s="21" t="s">
        <v>17</v>
      </c>
    </row>
    <row r="36" spans="1:7" outlineLevel="7" collapsed="1">
      <c r="A36" s="19" t="s">
        <v>15</v>
      </c>
      <c r="B36" s="19" t="s">
        <v>152</v>
      </c>
      <c r="C36" s="19" t="s">
        <v>17</v>
      </c>
      <c r="D36" s="19" t="s">
        <v>15</v>
      </c>
      <c r="E36" s="19" t="s">
        <v>797</v>
      </c>
      <c r="F36" s="19" t="s">
        <v>15</v>
      </c>
      <c r="G36" s="19">
        <v>1</v>
      </c>
    </row>
    <row r="37" spans="1:7" ht="30" outlineLevel="7" collapsed="1">
      <c r="A37" s="19" t="s">
        <v>12</v>
      </c>
      <c r="B37" s="19" t="s">
        <v>13</v>
      </c>
      <c r="C37" s="19" t="s">
        <v>17</v>
      </c>
      <c r="D37" s="19"/>
      <c r="E37" s="19" t="s">
        <v>802</v>
      </c>
      <c r="F37" s="19" t="s">
        <v>15</v>
      </c>
      <c r="G37" s="19" t="s">
        <v>111</v>
      </c>
    </row>
    <row r="38" spans="1:7" ht="30" outlineLevel="7" collapsed="1">
      <c r="A38" s="19" t="s">
        <v>12</v>
      </c>
      <c r="B38" s="19" t="s">
        <v>152</v>
      </c>
      <c r="C38" s="19" t="s">
        <v>17</v>
      </c>
      <c r="D38" s="19"/>
      <c r="E38" s="19" t="s">
        <v>798</v>
      </c>
      <c r="F38" s="19" t="s">
        <v>15</v>
      </c>
      <c r="G38" s="19">
        <v>1</v>
      </c>
    </row>
    <row r="39" spans="1:7" outlineLevel="7" collapsed="1">
      <c r="A39" s="19" t="s">
        <v>12</v>
      </c>
      <c r="B39" s="19" t="s">
        <v>13</v>
      </c>
      <c r="C39" s="19" t="s">
        <v>17</v>
      </c>
      <c r="D39" s="19"/>
      <c r="E39" s="19" t="s">
        <v>803</v>
      </c>
      <c r="F39" s="19" t="s">
        <v>15</v>
      </c>
      <c r="G39" s="19" t="s">
        <v>111</v>
      </c>
    </row>
    <row r="40" spans="1:7" outlineLevel="7" collapsed="1">
      <c r="A40" s="19" t="s">
        <v>12</v>
      </c>
      <c r="B40" s="20" t="s">
        <v>663</v>
      </c>
      <c r="C40" s="19" t="s">
        <v>17</v>
      </c>
      <c r="D40" s="19"/>
      <c r="E40" s="19" t="s">
        <v>663</v>
      </c>
      <c r="F40" s="19" t="s">
        <v>12</v>
      </c>
      <c r="G40" s="19" t="s">
        <v>17</v>
      </c>
    </row>
    <row r="41" spans="1:7" outlineLevel="4" collapsed="1">
      <c r="A41" s="19" t="s">
        <v>15</v>
      </c>
      <c r="B41" s="19" t="s">
        <v>152</v>
      </c>
      <c r="C41" s="19" t="s">
        <v>17</v>
      </c>
      <c r="D41" s="19" t="s">
        <v>15</v>
      </c>
      <c r="E41" s="19" t="s">
        <v>666</v>
      </c>
      <c r="F41" s="19" t="s">
        <v>15</v>
      </c>
      <c r="G41" s="19">
        <v>1</v>
      </c>
    </row>
    <row r="42" spans="1:7" outlineLevel="2" collapsed="1">
      <c r="A42" s="21" t="s">
        <v>15</v>
      </c>
      <c r="B42" s="22" t="s">
        <v>644</v>
      </c>
      <c r="C42" s="21" t="s">
        <v>17</v>
      </c>
      <c r="D42" s="21" t="b">
        <f>EXACT(G9,"Yes")</f>
        <v>1</v>
      </c>
      <c r="E42" s="21" t="s">
        <v>645</v>
      </c>
      <c r="F42" s="21" t="s">
        <v>15</v>
      </c>
      <c r="G42" s="21" t="s">
        <v>17</v>
      </c>
    </row>
    <row r="43" spans="1:7" ht="45" outlineLevel="3" collapsed="1">
      <c r="A43" s="19" t="s">
        <v>12</v>
      </c>
      <c r="B43" s="19" t="s">
        <v>20</v>
      </c>
      <c r="C43" s="20" t="s">
        <v>646</v>
      </c>
      <c r="D43" s="19"/>
      <c r="E43" s="19" t="s">
        <v>647</v>
      </c>
      <c r="F43" s="19" t="s">
        <v>15</v>
      </c>
      <c r="G43" s="19" t="s">
        <v>648</v>
      </c>
    </row>
    <row r="44" spans="1:7" outlineLevel="3" collapsed="1">
      <c r="A44" s="21" t="s">
        <v>15</v>
      </c>
      <c r="B44" s="22" t="s">
        <v>649</v>
      </c>
      <c r="C44" s="21" t="s">
        <v>17</v>
      </c>
      <c r="D44" s="21" t="b">
        <f>EXACT(G43,"Lambda (λy) should be determined by applying the step wise procedure provided in appendix 3 of methodology")</f>
        <v>0</v>
      </c>
      <c r="E44" s="21" t="s">
        <v>649</v>
      </c>
      <c r="F44" s="21" t="s">
        <v>15</v>
      </c>
      <c r="G44" s="21" t="s">
        <v>17</v>
      </c>
    </row>
    <row r="45" spans="1:7" ht="30" outlineLevel="4" collapsed="1">
      <c r="A45" s="19" t="s">
        <v>12</v>
      </c>
      <c r="B45" s="19" t="s">
        <v>152</v>
      </c>
      <c r="C45" s="19" t="s">
        <v>17</v>
      </c>
      <c r="D45" s="19"/>
      <c r="E45" s="19" t="s">
        <v>789</v>
      </c>
      <c r="F45" s="19" t="s">
        <v>15</v>
      </c>
      <c r="G45" s="19">
        <v>1</v>
      </c>
    </row>
    <row r="46" spans="1:7" outlineLevel="4" collapsed="1">
      <c r="A46" s="19" t="s">
        <v>12</v>
      </c>
      <c r="B46" s="19" t="s">
        <v>13</v>
      </c>
      <c r="C46" s="19" t="s">
        <v>17</v>
      </c>
      <c r="D46" s="19"/>
      <c r="E46" s="19" t="s">
        <v>790</v>
      </c>
      <c r="F46" s="19" t="s">
        <v>15</v>
      </c>
      <c r="G46" s="19" t="s">
        <v>111</v>
      </c>
    </row>
    <row r="47" spans="1:7" outlineLevel="4" collapsed="1">
      <c r="A47" s="19" t="s">
        <v>12</v>
      </c>
      <c r="B47" s="19" t="s">
        <v>38</v>
      </c>
      <c r="C47" s="19" t="s">
        <v>17</v>
      </c>
      <c r="D47" s="19"/>
      <c r="E47" s="19" t="s">
        <v>791</v>
      </c>
      <c r="F47" s="19" t="s">
        <v>15</v>
      </c>
      <c r="G47" s="19" t="s">
        <v>900</v>
      </c>
    </row>
    <row r="48" spans="1:7" outlineLevel="3" collapsed="1">
      <c r="A48" s="21" t="s">
        <v>15</v>
      </c>
      <c r="B48" s="22" t="s">
        <v>650</v>
      </c>
      <c r="C48" s="21" t="s">
        <v>17</v>
      </c>
      <c r="D48" s="21" t="b">
        <f>EXACT(G43,"Use default values of lambda based on the share of electricity generation from low-cost/must-run in total generation")</f>
        <v>1</v>
      </c>
      <c r="E48" s="21" t="s">
        <v>650</v>
      </c>
      <c r="F48" s="21" t="s">
        <v>15</v>
      </c>
      <c r="G48" s="21" t="s">
        <v>17</v>
      </c>
    </row>
    <row r="49" spans="1:7" ht="30" outlineLevel="4" collapsed="1">
      <c r="A49" s="19" t="s">
        <v>15</v>
      </c>
      <c r="B49" s="19" t="s">
        <v>152</v>
      </c>
      <c r="C49" s="19" t="s">
        <v>17</v>
      </c>
      <c r="D49" s="19" t="s">
        <v>15</v>
      </c>
      <c r="E49" s="19" t="s">
        <v>789</v>
      </c>
      <c r="F49" s="19" t="s">
        <v>15</v>
      </c>
      <c r="G49" s="19">
        <v>1</v>
      </c>
    </row>
    <row r="50" spans="1:7" outlineLevel="4" collapsed="1">
      <c r="A50" s="19" t="s">
        <v>15</v>
      </c>
      <c r="B50" s="19" t="s">
        <v>152</v>
      </c>
      <c r="C50" s="19" t="s">
        <v>17</v>
      </c>
      <c r="D50" s="19" t="s">
        <v>15</v>
      </c>
      <c r="E50" s="19" t="s">
        <v>793</v>
      </c>
      <c r="F50" s="19" t="s">
        <v>15</v>
      </c>
      <c r="G50" s="19">
        <v>1</v>
      </c>
    </row>
    <row r="51" spans="1:7" ht="30" outlineLevel="4" collapsed="1">
      <c r="A51" s="19" t="s">
        <v>12</v>
      </c>
      <c r="B51" s="19" t="s">
        <v>152</v>
      </c>
      <c r="C51" s="19" t="s">
        <v>17</v>
      </c>
      <c r="D51" s="19"/>
      <c r="E51" s="19" t="s">
        <v>794</v>
      </c>
      <c r="F51" s="19" t="s">
        <v>12</v>
      </c>
      <c r="G51" s="19">
        <v>1</v>
      </c>
    </row>
    <row r="52" spans="1:7" outlineLevel="4" collapsed="1">
      <c r="A52" s="19" t="s">
        <v>12</v>
      </c>
      <c r="B52" s="19" t="s">
        <v>152</v>
      </c>
      <c r="C52" s="19" t="s">
        <v>17</v>
      </c>
      <c r="D52" s="19"/>
      <c r="E52" s="19" t="s">
        <v>795</v>
      </c>
      <c r="F52" s="19" t="s">
        <v>12</v>
      </c>
      <c r="G52" s="19">
        <v>1</v>
      </c>
    </row>
    <row r="53" spans="1:7" outlineLevel="4" collapsed="1">
      <c r="A53" s="19" t="s">
        <v>12</v>
      </c>
      <c r="B53" s="19" t="s">
        <v>152</v>
      </c>
      <c r="C53" s="19" t="s">
        <v>17</v>
      </c>
      <c r="D53" s="19"/>
      <c r="E53" s="19" t="s">
        <v>796</v>
      </c>
      <c r="F53" s="19" t="s">
        <v>15</v>
      </c>
      <c r="G53" s="19">
        <v>1</v>
      </c>
    </row>
    <row r="54" spans="1:7" ht="30" outlineLevel="3" collapsed="1">
      <c r="A54" s="19" t="s">
        <v>15</v>
      </c>
      <c r="B54" s="19" t="s">
        <v>152</v>
      </c>
      <c r="C54" s="19" t="s">
        <v>17</v>
      </c>
      <c r="D54" s="19" t="s">
        <v>15</v>
      </c>
      <c r="E54" s="19" t="s">
        <v>651</v>
      </c>
      <c r="F54" s="19" t="s">
        <v>15</v>
      </c>
      <c r="G54" s="19">
        <v>1</v>
      </c>
    </row>
    <row r="55" spans="1:7" outlineLevel="3" collapsed="1">
      <c r="A55" s="21" t="s">
        <v>12</v>
      </c>
      <c r="B55" s="22" t="s">
        <v>652</v>
      </c>
      <c r="C55" s="21" t="s">
        <v>17</v>
      </c>
      <c r="D55" s="21"/>
      <c r="E55" s="21" t="s">
        <v>653</v>
      </c>
      <c r="F55" s="21" t="s">
        <v>12</v>
      </c>
      <c r="G55" s="21" t="s">
        <v>17</v>
      </c>
    </row>
    <row r="56" spans="1:7" ht="30" outlineLevel="4" collapsed="1">
      <c r="A56" s="19" t="s">
        <v>12</v>
      </c>
      <c r="B56" s="19" t="s">
        <v>20</v>
      </c>
      <c r="C56" s="20" t="s">
        <v>671</v>
      </c>
      <c r="D56" s="19"/>
      <c r="E56" s="19" t="s">
        <v>672</v>
      </c>
      <c r="F56" s="19" t="s">
        <v>15</v>
      </c>
      <c r="G56" s="19" t="s">
        <v>673</v>
      </c>
    </row>
    <row r="57" spans="1:7" outlineLevel="4" collapsed="1">
      <c r="A57" s="21" t="s">
        <v>15</v>
      </c>
      <c r="B57" s="22" t="s">
        <v>674</v>
      </c>
      <c r="C57" s="21" t="s">
        <v>17</v>
      </c>
      <c r="D57" s="21" t="b">
        <f>EXACT(G56,"Only data available is the electricity generation for the specific power unit")</f>
        <v>0</v>
      </c>
      <c r="E57" s="21" t="s">
        <v>675</v>
      </c>
      <c r="F57" s="21" t="s">
        <v>15</v>
      </c>
      <c r="G57" s="21" t="s">
        <v>17</v>
      </c>
    </row>
    <row r="58" spans="1:7" outlineLevel="5" collapsed="1">
      <c r="A58" s="19" t="s">
        <v>15</v>
      </c>
      <c r="B58" s="19" t="s">
        <v>152</v>
      </c>
      <c r="C58" s="19" t="s">
        <v>17</v>
      </c>
      <c r="D58" s="19" t="s">
        <v>15</v>
      </c>
      <c r="E58" s="19" t="s">
        <v>797</v>
      </c>
      <c r="F58" s="19" t="s">
        <v>15</v>
      </c>
      <c r="G58" s="19">
        <v>1</v>
      </c>
    </row>
    <row r="59" spans="1:7" ht="30" outlineLevel="5" collapsed="1">
      <c r="A59" s="19" t="s">
        <v>12</v>
      </c>
      <c r="B59" s="19" t="s">
        <v>152</v>
      </c>
      <c r="C59" s="19" t="s">
        <v>17</v>
      </c>
      <c r="D59" s="19"/>
      <c r="E59" s="19" t="s">
        <v>798</v>
      </c>
      <c r="F59" s="19" t="s">
        <v>15</v>
      </c>
      <c r="G59" s="19">
        <v>1</v>
      </c>
    </row>
    <row r="60" spans="1:7" ht="30" outlineLevel="4" collapsed="1">
      <c r="A60" s="21" t="s">
        <v>15</v>
      </c>
      <c r="B60" s="22" t="s">
        <v>676</v>
      </c>
      <c r="C60" s="21" t="s">
        <v>17</v>
      </c>
      <c r="D60" s="21" t="b">
        <f>EXACT(G56,"Only data available for the specific power unit are the electricity generation and the fuel types used")</f>
        <v>0</v>
      </c>
      <c r="E60" s="21" t="s">
        <v>677</v>
      </c>
      <c r="F60" s="21" t="s">
        <v>15</v>
      </c>
      <c r="G60" s="21" t="s">
        <v>17</v>
      </c>
    </row>
    <row r="61" spans="1:7" outlineLevel="5" collapsed="1">
      <c r="A61" s="19" t="s">
        <v>15</v>
      </c>
      <c r="B61" s="19" t="s">
        <v>152</v>
      </c>
      <c r="C61" s="19" t="s">
        <v>17</v>
      </c>
      <c r="D61" s="19" t="s">
        <v>15</v>
      </c>
      <c r="E61" s="19" t="s">
        <v>799</v>
      </c>
      <c r="F61" s="19" t="s">
        <v>15</v>
      </c>
      <c r="G61" s="19">
        <v>1</v>
      </c>
    </row>
    <row r="62" spans="1:7" ht="30" outlineLevel="5" collapsed="1">
      <c r="A62" s="19" t="s">
        <v>12</v>
      </c>
      <c r="B62" s="19" t="s">
        <v>152</v>
      </c>
      <c r="C62" s="19" t="s">
        <v>17</v>
      </c>
      <c r="D62" s="19"/>
      <c r="E62" s="19" t="s">
        <v>798</v>
      </c>
      <c r="F62" s="19" t="s">
        <v>15</v>
      </c>
      <c r="G62" s="19">
        <v>1</v>
      </c>
    </row>
    <row r="63" spans="1:7" ht="30" outlineLevel="5" collapsed="1">
      <c r="A63" s="19" t="s">
        <v>12</v>
      </c>
      <c r="B63" s="19" t="s">
        <v>152</v>
      </c>
      <c r="C63" s="19" t="s">
        <v>17</v>
      </c>
      <c r="D63" s="19"/>
      <c r="E63" s="19" t="s">
        <v>800</v>
      </c>
      <c r="F63" s="19" t="s">
        <v>15</v>
      </c>
      <c r="G63" s="19">
        <v>1</v>
      </c>
    </row>
    <row r="64" spans="1:7" outlineLevel="5" collapsed="1">
      <c r="A64" s="19" t="s">
        <v>12</v>
      </c>
      <c r="B64" s="19" t="s">
        <v>152</v>
      </c>
      <c r="C64" s="19" t="s">
        <v>17</v>
      </c>
      <c r="D64" s="19"/>
      <c r="E64" s="19" t="s">
        <v>801</v>
      </c>
      <c r="F64" s="19" t="s">
        <v>15</v>
      </c>
      <c r="G64" s="19">
        <v>1</v>
      </c>
    </row>
    <row r="65" spans="1:7" outlineLevel="4" collapsed="1">
      <c r="A65" s="21" t="s">
        <v>15</v>
      </c>
      <c r="B65" s="22" t="s">
        <v>678</v>
      </c>
      <c r="C65" s="21" t="s">
        <v>17</v>
      </c>
      <c r="D65" s="21" t="b">
        <f>EXACT(G56,"Data available for fuel consumption and electricity generation")</f>
        <v>1</v>
      </c>
      <c r="E65" s="21" t="s">
        <v>673</v>
      </c>
      <c r="F65" s="21" t="s">
        <v>15</v>
      </c>
      <c r="G65" s="21" t="s">
        <v>17</v>
      </c>
    </row>
    <row r="66" spans="1:7" outlineLevel="5" collapsed="1">
      <c r="A66" s="19" t="s">
        <v>15</v>
      </c>
      <c r="B66" s="19" t="s">
        <v>152</v>
      </c>
      <c r="C66" s="19" t="s">
        <v>17</v>
      </c>
      <c r="D66" s="19" t="s">
        <v>15</v>
      </c>
      <c r="E66" s="19" t="s">
        <v>797</v>
      </c>
      <c r="F66" s="19" t="s">
        <v>15</v>
      </c>
      <c r="G66" s="19">
        <v>1</v>
      </c>
    </row>
    <row r="67" spans="1:7" ht="30" outlineLevel="5" collapsed="1">
      <c r="A67" s="19" t="s">
        <v>12</v>
      </c>
      <c r="B67" s="19" t="s">
        <v>13</v>
      </c>
      <c r="C67" s="19" t="s">
        <v>17</v>
      </c>
      <c r="D67" s="19"/>
      <c r="E67" s="19" t="s">
        <v>802</v>
      </c>
      <c r="F67" s="19" t="s">
        <v>15</v>
      </c>
      <c r="G67" s="19" t="s">
        <v>111</v>
      </c>
    </row>
    <row r="68" spans="1:7" ht="30" outlineLevel="5" collapsed="1">
      <c r="A68" s="19" t="s">
        <v>12</v>
      </c>
      <c r="B68" s="19" t="s">
        <v>152</v>
      </c>
      <c r="C68" s="19" t="s">
        <v>17</v>
      </c>
      <c r="D68" s="19"/>
      <c r="E68" s="19" t="s">
        <v>798</v>
      </c>
      <c r="F68" s="19" t="s">
        <v>15</v>
      </c>
      <c r="G68" s="19">
        <v>1</v>
      </c>
    </row>
    <row r="69" spans="1:7" outlineLevel="5" collapsed="1">
      <c r="A69" s="19" t="s">
        <v>12</v>
      </c>
      <c r="B69" s="19" t="s">
        <v>13</v>
      </c>
      <c r="C69" s="19" t="s">
        <v>17</v>
      </c>
      <c r="D69" s="19"/>
      <c r="E69" s="19" t="s">
        <v>803</v>
      </c>
      <c r="F69" s="19" t="s">
        <v>15</v>
      </c>
      <c r="G69" s="19" t="s">
        <v>111</v>
      </c>
    </row>
    <row r="70" spans="1:7" outlineLevel="5" collapsed="1">
      <c r="A70" s="21" t="s">
        <v>12</v>
      </c>
      <c r="B70" s="22" t="s">
        <v>663</v>
      </c>
      <c r="C70" s="21" t="s">
        <v>17</v>
      </c>
      <c r="D70" s="21"/>
      <c r="E70" s="21" t="s">
        <v>663</v>
      </c>
      <c r="F70" s="21" t="s">
        <v>12</v>
      </c>
      <c r="G70" s="21" t="s">
        <v>17</v>
      </c>
    </row>
    <row r="71" spans="1:7" outlineLevel="6" collapsed="1">
      <c r="A71" s="19" t="s">
        <v>12</v>
      </c>
      <c r="B71" s="19" t="s">
        <v>13</v>
      </c>
      <c r="C71" s="19" t="s">
        <v>17</v>
      </c>
      <c r="D71" s="19"/>
      <c r="E71" s="19" t="s">
        <v>667</v>
      </c>
      <c r="F71" s="19" t="s">
        <v>15</v>
      </c>
      <c r="G71" s="19" t="s">
        <v>111</v>
      </c>
    </row>
    <row r="72" spans="1:7" ht="30" outlineLevel="6" collapsed="1">
      <c r="A72" s="19" t="s">
        <v>12</v>
      </c>
      <c r="B72" s="19" t="s">
        <v>152</v>
      </c>
      <c r="C72" s="19" t="s">
        <v>17</v>
      </c>
      <c r="D72" s="19"/>
      <c r="E72" s="19" t="s">
        <v>668</v>
      </c>
      <c r="F72" s="19" t="s">
        <v>15</v>
      </c>
      <c r="G72" s="19">
        <v>1</v>
      </c>
    </row>
    <row r="73" spans="1:7" ht="30" outlineLevel="6" collapsed="1">
      <c r="A73" s="19" t="s">
        <v>12</v>
      </c>
      <c r="B73" s="19" t="s">
        <v>152</v>
      </c>
      <c r="C73" s="19" t="s">
        <v>17</v>
      </c>
      <c r="D73" s="19"/>
      <c r="E73" s="19" t="s">
        <v>669</v>
      </c>
      <c r="F73" s="19" t="s">
        <v>15</v>
      </c>
      <c r="G73" s="19">
        <v>1</v>
      </c>
    </row>
    <row r="74" spans="1:7" outlineLevel="6" collapsed="1">
      <c r="A74" s="19" t="s">
        <v>12</v>
      </c>
      <c r="B74" s="19" t="s">
        <v>152</v>
      </c>
      <c r="C74" s="19" t="s">
        <v>17</v>
      </c>
      <c r="D74" s="19"/>
      <c r="E74" s="19" t="s">
        <v>670</v>
      </c>
      <c r="F74" s="19" t="s">
        <v>15</v>
      </c>
      <c r="G74" s="19">
        <v>1</v>
      </c>
    </row>
    <row r="75" spans="1:7" outlineLevel="1" collapsed="1">
      <c r="A75" s="21" t="s">
        <v>15</v>
      </c>
      <c r="B75" s="22" t="s">
        <v>644</v>
      </c>
      <c r="C75" s="21" t="s">
        <v>17</v>
      </c>
      <c r="D75" s="21" t="b">
        <f>EXACT(G7,"Yes")</f>
        <v>1</v>
      </c>
      <c r="E75" s="21" t="s">
        <v>645</v>
      </c>
      <c r="F75" s="21" t="s">
        <v>15</v>
      </c>
      <c r="G75" s="21" t="s">
        <v>17</v>
      </c>
    </row>
    <row r="76" spans="1:7" ht="45" outlineLevel="2" collapsed="1">
      <c r="A76" s="19" t="s">
        <v>12</v>
      </c>
      <c r="B76" s="19" t="s">
        <v>20</v>
      </c>
      <c r="C76" s="20" t="s">
        <v>646</v>
      </c>
      <c r="D76" s="19"/>
      <c r="E76" s="19" t="s">
        <v>647</v>
      </c>
      <c r="F76" s="19" t="s">
        <v>15</v>
      </c>
      <c r="G76" s="19" t="s">
        <v>648</v>
      </c>
    </row>
    <row r="77" spans="1:7" outlineLevel="2" collapsed="1">
      <c r="A77" s="21" t="s">
        <v>15</v>
      </c>
      <c r="B77" s="22" t="s">
        <v>649</v>
      </c>
      <c r="C77" s="21" t="s">
        <v>17</v>
      </c>
      <c r="D77" s="21" t="b">
        <f>EXACT(G76,"Lambda (λy) should be determined by applying the step wise procedure provided in appendix 3 of methodology")</f>
        <v>0</v>
      </c>
      <c r="E77" s="21" t="s">
        <v>649</v>
      </c>
      <c r="F77" s="21" t="s">
        <v>15</v>
      </c>
      <c r="G77" s="21" t="s">
        <v>17</v>
      </c>
    </row>
    <row r="78" spans="1:7" ht="30" outlineLevel="3" collapsed="1">
      <c r="A78" s="19" t="s">
        <v>12</v>
      </c>
      <c r="B78" s="19" t="s">
        <v>152</v>
      </c>
      <c r="C78" s="19" t="s">
        <v>17</v>
      </c>
      <c r="D78" s="19"/>
      <c r="E78" s="19" t="s">
        <v>789</v>
      </c>
      <c r="F78" s="19" t="s">
        <v>15</v>
      </c>
      <c r="G78" s="19">
        <v>1</v>
      </c>
    </row>
    <row r="79" spans="1:7" outlineLevel="3" collapsed="1">
      <c r="A79" s="19" t="s">
        <v>12</v>
      </c>
      <c r="B79" s="19" t="s">
        <v>13</v>
      </c>
      <c r="C79" s="19" t="s">
        <v>17</v>
      </c>
      <c r="D79" s="19"/>
      <c r="E79" s="19" t="s">
        <v>790</v>
      </c>
      <c r="F79" s="19" t="s">
        <v>15</v>
      </c>
      <c r="G79" s="19" t="s">
        <v>111</v>
      </c>
    </row>
    <row r="80" spans="1:7" outlineLevel="3" collapsed="1">
      <c r="A80" s="19" t="s">
        <v>12</v>
      </c>
      <c r="B80" s="19" t="s">
        <v>38</v>
      </c>
      <c r="C80" s="19" t="s">
        <v>17</v>
      </c>
      <c r="D80" s="19"/>
      <c r="E80" s="19" t="s">
        <v>791</v>
      </c>
      <c r="F80" s="19" t="s">
        <v>15</v>
      </c>
      <c r="G80" s="19" t="s">
        <v>901</v>
      </c>
    </row>
    <row r="81" spans="1:7" outlineLevel="2" collapsed="1">
      <c r="A81" s="21" t="s">
        <v>15</v>
      </c>
      <c r="B81" s="22" t="s">
        <v>650</v>
      </c>
      <c r="C81" s="21" t="s">
        <v>17</v>
      </c>
      <c r="D81" s="21" t="b">
        <f>EXACT(G76,"Use default values of lambda based on the share of electricity generation from low-cost/must-run in total generation")</f>
        <v>1</v>
      </c>
      <c r="E81" s="21" t="s">
        <v>650</v>
      </c>
      <c r="F81" s="21" t="s">
        <v>15</v>
      </c>
      <c r="G81" s="21" t="s">
        <v>17</v>
      </c>
    </row>
    <row r="82" spans="1:7" ht="30" outlineLevel="3" collapsed="1">
      <c r="A82" s="19" t="s">
        <v>15</v>
      </c>
      <c r="B82" s="19" t="s">
        <v>152</v>
      </c>
      <c r="C82" s="19" t="s">
        <v>17</v>
      </c>
      <c r="D82" s="19" t="s">
        <v>15</v>
      </c>
      <c r="E82" s="19" t="s">
        <v>789</v>
      </c>
      <c r="F82" s="19" t="s">
        <v>15</v>
      </c>
      <c r="G82" s="19">
        <v>1</v>
      </c>
    </row>
    <row r="83" spans="1:7" outlineLevel="3" collapsed="1">
      <c r="A83" s="19" t="s">
        <v>15</v>
      </c>
      <c r="B83" s="19" t="s">
        <v>152</v>
      </c>
      <c r="C83" s="19" t="s">
        <v>17</v>
      </c>
      <c r="D83" s="19" t="s">
        <v>15</v>
      </c>
      <c r="E83" s="19" t="s">
        <v>793</v>
      </c>
      <c r="F83" s="19" t="s">
        <v>15</v>
      </c>
      <c r="G83" s="19">
        <v>1</v>
      </c>
    </row>
    <row r="84" spans="1:7" ht="30" outlineLevel="3" collapsed="1">
      <c r="A84" s="19" t="s">
        <v>12</v>
      </c>
      <c r="B84" s="19" t="s">
        <v>152</v>
      </c>
      <c r="C84" s="19" t="s">
        <v>17</v>
      </c>
      <c r="D84" s="19"/>
      <c r="E84" s="19" t="s">
        <v>794</v>
      </c>
      <c r="F84" s="19" t="s">
        <v>12</v>
      </c>
      <c r="G84" s="19">
        <v>1</v>
      </c>
    </row>
    <row r="85" spans="1:7" outlineLevel="3" collapsed="1">
      <c r="A85" s="19" t="s">
        <v>12</v>
      </c>
      <c r="B85" s="19" t="s">
        <v>152</v>
      </c>
      <c r="C85" s="19" t="s">
        <v>17</v>
      </c>
      <c r="D85" s="19"/>
      <c r="E85" s="19" t="s">
        <v>795</v>
      </c>
      <c r="F85" s="19" t="s">
        <v>12</v>
      </c>
      <c r="G85" s="19">
        <v>1</v>
      </c>
    </row>
    <row r="86" spans="1:7" outlineLevel="3" collapsed="1">
      <c r="A86" s="19" t="s">
        <v>12</v>
      </c>
      <c r="B86" s="19" t="s">
        <v>152</v>
      </c>
      <c r="C86" s="19" t="s">
        <v>17</v>
      </c>
      <c r="D86" s="19"/>
      <c r="E86" s="19" t="s">
        <v>796</v>
      </c>
      <c r="F86" s="19" t="s">
        <v>15</v>
      </c>
      <c r="G86" s="19">
        <v>1</v>
      </c>
    </row>
    <row r="87" spans="1:7" ht="30" outlineLevel="2" collapsed="1">
      <c r="A87" s="19" t="s">
        <v>15</v>
      </c>
      <c r="B87" s="19" t="s">
        <v>152</v>
      </c>
      <c r="C87" s="19" t="s">
        <v>17</v>
      </c>
      <c r="D87" s="19" t="s">
        <v>15</v>
      </c>
      <c r="E87" s="19" t="s">
        <v>651</v>
      </c>
      <c r="F87" s="19" t="s">
        <v>15</v>
      </c>
      <c r="G87" s="19">
        <v>1</v>
      </c>
    </row>
    <row r="88" spans="1:7" outlineLevel="2" collapsed="1">
      <c r="A88" s="21" t="s">
        <v>12</v>
      </c>
      <c r="B88" s="22" t="s">
        <v>652</v>
      </c>
      <c r="C88" s="21" t="s">
        <v>17</v>
      </c>
      <c r="D88" s="21"/>
      <c r="E88" s="21" t="s">
        <v>653</v>
      </c>
      <c r="F88" s="21" t="s">
        <v>12</v>
      </c>
      <c r="G88" s="21" t="s">
        <v>17</v>
      </c>
    </row>
    <row r="89" spans="1:7" ht="30" outlineLevel="3" collapsed="1">
      <c r="A89" s="19" t="s">
        <v>12</v>
      </c>
      <c r="B89" s="19" t="s">
        <v>20</v>
      </c>
      <c r="C89" s="20" t="s">
        <v>671</v>
      </c>
      <c r="D89" s="19"/>
      <c r="E89" s="19" t="s">
        <v>672</v>
      </c>
      <c r="F89" s="19" t="s">
        <v>15</v>
      </c>
      <c r="G89" s="19" t="s">
        <v>673</v>
      </c>
    </row>
    <row r="90" spans="1:7" outlineLevel="3" collapsed="1">
      <c r="A90" s="21" t="s">
        <v>15</v>
      </c>
      <c r="B90" s="22" t="s">
        <v>674</v>
      </c>
      <c r="C90" s="21" t="s">
        <v>17</v>
      </c>
      <c r="D90" s="21" t="b">
        <f>EXACT(G89,"Only data available is the electricity generation for the specific power unit")</f>
        <v>0</v>
      </c>
      <c r="E90" s="21" t="s">
        <v>675</v>
      </c>
      <c r="F90" s="21" t="s">
        <v>15</v>
      </c>
      <c r="G90" s="21" t="s">
        <v>17</v>
      </c>
    </row>
    <row r="91" spans="1:7" outlineLevel="4" collapsed="1">
      <c r="A91" s="19" t="s">
        <v>15</v>
      </c>
      <c r="B91" s="19" t="s">
        <v>152</v>
      </c>
      <c r="C91" s="19" t="s">
        <v>17</v>
      </c>
      <c r="D91" s="19" t="s">
        <v>15</v>
      </c>
      <c r="E91" s="19" t="s">
        <v>797</v>
      </c>
      <c r="F91" s="19" t="s">
        <v>15</v>
      </c>
      <c r="G91" s="19">
        <v>1</v>
      </c>
    </row>
    <row r="92" spans="1:7" ht="30" outlineLevel="4" collapsed="1">
      <c r="A92" s="19" t="s">
        <v>12</v>
      </c>
      <c r="B92" s="19" t="s">
        <v>152</v>
      </c>
      <c r="C92" s="19" t="s">
        <v>17</v>
      </c>
      <c r="D92" s="19"/>
      <c r="E92" s="19" t="s">
        <v>798</v>
      </c>
      <c r="F92" s="19" t="s">
        <v>15</v>
      </c>
      <c r="G92" s="19">
        <v>1</v>
      </c>
    </row>
    <row r="93" spans="1:7" ht="30" outlineLevel="3" collapsed="1">
      <c r="A93" s="21" t="s">
        <v>15</v>
      </c>
      <c r="B93" s="22" t="s">
        <v>676</v>
      </c>
      <c r="C93" s="21" t="s">
        <v>17</v>
      </c>
      <c r="D93" s="21" t="b">
        <f>EXACT(G89,"Only data available for the specific power unit are the electricity generation and the fuel types used")</f>
        <v>0</v>
      </c>
      <c r="E93" s="21" t="s">
        <v>677</v>
      </c>
      <c r="F93" s="21" t="s">
        <v>15</v>
      </c>
      <c r="G93" s="21" t="s">
        <v>17</v>
      </c>
    </row>
    <row r="94" spans="1:7" outlineLevel="4" collapsed="1">
      <c r="A94" s="19" t="s">
        <v>15</v>
      </c>
      <c r="B94" s="19" t="s">
        <v>152</v>
      </c>
      <c r="C94" s="19" t="s">
        <v>17</v>
      </c>
      <c r="D94" s="19" t="s">
        <v>15</v>
      </c>
      <c r="E94" s="19" t="s">
        <v>799</v>
      </c>
      <c r="F94" s="19" t="s">
        <v>15</v>
      </c>
      <c r="G94" s="19">
        <v>1</v>
      </c>
    </row>
    <row r="95" spans="1:7" ht="30" outlineLevel="4" collapsed="1">
      <c r="A95" s="19" t="s">
        <v>12</v>
      </c>
      <c r="B95" s="19" t="s">
        <v>152</v>
      </c>
      <c r="C95" s="19" t="s">
        <v>17</v>
      </c>
      <c r="D95" s="19"/>
      <c r="E95" s="19" t="s">
        <v>798</v>
      </c>
      <c r="F95" s="19" t="s">
        <v>15</v>
      </c>
      <c r="G95" s="19">
        <v>1</v>
      </c>
    </row>
    <row r="96" spans="1:7" ht="30" outlineLevel="4" collapsed="1">
      <c r="A96" s="19" t="s">
        <v>12</v>
      </c>
      <c r="B96" s="19" t="s">
        <v>152</v>
      </c>
      <c r="C96" s="19" t="s">
        <v>17</v>
      </c>
      <c r="D96" s="19"/>
      <c r="E96" s="19" t="s">
        <v>800</v>
      </c>
      <c r="F96" s="19" t="s">
        <v>15</v>
      </c>
      <c r="G96" s="19">
        <v>1</v>
      </c>
    </row>
    <row r="97" spans="1:7" outlineLevel="4" collapsed="1">
      <c r="A97" s="19" t="s">
        <v>12</v>
      </c>
      <c r="B97" s="19" t="s">
        <v>152</v>
      </c>
      <c r="C97" s="19" t="s">
        <v>17</v>
      </c>
      <c r="D97" s="19"/>
      <c r="E97" s="19" t="s">
        <v>801</v>
      </c>
      <c r="F97" s="19" t="s">
        <v>15</v>
      </c>
      <c r="G97" s="19">
        <v>1</v>
      </c>
    </row>
    <row r="98" spans="1:7" outlineLevel="3" collapsed="1">
      <c r="A98" s="21" t="s">
        <v>15</v>
      </c>
      <c r="B98" s="22" t="s">
        <v>678</v>
      </c>
      <c r="C98" s="21" t="s">
        <v>17</v>
      </c>
      <c r="D98" s="21" t="b">
        <f>EXACT(G89,"Data available for fuel consumption and electricity generation")</f>
        <v>1</v>
      </c>
      <c r="E98" s="21" t="s">
        <v>673</v>
      </c>
      <c r="F98" s="21" t="s">
        <v>15</v>
      </c>
      <c r="G98" s="21" t="s">
        <v>17</v>
      </c>
    </row>
    <row r="99" spans="1:7" outlineLevel="4" collapsed="1">
      <c r="A99" s="19" t="s">
        <v>15</v>
      </c>
      <c r="B99" s="19" t="s">
        <v>152</v>
      </c>
      <c r="C99" s="19" t="s">
        <v>17</v>
      </c>
      <c r="D99" s="19" t="s">
        <v>15</v>
      </c>
      <c r="E99" s="19" t="s">
        <v>797</v>
      </c>
      <c r="F99" s="19" t="s">
        <v>15</v>
      </c>
      <c r="G99" s="19">
        <v>1</v>
      </c>
    </row>
    <row r="100" spans="1:7" ht="30" outlineLevel="4" collapsed="1">
      <c r="A100" s="19" t="s">
        <v>12</v>
      </c>
      <c r="B100" s="19" t="s">
        <v>13</v>
      </c>
      <c r="C100" s="19" t="s">
        <v>17</v>
      </c>
      <c r="D100" s="19"/>
      <c r="E100" s="19" t="s">
        <v>802</v>
      </c>
      <c r="F100" s="19" t="s">
        <v>15</v>
      </c>
      <c r="G100" s="19" t="s">
        <v>111</v>
      </c>
    </row>
    <row r="101" spans="1:7" ht="30" outlineLevel="4" collapsed="1">
      <c r="A101" s="19" t="s">
        <v>12</v>
      </c>
      <c r="B101" s="19" t="s">
        <v>152</v>
      </c>
      <c r="C101" s="19" t="s">
        <v>17</v>
      </c>
      <c r="D101" s="19"/>
      <c r="E101" s="19" t="s">
        <v>798</v>
      </c>
      <c r="F101" s="19" t="s">
        <v>15</v>
      </c>
      <c r="G101" s="19">
        <v>1</v>
      </c>
    </row>
    <row r="102" spans="1:7" outlineLevel="4" collapsed="1">
      <c r="A102" s="19" t="s">
        <v>12</v>
      </c>
      <c r="B102" s="19" t="s">
        <v>13</v>
      </c>
      <c r="C102" s="19" t="s">
        <v>17</v>
      </c>
      <c r="D102" s="19"/>
      <c r="E102" s="19" t="s">
        <v>803</v>
      </c>
      <c r="F102" s="19" t="s">
        <v>15</v>
      </c>
      <c r="G102" s="19" t="s">
        <v>111</v>
      </c>
    </row>
    <row r="103" spans="1:7" outlineLevel="4" collapsed="1">
      <c r="A103" s="21" t="s">
        <v>12</v>
      </c>
      <c r="B103" s="22" t="s">
        <v>663</v>
      </c>
      <c r="C103" s="21" t="s">
        <v>17</v>
      </c>
      <c r="D103" s="21"/>
      <c r="E103" s="21" t="s">
        <v>663</v>
      </c>
      <c r="F103" s="21" t="s">
        <v>12</v>
      </c>
      <c r="G103" s="21" t="s">
        <v>17</v>
      </c>
    </row>
    <row r="104" spans="1:7" outlineLevel="5" collapsed="1">
      <c r="A104" s="19" t="s">
        <v>12</v>
      </c>
      <c r="B104" s="19" t="s">
        <v>13</v>
      </c>
      <c r="C104" s="19" t="s">
        <v>17</v>
      </c>
      <c r="D104" s="19"/>
      <c r="E104" s="19" t="s">
        <v>667</v>
      </c>
      <c r="F104" s="19" t="s">
        <v>15</v>
      </c>
      <c r="G104" s="19" t="s">
        <v>111</v>
      </c>
    </row>
    <row r="105" spans="1:7" ht="30" outlineLevel="5" collapsed="1">
      <c r="A105" s="19" t="s">
        <v>12</v>
      </c>
      <c r="B105" s="19" t="s">
        <v>152</v>
      </c>
      <c r="C105" s="19" t="s">
        <v>17</v>
      </c>
      <c r="D105" s="19"/>
      <c r="E105" s="19" t="s">
        <v>668</v>
      </c>
      <c r="F105" s="19" t="s">
        <v>15</v>
      </c>
      <c r="G105" s="19">
        <v>1</v>
      </c>
    </row>
    <row r="106" spans="1:7" ht="30" outlineLevel="5" collapsed="1">
      <c r="A106" s="19" t="s">
        <v>12</v>
      </c>
      <c r="B106" s="19" t="s">
        <v>152</v>
      </c>
      <c r="C106" s="19" t="s">
        <v>17</v>
      </c>
      <c r="D106" s="19"/>
      <c r="E106" s="19" t="s">
        <v>669</v>
      </c>
      <c r="F106" s="19" t="s">
        <v>15</v>
      </c>
      <c r="G106" s="19">
        <v>1</v>
      </c>
    </row>
    <row r="107" spans="1:7" outlineLevel="5" collapsed="1">
      <c r="A107" s="19" t="s">
        <v>12</v>
      </c>
      <c r="B107" s="19" t="s">
        <v>152</v>
      </c>
      <c r="C107" s="19" t="s">
        <v>17</v>
      </c>
      <c r="D107" s="19"/>
      <c r="E107" s="19" t="s">
        <v>670</v>
      </c>
      <c r="F107" s="19" t="s">
        <v>15</v>
      </c>
      <c r="G107" s="19">
        <v>1</v>
      </c>
    </row>
    <row r="108" spans="1:7">
      <c r="A108" s="3" t="s">
        <v>15</v>
      </c>
      <c r="B108" s="18" t="s">
        <v>654</v>
      </c>
      <c r="C108" s="3" t="s">
        <v>17</v>
      </c>
      <c r="D108" s="3" t="b">
        <f>EXACT(G5,"Yes")</f>
        <v>1</v>
      </c>
      <c r="E108" s="3" t="s">
        <v>655</v>
      </c>
      <c r="F108" s="3" t="s">
        <v>15</v>
      </c>
      <c r="G108" s="3" t="s">
        <v>17</v>
      </c>
    </row>
    <row r="109" spans="1:7" ht="30" outlineLevel="1" collapsed="1">
      <c r="A109" s="19" t="s">
        <v>12</v>
      </c>
      <c r="B109" s="19" t="s">
        <v>20</v>
      </c>
      <c r="C109" s="20" t="s">
        <v>656</v>
      </c>
      <c r="D109" s="19"/>
      <c r="E109" s="19" t="s">
        <v>657</v>
      </c>
      <c r="F109" s="19" t="s">
        <v>15</v>
      </c>
      <c r="G109" s="19" t="s">
        <v>658</v>
      </c>
    </row>
    <row r="110" spans="1:7" ht="30" outlineLevel="1" collapsed="1">
      <c r="A110" s="21" t="s">
        <v>15</v>
      </c>
      <c r="B110" s="22" t="s">
        <v>659</v>
      </c>
      <c r="C110" s="21" t="s">
        <v>17</v>
      </c>
      <c r="D110" s="21" t="b">
        <f>EXACT(G109,"Based on the total net electricity generation of all power plants serving the system and the fuel types and total fuel consumption of the project electricity system")</f>
        <v>0</v>
      </c>
      <c r="E110" s="21" t="s">
        <v>660</v>
      </c>
      <c r="F110" s="21" t="s">
        <v>15</v>
      </c>
      <c r="G110" s="21" t="s">
        <v>17</v>
      </c>
    </row>
    <row r="111" spans="1:7" outlineLevel="2" collapsed="1">
      <c r="A111" s="19" t="s">
        <v>15</v>
      </c>
      <c r="B111" s="19" t="s">
        <v>152</v>
      </c>
      <c r="C111" s="19" t="s">
        <v>17</v>
      </c>
      <c r="D111" s="19" t="s">
        <v>15</v>
      </c>
      <c r="E111" s="19" t="s">
        <v>661</v>
      </c>
      <c r="F111" s="19" t="s">
        <v>15</v>
      </c>
      <c r="G111" s="19">
        <v>1</v>
      </c>
    </row>
    <row r="112" spans="1:7" ht="45" outlineLevel="2" collapsed="1">
      <c r="A112" s="19" t="s">
        <v>12</v>
      </c>
      <c r="B112" s="19" t="s">
        <v>152</v>
      </c>
      <c r="C112" s="19" t="s">
        <v>17</v>
      </c>
      <c r="D112" s="19"/>
      <c r="E112" s="19" t="s">
        <v>662</v>
      </c>
      <c r="F112" s="19" t="s">
        <v>15</v>
      </c>
      <c r="G112" s="19">
        <v>1</v>
      </c>
    </row>
    <row r="113" spans="1:7" outlineLevel="2" collapsed="1">
      <c r="A113" s="21" t="s">
        <v>12</v>
      </c>
      <c r="B113" s="22" t="s">
        <v>663</v>
      </c>
      <c r="C113" s="21" t="s">
        <v>17</v>
      </c>
      <c r="D113" s="21"/>
      <c r="E113" s="21" t="s">
        <v>663</v>
      </c>
      <c r="F113" s="21" t="s">
        <v>12</v>
      </c>
      <c r="G113" s="21" t="s">
        <v>17</v>
      </c>
    </row>
    <row r="114" spans="1:7" outlineLevel="3" collapsed="1">
      <c r="A114" s="19" t="s">
        <v>12</v>
      </c>
      <c r="B114" s="19" t="s">
        <v>13</v>
      </c>
      <c r="C114" s="19" t="s">
        <v>17</v>
      </c>
      <c r="D114" s="19"/>
      <c r="E114" s="19" t="s">
        <v>667</v>
      </c>
      <c r="F114" s="19" t="s">
        <v>15</v>
      </c>
      <c r="G114" s="19" t="s">
        <v>111</v>
      </c>
    </row>
    <row r="115" spans="1:7" ht="30" outlineLevel="3" collapsed="1">
      <c r="A115" s="19" t="s">
        <v>12</v>
      </c>
      <c r="B115" s="19" t="s">
        <v>152</v>
      </c>
      <c r="C115" s="19" t="s">
        <v>17</v>
      </c>
      <c r="D115" s="19"/>
      <c r="E115" s="19" t="s">
        <v>668</v>
      </c>
      <c r="F115" s="19" t="s">
        <v>15</v>
      </c>
      <c r="G115" s="19">
        <v>1</v>
      </c>
    </row>
    <row r="116" spans="1:7" ht="30" outlineLevel="3" collapsed="1">
      <c r="A116" s="19" t="s">
        <v>12</v>
      </c>
      <c r="B116" s="19" t="s">
        <v>152</v>
      </c>
      <c r="C116" s="19" t="s">
        <v>17</v>
      </c>
      <c r="D116" s="19"/>
      <c r="E116" s="19" t="s">
        <v>669</v>
      </c>
      <c r="F116" s="19" t="s">
        <v>15</v>
      </c>
      <c r="G116" s="19">
        <v>1</v>
      </c>
    </row>
    <row r="117" spans="1:7" outlineLevel="3" collapsed="1">
      <c r="A117" s="19" t="s">
        <v>12</v>
      </c>
      <c r="B117" s="19" t="s">
        <v>152</v>
      </c>
      <c r="C117" s="19" t="s">
        <v>17</v>
      </c>
      <c r="D117" s="19"/>
      <c r="E117" s="19" t="s">
        <v>670</v>
      </c>
      <c r="F117" s="19" t="s">
        <v>15</v>
      </c>
      <c r="G117" s="19">
        <v>1</v>
      </c>
    </row>
    <row r="118" spans="1:7" ht="30" outlineLevel="1" collapsed="1">
      <c r="A118" s="21" t="s">
        <v>15</v>
      </c>
      <c r="B118" s="22" t="s">
        <v>664</v>
      </c>
      <c r="C118" s="21" t="s">
        <v>17</v>
      </c>
      <c r="D118" s="21" t="b">
        <f>EXACT(G109,"Based on the net electricity generation and a CO2 emission factor of each power unit")</f>
        <v>1</v>
      </c>
      <c r="E118" s="21" t="s">
        <v>665</v>
      </c>
      <c r="F118" s="21" t="s">
        <v>15</v>
      </c>
      <c r="G118" s="21" t="s">
        <v>17</v>
      </c>
    </row>
    <row r="119" spans="1:7" outlineLevel="2" collapsed="1">
      <c r="A119" s="19" t="s">
        <v>15</v>
      </c>
      <c r="B119" s="19" t="s">
        <v>152</v>
      </c>
      <c r="C119" s="19" t="s">
        <v>17</v>
      </c>
      <c r="D119" s="19" t="s">
        <v>15</v>
      </c>
      <c r="E119" s="19" t="s">
        <v>661</v>
      </c>
      <c r="F119" s="19" t="s">
        <v>15</v>
      </c>
      <c r="G119" s="19">
        <v>1</v>
      </c>
    </row>
    <row r="120" spans="1:7" outlineLevel="2" collapsed="1">
      <c r="A120" s="21" t="s">
        <v>12</v>
      </c>
      <c r="B120" s="22" t="s">
        <v>652</v>
      </c>
      <c r="C120" s="21" t="s">
        <v>17</v>
      </c>
      <c r="D120" s="21"/>
      <c r="E120" s="21" t="s">
        <v>653</v>
      </c>
      <c r="F120" s="21" t="s">
        <v>12</v>
      </c>
      <c r="G120" s="21" t="s">
        <v>17</v>
      </c>
    </row>
    <row r="121" spans="1:7" ht="30" outlineLevel="3" collapsed="1">
      <c r="A121" s="19" t="s">
        <v>12</v>
      </c>
      <c r="B121" s="19" t="s">
        <v>20</v>
      </c>
      <c r="C121" s="20" t="s">
        <v>671</v>
      </c>
      <c r="D121" s="19"/>
      <c r="E121" s="19" t="s">
        <v>672</v>
      </c>
      <c r="F121" s="19" t="s">
        <v>15</v>
      </c>
      <c r="G121" s="19" t="s">
        <v>673</v>
      </c>
    </row>
    <row r="122" spans="1:7" outlineLevel="3" collapsed="1">
      <c r="A122" s="21" t="s">
        <v>15</v>
      </c>
      <c r="B122" s="22" t="s">
        <v>674</v>
      </c>
      <c r="C122" s="21" t="s">
        <v>17</v>
      </c>
      <c r="D122" s="21" t="b">
        <f>EXACT(G121,"Only data available is the electricity generation for the specific power unit")</f>
        <v>0</v>
      </c>
      <c r="E122" s="21" t="s">
        <v>675</v>
      </c>
      <c r="F122" s="21" t="s">
        <v>15</v>
      </c>
      <c r="G122" s="21" t="s">
        <v>17</v>
      </c>
    </row>
    <row r="123" spans="1:7" outlineLevel="4" collapsed="1">
      <c r="A123" s="19" t="s">
        <v>15</v>
      </c>
      <c r="B123" s="19" t="s">
        <v>152</v>
      </c>
      <c r="C123" s="19" t="s">
        <v>17</v>
      </c>
      <c r="D123" s="19" t="s">
        <v>15</v>
      </c>
      <c r="E123" s="19" t="s">
        <v>797</v>
      </c>
      <c r="F123" s="19" t="s">
        <v>15</v>
      </c>
      <c r="G123" s="19">
        <v>1</v>
      </c>
    </row>
    <row r="124" spans="1:7" ht="30" outlineLevel="4" collapsed="1">
      <c r="A124" s="19" t="s">
        <v>12</v>
      </c>
      <c r="B124" s="19" t="s">
        <v>152</v>
      </c>
      <c r="C124" s="19" t="s">
        <v>17</v>
      </c>
      <c r="D124" s="19"/>
      <c r="E124" s="19" t="s">
        <v>798</v>
      </c>
      <c r="F124" s="19" t="s">
        <v>15</v>
      </c>
      <c r="G124" s="19">
        <v>1</v>
      </c>
    </row>
    <row r="125" spans="1:7" ht="30" outlineLevel="3" collapsed="1">
      <c r="A125" s="21" t="s">
        <v>15</v>
      </c>
      <c r="B125" s="22" t="s">
        <v>676</v>
      </c>
      <c r="C125" s="21" t="s">
        <v>17</v>
      </c>
      <c r="D125" s="21" t="b">
        <f>EXACT(G121,"Only data available for the specific power unit are the electricity generation and the fuel types used")</f>
        <v>0</v>
      </c>
      <c r="E125" s="21" t="s">
        <v>677</v>
      </c>
      <c r="F125" s="21" t="s">
        <v>15</v>
      </c>
      <c r="G125" s="21" t="s">
        <v>17</v>
      </c>
    </row>
    <row r="126" spans="1:7" outlineLevel="4" collapsed="1">
      <c r="A126" s="19" t="s">
        <v>15</v>
      </c>
      <c r="B126" s="19" t="s">
        <v>152</v>
      </c>
      <c r="C126" s="19" t="s">
        <v>17</v>
      </c>
      <c r="D126" s="19" t="s">
        <v>15</v>
      </c>
      <c r="E126" s="19" t="s">
        <v>799</v>
      </c>
      <c r="F126" s="19" t="s">
        <v>15</v>
      </c>
      <c r="G126" s="19">
        <v>1</v>
      </c>
    </row>
    <row r="127" spans="1:7" ht="30" outlineLevel="4" collapsed="1">
      <c r="A127" s="19" t="s">
        <v>12</v>
      </c>
      <c r="B127" s="19" t="s">
        <v>152</v>
      </c>
      <c r="C127" s="19" t="s">
        <v>17</v>
      </c>
      <c r="D127" s="19"/>
      <c r="E127" s="19" t="s">
        <v>798</v>
      </c>
      <c r="F127" s="19" t="s">
        <v>15</v>
      </c>
      <c r="G127" s="19">
        <v>1</v>
      </c>
    </row>
    <row r="128" spans="1:7" ht="30" outlineLevel="4" collapsed="1">
      <c r="A128" s="19" t="s">
        <v>12</v>
      </c>
      <c r="B128" s="19" t="s">
        <v>152</v>
      </c>
      <c r="C128" s="19" t="s">
        <v>17</v>
      </c>
      <c r="D128" s="19"/>
      <c r="E128" s="19" t="s">
        <v>800</v>
      </c>
      <c r="F128" s="19" t="s">
        <v>15</v>
      </c>
      <c r="G128" s="19">
        <v>1</v>
      </c>
    </row>
    <row r="129" spans="1:7" outlineLevel="4" collapsed="1">
      <c r="A129" s="19" t="s">
        <v>12</v>
      </c>
      <c r="B129" s="19" t="s">
        <v>152</v>
      </c>
      <c r="C129" s="19" t="s">
        <v>17</v>
      </c>
      <c r="D129" s="19"/>
      <c r="E129" s="19" t="s">
        <v>801</v>
      </c>
      <c r="F129" s="19" t="s">
        <v>15</v>
      </c>
      <c r="G129" s="19">
        <v>1</v>
      </c>
    </row>
    <row r="130" spans="1:7" outlineLevel="3" collapsed="1">
      <c r="A130" s="21" t="s">
        <v>15</v>
      </c>
      <c r="B130" s="22" t="s">
        <v>678</v>
      </c>
      <c r="C130" s="21" t="s">
        <v>17</v>
      </c>
      <c r="D130" s="21" t="b">
        <f>EXACT(G121,"Data available for fuel consumption and electricity generation")</f>
        <v>1</v>
      </c>
      <c r="E130" s="21" t="s">
        <v>673</v>
      </c>
      <c r="F130" s="21" t="s">
        <v>15</v>
      </c>
      <c r="G130" s="21" t="s">
        <v>17</v>
      </c>
    </row>
    <row r="131" spans="1:7" outlineLevel="4" collapsed="1">
      <c r="A131" s="19" t="s">
        <v>15</v>
      </c>
      <c r="B131" s="19" t="s">
        <v>152</v>
      </c>
      <c r="C131" s="19" t="s">
        <v>17</v>
      </c>
      <c r="D131" s="19" t="s">
        <v>15</v>
      </c>
      <c r="E131" s="19" t="s">
        <v>797</v>
      </c>
      <c r="F131" s="19" t="s">
        <v>15</v>
      </c>
      <c r="G131" s="19">
        <v>1</v>
      </c>
    </row>
    <row r="132" spans="1:7" ht="30" outlineLevel="4" collapsed="1">
      <c r="A132" s="19" t="s">
        <v>12</v>
      </c>
      <c r="B132" s="19" t="s">
        <v>13</v>
      </c>
      <c r="C132" s="19" t="s">
        <v>17</v>
      </c>
      <c r="D132" s="19"/>
      <c r="E132" s="19" t="s">
        <v>802</v>
      </c>
      <c r="F132" s="19" t="s">
        <v>15</v>
      </c>
      <c r="G132" s="19" t="s">
        <v>111</v>
      </c>
    </row>
    <row r="133" spans="1:7" ht="30" outlineLevel="4" collapsed="1">
      <c r="A133" s="19" t="s">
        <v>12</v>
      </c>
      <c r="B133" s="19" t="s">
        <v>152</v>
      </c>
      <c r="C133" s="19" t="s">
        <v>17</v>
      </c>
      <c r="D133" s="19"/>
      <c r="E133" s="19" t="s">
        <v>798</v>
      </c>
      <c r="F133" s="19" t="s">
        <v>15</v>
      </c>
      <c r="G133" s="19">
        <v>1</v>
      </c>
    </row>
    <row r="134" spans="1:7" outlineLevel="4" collapsed="1">
      <c r="A134" s="19" t="s">
        <v>12</v>
      </c>
      <c r="B134" s="19" t="s">
        <v>13</v>
      </c>
      <c r="C134" s="19" t="s">
        <v>17</v>
      </c>
      <c r="D134" s="19"/>
      <c r="E134" s="19" t="s">
        <v>803</v>
      </c>
      <c r="F134" s="19" t="s">
        <v>15</v>
      </c>
      <c r="G134" s="19" t="s">
        <v>111</v>
      </c>
    </row>
    <row r="135" spans="1:7" outlineLevel="4" collapsed="1">
      <c r="A135" s="21" t="s">
        <v>12</v>
      </c>
      <c r="B135" s="22" t="s">
        <v>663</v>
      </c>
      <c r="C135" s="21" t="s">
        <v>17</v>
      </c>
      <c r="D135" s="21"/>
      <c r="E135" s="21" t="s">
        <v>663</v>
      </c>
      <c r="F135" s="21" t="s">
        <v>12</v>
      </c>
      <c r="G135" s="21" t="s">
        <v>17</v>
      </c>
    </row>
    <row r="136" spans="1:7" outlineLevel="5" collapsed="1">
      <c r="A136" s="19" t="s">
        <v>12</v>
      </c>
      <c r="B136" s="19" t="s">
        <v>13</v>
      </c>
      <c r="C136" s="19" t="s">
        <v>17</v>
      </c>
      <c r="D136" s="19"/>
      <c r="E136" s="19" t="s">
        <v>667</v>
      </c>
      <c r="F136" s="19" t="s">
        <v>15</v>
      </c>
      <c r="G136" s="19" t="s">
        <v>111</v>
      </c>
    </row>
    <row r="137" spans="1:7" ht="30" outlineLevel="5" collapsed="1">
      <c r="A137" s="19" t="s">
        <v>12</v>
      </c>
      <c r="B137" s="19" t="s">
        <v>152</v>
      </c>
      <c r="C137" s="19" t="s">
        <v>17</v>
      </c>
      <c r="D137" s="19"/>
      <c r="E137" s="19" t="s">
        <v>668</v>
      </c>
      <c r="F137" s="19" t="s">
        <v>15</v>
      </c>
      <c r="G137" s="19">
        <v>1</v>
      </c>
    </row>
    <row r="138" spans="1:7" ht="30" outlineLevel="5" collapsed="1">
      <c r="A138" s="19" t="s">
        <v>12</v>
      </c>
      <c r="B138" s="19" t="s">
        <v>152</v>
      </c>
      <c r="C138" s="19" t="s">
        <v>17</v>
      </c>
      <c r="D138" s="19"/>
      <c r="E138" s="19" t="s">
        <v>669</v>
      </c>
      <c r="F138" s="19" t="s">
        <v>15</v>
      </c>
      <c r="G138" s="19">
        <v>1</v>
      </c>
    </row>
    <row r="139" spans="1:7" outlineLevel="5" collapsed="1">
      <c r="A139" s="19" t="s">
        <v>12</v>
      </c>
      <c r="B139" s="19" t="s">
        <v>152</v>
      </c>
      <c r="C139" s="19" t="s">
        <v>17</v>
      </c>
      <c r="D139" s="19"/>
      <c r="E139" s="19" t="s">
        <v>670</v>
      </c>
      <c r="F139" s="19" t="s">
        <v>15</v>
      </c>
      <c r="G139" s="19">
        <v>1</v>
      </c>
    </row>
    <row r="140" spans="1:7" outlineLevel="1" collapsed="1">
      <c r="A140" s="19" t="s">
        <v>15</v>
      </c>
      <c r="B140" s="19" t="s">
        <v>152</v>
      </c>
      <c r="C140" s="19" t="s">
        <v>17</v>
      </c>
      <c r="D140" s="19" t="s">
        <v>15</v>
      </c>
      <c r="E140" s="19" t="s">
        <v>666</v>
      </c>
      <c r="F140" s="19" t="s">
        <v>15</v>
      </c>
      <c r="G140" s="19">
        <v>1</v>
      </c>
    </row>
  </sheetData>
  <mergeCells count="3">
    <mergeCell ref="A1:G1"/>
    <mergeCell ref="B2:G2"/>
    <mergeCell ref="B3:G3"/>
  </mergeCells>
  <hyperlinks>
    <hyperlink ref="C5" location="#'Is the average load by  (enum)'!A3" display="Is the average load by  (enum)" xr:uid="{E4428843-1AFB-4565-923F-2234E2236534}"/>
    <hyperlink ref="B6" location="#'Are hourly loads of the grid i'!A1" display="Are hourly loads of the grid i" xr:uid="{B1FE81A9-9EF2-4A8E-BBE8-3997FB447ADD}"/>
    <hyperlink ref="C7" location="#'Are hourly loads of the (enum)'!A3" display="Are hourly loads of the (enum)" xr:uid="{A53A248F-D5CE-4905-9B4B-334125681175}"/>
    <hyperlink ref="B8" location="#'Is the LASL more than one thir'!A1" display="Is the LASL more than one thir" xr:uid="{10557E7B-75F2-4D67-BBBF-13BBCC95D07B}"/>
    <hyperlink ref="C9" location="#'Is the LASL more than o (enum)'!A3" display="Is the LASL more than o (enum)" xr:uid="{EB923F79-0DB9-4728-913B-A95A54663DCF}"/>
    <hyperlink ref="B10" location="#'Do you have annual aggregated '!A1" display="Do you have annual aggregated " xr:uid="{8F28CB91-5A54-4368-9423-E010859EB06F}"/>
    <hyperlink ref="C11" location="#'Do you have annual aggr (enum)'!A3" display="Do you have annual aggr (enum)" xr:uid="{BC6DB476-7E07-499B-A3F1-441910D4526E}"/>
    <hyperlink ref="B13" location="#'Average OM Simple OM'!A1" display="Average OM Simple OM" xr:uid="{2DDA2422-BABD-420C-ACA4-50EF8782310D}"/>
    <hyperlink ref="C14" location="#'Select one of the two o (enum)'!A3" display="Select one of the two o (enum)" xr:uid="{77657AFF-1A5E-4AD4-8541-DEDFDABF2C84}"/>
    <hyperlink ref="B15" location="#'Calculation based on total fue'!A1" display="Calculation based on total fue" xr:uid="{131D1E75-E2B3-46C6-9E61-1FED10C610A9}"/>
    <hyperlink ref="B18" location="#'Fuel Type'!A1" display="Fuel Type" xr:uid="{7FE8B3D7-EB49-4839-B4CE-5D42E798DE93}"/>
    <hyperlink ref="B23" location="#'Calculation based on average e'!A1" display="Calculation based on average e" xr:uid="{29723142-E6E3-40C0-B5F9-548400E1815C}"/>
    <hyperlink ref="B25" location="#'(Average OM Simple Adj OM) Pow'!A1" display="(Average OM Simple Adj OM) Pow" xr:uid="{2AFCC3F5-2A6F-4513-8E6B-38D8868DE3B4}"/>
    <hyperlink ref="C26" location="#'Select the option that  (enum)'!A3" display="Select the option that  (enum)" xr:uid="{88926198-9F08-4AB6-BB16-164FE424384D}"/>
    <hyperlink ref="B27" location="#'Average OM (Option A3)'!A1" display="Average OM (Option A3)" xr:uid="{EE0C0721-7846-4F90-8CE1-30C785049B36}"/>
    <hyperlink ref="B30" location="#'Average OM (Option A2)'!A1" display="Average OM (Option A2)" xr:uid="{526A9590-5730-41FF-AE08-4C54C9D3780A}"/>
    <hyperlink ref="B35" location="#'Average OM (Option A1)'!A1" display="Average OM (Option A1)" xr:uid="{35514321-7DA8-4C05-82AD-F8D7AB602C43}"/>
    <hyperlink ref="B40" location="#'Fuel Type'!A1" display="Fuel Type" xr:uid="{5CC80F88-CD0C-43B7-85DF-8573A7AC7F68}"/>
    <hyperlink ref="B42" location="#'Simple Adj OM'!A1" display="Simple Adj OM" xr:uid="{62D99922-3D02-4EA2-8D7B-A7B223F0F07B}"/>
    <hyperlink ref="C43" location="#'Select the approach you (enum)'!A3" display="Select the approach you (enum)" xr:uid="{E0DDDE58-BB56-498F-8CF5-0A00EAE951D9}"/>
    <hyperlink ref="B44" location="#'Lambda Approach 2'!A1" display="Lambda Approach 2" xr:uid="{3E6A536F-0B6A-4054-B632-69C12AA97871}"/>
    <hyperlink ref="B48" location="#'Lambda Approach 1'!A1" display="Lambda Approach 1" xr:uid="{26C49C23-9B2F-4378-B4C8-D7D21EF4BB76}"/>
    <hyperlink ref="B55" location="#'(Average OM Simple Adj OM) Pow'!A1" display="(Average OM Simple Adj OM) Pow" xr:uid="{24DA7332-E1CB-404B-981E-8F0FA9E25DE2}"/>
    <hyperlink ref="C56" location="#'Select the option that  (enum)'!A3" display="Select the option that  (enum)" xr:uid="{41FB6EA2-8D91-4B51-B4BB-13B6CA069C69}"/>
    <hyperlink ref="B57" location="#'Average OM (Option A3)'!A1" display="Average OM (Option A3)" xr:uid="{EC1C92CC-E62F-4D9A-9238-F5588F3A7F32}"/>
    <hyperlink ref="B60" location="#'Average OM (Option A2)'!A1" display="Average OM (Option A2)" xr:uid="{6055F70F-9A2A-4D45-BED9-2101AAB79E71}"/>
    <hyperlink ref="B65" location="#'Average OM (Option A1)'!A1" display="Average OM (Option A1)" xr:uid="{9A36E3C7-B262-4E2D-8F8E-C961EE8F2862}"/>
    <hyperlink ref="B70" location="#'Fuel Type'!A1" display="Fuel Type" xr:uid="{473275D9-25CB-43A9-AE5C-87404D3F923C}"/>
    <hyperlink ref="B75" location="#'Simple Adj OM'!A1" display="Simple Adj OM" xr:uid="{35C2BC6E-E589-4E8F-B619-37220D314BF7}"/>
    <hyperlink ref="C76" location="#'Select the approach you (enum)'!A3" display="Select the approach you (enum)" xr:uid="{7C078A64-7288-4CB0-90D7-78B827C2FDF7}"/>
    <hyperlink ref="B77" location="#'Lambda Approach 2'!A1" display="Lambda Approach 2" xr:uid="{F4D4C94F-DA0D-452A-8D03-E42969530EE1}"/>
    <hyperlink ref="B81" location="#'Lambda Approach 1'!A1" display="Lambda Approach 1" xr:uid="{57D4C20F-EC6C-4B72-BCEB-42FDAC1762AC}"/>
    <hyperlink ref="B88" location="#'(Average OM Simple Adj OM) Pow'!A1" display="(Average OM Simple Adj OM) Pow" xr:uid="{0D4624B2-8366-49A0-8DB8-D29156B2F45F}"/>
    <hyperlink ref="C89" location="#'Select the option that  (enum)'!A3" display="Select the option that  (enum)" xr:uid="{1CF47991-406B-440F-ABB3-3C292DF90799}"/>
    <hyperlink ref="B90" location="#'Average OM (Option A3)'!A1" display="Average OM (Option A3)" xr:uid="{108195DB-FABA-400B-AE80-3953B253D762}"/>
    <hyperlink ref="B93" location="#'Average OM (Option A2)'!A1" display="Average OM (Option A2)" xr:uid="{59465175-E8FC-4257-B5F4-52EA9E95DBEA}"/>
    <hyperlink ref="B98" location="#'Average OM (Option A1)'!A1" display="Average OM (Option A1)" xr:uid="{23E76402-8EC5-45B6-873F-2B0B2B653442}"/>
    <hyperlink ref="B103" location="#'Fuel Type'!A1" display="Fuel Type" xr:uid="{22BDD918-687F-43B5-954C-118EA2D5BE7E}"/>
    <hyperlink ref="B108" location="#'Average OM Simple OM'!A1" display="Average OM Simple OM" xr:uid="{B2AFF253-3E09-4327-9620-8696D8990FAA}"/>
    <hyperlink ref="C109" location="#'Select one of the two o (enum)'!A3" display="Select one of the two o (enum)" xr:uid="{A49576CA-61CE-4D72-9C01-69075054971B}"/>
    <hyperlink ref="B110" location="#'Calculation based on total fue'!A1" display="Calculation based on total fue" xr:uid="{2A3D54F0-4C07-420D-9AA5-642860B87743}"/>
    <hyperlink ref="B113" location="#'Fuel Type'!A1" display="Fuel Type" xr:uid="{5F71CB8F-D1E7-4020-9932-2F5D22A4D67C}"/>
    <hyperlink ref="B118" location="#'Calculation based on average e'!A1" display="Calculation based on average e" xr:uid="{6EA6BD5A-CAC4-4078-8135-2ADE2127FD5C}"/>
    <hyperlink ref="B120" location="#'(Average OM Simple Adj OM) Pow'!A1" display="(Average OM Simple Adj OM) Pow" xr:uid="{52B269D7-58B8-4A88-85CD-7617FB965F7E}"/>
    <hyperlink ref="C121" location="#'Select the option that  (enum)'!A3" display="Select the option that  (enum)" xr:uid="{5353D3DF-DAA4-4182-BE6A-AD1DB6C20C22}"/>
    <hyperlink ref="B122" location="#'Average OM (Option A3)'!A1" display="Average OM (Option A3)" xr:uid="{5FC8CE14-61D2-4904-A60C-E42C5EC4D511}"/>
    <hyperlink ref="B125" location="#'Average OM (Option A2)'!A1" display="Average OM (Option A2)" xr:uid="{4D398E43-D30E-48FF-917F-44C13AF8DAA3}"/>
    <hyperlink ref="B130" location="#'Average OM (Option A1)'!A1" display="Average OM (Option A1)" xr:uid="{ECDB2F48-7543-40C2-878C-661740372D72}"/>
    <hyperlink ref="B135" location="#'Fuel Type'!A1" display="Fuel Type" xr:uid="{260AFA61-0821-48C9-9094-4FF6B0AE3C6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2">
        <x14:dataValidation type="list" allowBlank="1" xr:uid="{935D57C5-2EC9-4EC4-BB08-822356A65E29}">
          <x14:formula1>
            <xm:f>'Is the LASL more than o (enum)'!A3:A4</xm:f>
          </x14:formula1>
          <xm:sqref>G9</xm:sqref>
        </x14:dataValidation>
        <x14:dataValidation type="list" allowBlank="1" xr:uid="{7FE7FCCF-303D-4630-B6AE-12B6F02DEF77}">
          <x14:formula1>
            <xm:f>'Select the option that  (enum)'!A3:A5</xm:f>
          </x14:formula1>
          <xm:sqref>G89</xm:sqref>
        </x14:dataValidation>
        <x14:dataValidation type="list" allowBlank="1" xr:uid="{29A8118A-0C99-414F-8333-ABD519649AA5}">
          <x14:formula1>
            <xm:f>'Select the approach you (enum)'!A3:A4</xm:f>
          </x14:formula1>
          <xm:sqref>G76</xm:sqref>
        </x14:dataValidation>
        <x14:dataValidation type="list" allowBlank="1" xr:uid="{EA436A1C-899D-41D0-8EF4-7A192F1CF11A}">
          <x14:formula1>
            <xm:f>'Are hourly loads of the (enum)'!A3:A4</xm:f>
          </x14:formula1>
          <xm:sqref>G7</xm:sqref>
        </x14:dataValidation>
        <x14:dataValidation type="list" allowBlank="1" xr:uid="{C62B4D1A-D1A1-4E48-A435-876760559806}">
          <x14:formula1>
            <xm:f>'Select the option that  (enum)'!A3:A5</xm:f>
          </x14:formula1>
          <xm:sqref>G56</xm:sqref>
        </x14:dataValidation>
        <x14:dataValidation type="list" allowBlank="1" xr:uid="{06608FCA-761D-4D5C-9C88-0FF790C3C2A4}">
          <x14:formula1>
            <xm:f>'Is the average load by  (enum)'!A3:A4</xm:f>
          </x14:formula1>
          <xm:sqref>G5</xm:sqref>
        </x14:dataValidation>
        <x14:dataValidation type="list" allowBlank="1" xr:uid="{6E7ADFD4-4201-4679-9A4F-17F1C7A47188}">
          <x14:formula1>
            <xm:f>'Select the approach you (enum)'!A3:A4</xm:f>
          </x14:formula1>
          <xm:sqref>G43</xm:sqref>
        </x14:dataValidation>
        <x14:dataValidation type="list" allowBlank="1" xr:uid="{E1EA08CE-D9C3-4920-B26C-C6F5E56C4BD8}">
          <x14:formula1>
            <xm:f>'Select the option that  (enum)'!A3:A5</xm:f>
          </x14:formula1>
          <xm:sqref>G26</xm:sqref>
        </x14:dataValidation>
        <x14:dataValidation type="list" allowBlank="1" xr:uid="{E17C7CED-569E-4C9E-8216-F2C26BB688CC}">
          <x14:formula1>
            <xm:f>'Select one of the two o (enum)'!A3:A4</xm:f>
          </x14:formula1>
          <xm:sqref>G14</xm:sqref>
        </x14:dataValidation>
        <x14:dataValidation type="list" allowBlank="1" xr:uid="{82C66FB1-CAB5-4715-ABA8-912EB7719928}">
          <x14:formula1>
            <xm:f>'Select the option that  (enum)'!A3:A5</xm:f>
          </x14:formula1>
          <xm:sqref>G121</xm:sqref>
        </x14:dataValidation>
        <x14:dataValidation type="list" allowBlank="1" xr:uid="{8E2C4236-D000-4A5B-B63C-F8CF90CC1947}">
          <x14:formula1>
            <xm:f>'Do you have annual aggr (enum)'!A3:A4</xm:f>
          </x14:formula1>
          <xm:sqref>G11</xm:sqref>
        </x14:dataValidation>
        <x14:dataValidation type="list" allowBlank="1" xr:uid="{1916A1EF-53F5-4C1C-AB64-FE3045E93B1B}">
          <x14:formula1>
            <xm:f>'Select one of the two o (enum)'!A3:A4</xm:f>
          </x14:formula1>
          <xm:sqref>G109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A07A8-DAFA-481C-B8BB-191425176614}">
  <sheetPr>
    <outlinePr summaryBelow="0" summaryRight="0"/>
  </sheetPr>
  <dimension ref="A1:G164"/>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631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632</v>
      </c>
      <c r="D5" s="3"/>
      <c r="E5" s="3" t="s">
        <v>631</v>
      </c>
      <c r="F5" s="3" t="s">
        <v>15</v>
      </c>
      <c r="G5" s="3" t="s">
        <v>12</v>
      </c>
    </row>
    <row r="6" spans="1:7">
      <c r="A6" s="3" t="s">
        <v>15</v>
      </c>
      <c r="B6" s="18" t="s">
        <v>633</v>
      </c>
      <c r="C6" s="3" t="s">
        <v>17</v>
      </c>
      <c r="D6" s="3" t="b">
        <f>EXACT(G5,"No")</f>
        <v>0</v>
      </c>
      <c r="E6" s="3" t="s">
        <v>634</v>
      </c>
      <c r="F6" s="3" t="s">
        <v>15</v>
      </c>
      <c r="G6" s="3" t="s">
        <v>17</v>
      </c>
    </row>
    <row r="7" spans="1:7" ht="30" outlineLevel="1" collapsed="1">
      <c r="A7" s="19" t="s">
        <v>12</v>
      </c>
      <c r="B7" s="19" t="s">
        <v>20</v>
      </c>
      <c r="C7" s="20" t="s">
        <v>635</v>
      </c>
      <c r="D7" s="19"/>
      <c r="E7" s="19" t="s">
        <v>634</v>
      </c>
      <c r="F7" s="19" t="s">
        <v>15</v>
      </c>
      <c r="G7" s="19" t="s">
        <v>12</v>
      </c>
    </row>
    <row r="8" spans="1:7" outlineLevel="1" collapsed="1">
      <c r="A8" s="21" t="s">
        <v>15</v>
      </c>
      <c r="B8" s="22" t="s">
        <v>636</v>
      </c>
      <c r="C8" s="21" t="s">
        <v>17</v>
      </c>
      <c r="D8" s="21" t="b">
        <f>EXACT(G7,"No")</f>
        <v>0</v>
      </c>
      <c r="E8" s="21" t="s">
        <v>637</v>
      </c>
      <c r="F8" s="21" t="s">
        <v>15</v>
      </c>
      <c r="G8" s="21" t="s">
        <v>17</v>
      </c>
    </row>
    <row r="9" spans="1:7" ht="30" outlineLevel="2" collapsed="1">
      <c r="A9" s="19" t="s">
        <v>12</v>
      </c>
      <c r="B9" s="19" t="s">
        <v>20</v>
      </c>
      <c r="C9" s="20" t="s">
        <v>638</v>
      </c>
      <c r="D9" s="19"/>
      <c r="E9" s="19" t="s">
        <v>637</v>
      </c>
      <c r="F9" s="19" t="s">
        <v>15</v>
      </c>
      <c r="G9" s="19" t="s">
        <v>12</v>
      </c>
    </row>
    <row r="10" spans="1:7" outlineLevel="2" collapsed="1">
      <c r="A10" s="21" t="s">
        <v>15</v>
      </c>
      <c r="B10" s="22" t="s">
        <v>639</v>
      </c>
      <c r="C10" s="21" t="s">
        <v>17</v>
      </c>
      <c r="D10" s="21" t="b">
        <f>EXACT(G9,"No")</f>
        <v>0</v>
      </c>
      <c r="E10" s="21" t="s">
        <v>640</v>
      </c>
      <c r="F10" s="21" t="s">
        <v>15</v>
      </c>
      <c r="G10" s="21" t="s">
        <v>17</v>
      </c>
    </row>
    <row r="11" spans="1:7" ht="30" outlineLevel="3" collapsed="1">
      <c r="A11" s="19" t="s">
        <v>12</v>
      </c>
      <c r="B11" s="19" t="s">
        <v>20</v>
      </c>
      <c r="C11" s="20" t="s">
        <v>641</v>
      </c>
      <c r="D11" s="19"/>
      <c r="E11" s="19" t="s">
        <v>640</v>
      </c>
      <c r="F11" s="19" t="s">
        <v>15</v>
      </c>
      <c r="G11" s="19" t="s">
        <v>12</v>
      </c>
    </row>
    <row r="12" spans="1:7" ht="30" outlineLevel="3" collapsed="1">
      <c r="A12" s="21" t="s">
        <v>15</v>
      </c>
      <c r="B12" s="22" t="s">
        <v>642</v>
      </c>
      <c r="C12" s="21" t="s">
        <v>17</v>
      </c>
      <c r="D12" s="21" t="b">
        <f>EXACT(G11,"No")</f>
        <v>0</v>
      </c>
      <c r="E12" s="21" t="s">
        <v>643</v>
      </c>
      <c r="F12" s="21" t="s">
        <v>15</v>
      </c>
      <c r="G12" s="21" t="s">
        <v>17</v>
      </c>
    </row>
    <row r="13" spans="1:7" ht="30" outlineLevel="4" collapsed="1">
      <c r="A13" s="19" t="s">
        <v>12</v>
      </c>
      <c r="B13" s="19" t="s">
        <v>20</v>
      </c>
      <c r="C13" s="20" t="s">
        <v>786</v>
      </c>
      <c r="D13" s="19"/>
      <c r="E13" s="19" t="s">
        <v>643</v>
      </c>
      <c r="F13" s="19" t="s">
        <v>15</v>
      </c>
      <c r="G13" s="19" t="s">
        <v>12</v>
      </c>
    </row>
    <row r="14" spans="1:7" ht="46.5" outlineLevel="4" collapsed="1">
      <c r="A14" s="19" t="s">
        <v>15</v>
      </c>
      <c r="B14" s="19" t="s">
        <v>80</v>
      </c>
      <c r="C14" s="23" t="s">
        <v>81</v>
      </c>
      <c r="D14" s="19" t="b">
        <f>EXACT(G13,"No")</f>
        <v>0</v>
      </c>
      <c r="E14" s="24" t="s">
        <v>787</v>
      </c>
      <c r="F14" s="19" t="s">
        <v>15</v>
      </c>
      <c r="G14" s="19" t="s">
        <v>17</v>
      </c>
    </row>
    <row r="15" spans="1:7" outlineLevel="4" collapsed="1">
      <c r="A15" s="21" t="s">
        <v>15</v>
      </c>
      <c r="B15" s="22" t="s">
        <v>654</v>
      </c>
      <c r="C15" s="21" t="s">
        <v>17</v>
      </c>
      <c r="D15" s="21" t="b">
        <f>EXACT(G13,"Yes")</f>
        <v>1</v>
      </c>
      <c r="E15" s="21" t="s">
        <v>788</v>
      </c>
      <c r="F15" s="21" t="s">
        <v>15</v>
      </c>
      <c r="G15" s="21" t="s">
        <v>17</v>
      </c>
    </row>
    <row r="16" spans="1:7" ht="30" outlineLevel="5" collapsed="1">
      <c r="A16" s="19" t="s">
        <v>12</v>
      </c>
      <c r="B16" s="19" t="s">
        <v>20</v>
      </c>
      <c r="C16" s="20" t="s">
        <v>656</v>
      </c>
      <c r="D16" s="19"/>
      <c r="E16" s="19" t="s">
        <v>657</v>
      </c>
      <c r="F16" s="19" t="s">
        <v>15</v>
      </c>
      <c r="G16" s="19" t="s">
        <v>658</v>
      </c>
    </row>
    <row r="17" spans="1:7" ht="30" outlineLevel="5" collapsed="1">
      <c r="A17" s="21" t="s">
        <v>15</v>
      </c>
      <c r="B17" s="22" t="s">
        <v>659</v>
      </c>
      <c r="C17" s="21" t="s">
        <v>17</v>
      </c>
      <c r="D17" s="21" t="b">
        <f>EXACT(G16,"Based on the total net electricity generation of all power plants serving the system and the fuel types and total fuel consumption of the project electricity system")</f>
        <v>0</v>
      </c>
      <c r="E17" s="21" t="s">
        <v>660</v>
      </c>
      <c r="F17" s="21" t="s">
        <v>15</v>
      </c>
      <c r="G17" s="21" t="s">
        <v>17</v>
      </c>
    </row>
    <row r="18" spans="1:7" outlineLevel="6" collapsed="1">
      <c r="A18" s="19" t="s">
        <v>15</v>
      </c>
      <c r="B18" s="19" t="s">
        <v>152</v>
      </c>
      <c r="C18" s="19" t="s">
        <v>17</v>
      </c>
      <c r="D18" s="19" t="s">
        <v>15</v>
      </c>
      <c r="E18" s="19" t="s">
        <v>661</v>
      </c>
      <c r="F18" s="19" t="s">
        <v>15</v>
      </c>
      <c r="G18" s="19">
        <v>1</v>
      </c>
    </row>
    <row r="19" spans="1:7" ht="45" outlineLevel="6" collapsed="1">
      <c r="A19" s="19" t="s">
        <v>12</v>
      </c>
      <c r="B19" s="19" t="s">
        <v>152</v>
      </c>
      <c r="C19" s="19" t="s">
        <v>17</v>
      </c>
      <c r="D19" s="19"/>
      <c r="E19" s="19" t="s">
        <v>662</v>
      </c>
      <c r="F19" s="19" t="s">
        <v>15</v>
      </c>
      <c r="G19" s="19">
        <v>1</v>
      </c>
    </row>
    <row r="20" spans="1:7" outlineLevel="6" collapsed="1">
      <c r="A20" s="21" t="s">
        <v>12</v>
      </c>
      <c r="B20" s="22" t="s">
        <v>663</v>
      </c>
      <c r="C20" s="21" t="s">
        <v>17</v>
      </c>
      <c r="D20" s="21"/>
      <c r="E20" s="21" t="s">
        <v>663</v>
      </c>
      <c r="F20" s="21" t="s">
        <v>12</v>
      </c>
      <c r="G20" s="21" t="s">
        <v>17</v>
      </c>
    </row>
    <row r="21" spans="1:7" outlineLevel="7" collapsed="1">
      <c r="A21" s="19" t="s">
        <v>12</v>
      </c>
      <c r="B21" s="19" t="s">
        <v>13</v>
      </c>
      <c r="C21" s="19" t="s">
        <v>17</v>
      </c>
      <c r="D21" s="19"/>
      <c r="E21" s="19" t="s">
        <v>667</v>
      </c>
      <c r="F21" s="19" t="s">
        <v>15</v>
      </c>
      <c r="G21" s="19" t="s">
        <v>111</v>
      </c>
    </row>
    <row r="22" spans="1:7" ht="30" outlineLevel="7" collapsed="1">
      <c r="A22" s="19" t="s">
        <v>12</v>
      </c>
      <c r="B22" s="19" t="s">
        <v>152</v>
      </c>
      <c r="C22" s="19" t="s">
        <v>17</v>
      </c>
      <c r="D22" s="19"/>
      <c r="E22" s="19" t="s">
        <v>668</v>
      </c>
      <c r="F22" s="19" t="s">
        <v>15</v>
      </c>
      <c r="G22" s="19">
        <v>1</v>
      </c>
    </row>
    <row r="23" spans="1:7" ht="30" outlineLevel="7" collapsed="1">
      <c r="A23" s="19" t="s">
        <v>12</v>
      </c>
      <c r="B23" s="19" t="s">
        <v>152</v>
      </c>
      <c r="C23" s="19" t="s">
        <v>17</v>
      </c>
      <c r="D23" s="19"/>
      <c r="E23" s="19" t="s">
        <v>669</v>
      </c>
      <c r="F23" s="19" t="s">
        <v>15</v>
      </c>
      <c r="G23" s="19">
        <v>1</v>
      </c>
    </row>
    <row r="24" spans="1:7" outlineLevel="7" collapsed="1">
      <c r="A24" s="19" t="s">
        <v>12</v>
      </c>
      <c r="B24" s="19" t="s">
        <v>152</v>
      </c>
      <c r="C24" s="19" t="s">
        <v>17</v>
      </c>
      <c r="D24" s="19"/>
      <c r="E24" s="19" t="s">
        <v>670</v>
      </c>
      <c r="F24" s="19" t="s">
        <v>15</v>
      </c>
      <c r="G24" s="19">
        <v>1</v>
      </c>
    </row>
    <row r="25" spans="1:7" ht="30" outlineLevel="5" collapsed="1">
      <c r="A25" s="21" t="s">
        <v>15</v>
      </c>
      <c r="B25" s="22" t="s">
        <v>664</v>
      </c>
      <c r="C25" s="21" t="s">
        <v>17</v>
      </c>
      <c r="D25" s="21" t="b">
        <f>EXACT(G16,"Based on the net electricity generation and a CO2 emission factor of each power unit")</f>
        <v>1</v>
      </c>
      <c r="E25" s="21" t="s">
        <v>665</v>
      </c>
      <c r="F25" s="21" t="s">
        <v>15</v>
      </c>
      <c r="G25" s="21" t="s">
        <v>17</v>
      </c>
    </row>
    <row r="26" spans="1:7" outlineLevel="6" collapsed="1">
      <c r="A26" s="19" t="s">
        <v>15</v>
      </c>
      <c r="B26" s="19" t="s">
        <v>152</v>
      </c>
      <c r="C26" s="19" t="s">
        <v>17</v>
      </c>
      <c r="D26" s="19" t="s">
        <v>15</v>
      </c>
      <c r="E26" s="19" t="s">
        <v>661</v>
      </c>
      <c r="F26" s="19" t="s">
        <v>15</v>
      </c>
      <c r="G26" s="19">
        <v>1</v>
      </c>
    </row>
    <row r="27" spans="1:7" outlineLevel="6" collapsed="1">
      <c r="A27" s="21" t="s">
        <v>12</v>
      </c>
      <c r="B27" s="22" t="s">
        <v>652</v>
      </c>
      <c r="C27" s="21" t="s">
        <v>17</v>
      </c>
      <c r="D27" s="21"/>
      <c r="E27" s="21" t="s">
        <v>653</v>
      </c>
      <c r="F27" s="21" t="s">
        <v>12</v>
      </c>
      <c r="G27" s="21" t="s">
        <v>17</v>
      </c>
    </row>
    <row r="28" spans="1:7" ht="30" outlineLevel="7" collapsed="1">
      <c r="A28" s="19" t="s">
        <v>12</v>
      </c>
      <c r="B28" s="19" t="s">
        <v>20</v>
      </c>
      <c r="C28" s="20" t="s">
        <v>671</v>
      </c>
      <c r="D28" s="19"/>
      <c r="E28" s="19" t="s">
        <v>672</v>
      </c>
      <c r="F28" s="19" t="s">
        <v>15</v>
      </c>
      <c r="G28" s="19" t="s">
        <v>673</v>
      </c>
    </row>
    <row r="29" spans="1:7" outlineLevel="7" collapsed="1">
      <c r="A29" s="19" t="s">
        <v>15</v>
      </c>
      <c r="B29" s="20" t="s">
        <v>674</v>
      </c>
      <c r="C29" s="19" t="s">
        <v>17</v>
      </c>
      <c r="D29" s="19" t="b">
        <f>EXACT(G28,"Only data available is the electricity generation for the specific power unit")</f>
        <v>0</v>
      </c>
      <c r="E29" s="19" t="s">
        <v>675</v>
      </c>
      <c r="F29" s="19" t="s">
        <v>15</v>
      </c>
      <c r="G29" s="19" t="s">
        <v>17</v>
      </c>
    </row>
    <row r="30" spans="1:7" ht="30" outlineLevel="7" collapsed="1">
      <c r="A30" s="19" t="s">
        <v>15</v>
      </c>
      <c r="B30" s="20" t="s">
        <v>676</v>
      </c>
      <c r="C30" s="19" t="s">
        <v>17</v>
      </c>
      <c r="D30" s="19" t="b">
        <f>EXACT(G28,"Only data available for the specific power unit are the electricity generation and the fuel types used")</f>
        <v>0</v>
      </c>
      <c r="E30" s="19" t="s">
        <v>677</v>
      </c>
      <c r="F30" s="19" t="s">
        <v>15</v>
      </c>
      <c r="G30" s="19" t="s">
        <v>17</v>
      </c>
    </row>
    <row r="31" spans="1:7" outlineLevel="7" collapsed="1">
      <c r="A31" s="19" t="s">
        <v>15</v>
      </c>
      <c r="B31" s="20" t="s">
        <v>678</v>
      </c>
      <c r="C31" s="19" t="s">
        <v>17</v>
      </c>
      <c r="D31" s="19" t="b">
        <f>EXACT(G28,"Data available for fuel consumption and electricity generation")</f>
        <v>1</v>
      </c>
      <c r="E31" s="19" t="s">
        <v>673</v>
      </c>
      <c r="F31" s="19" t="s">
        <v>15</v>
      </c>
      <c r="G31" s="19" t="s">
        <v>17</v>
      </c>
    </row>
    <row r="32" spans="1:7" outlineLevel="5" collapsed="1">
      <c r="A32" s="19" t="s">
        <v>15</v>
      </c>
      <c r="B32" s="19" t="s">
        <v>152</v>
      </c>
      <c r="C32" s="19" t="s">
        <v>17</v>
      </c>
      <c r="D32" s="19" t="s">
        <v>15</v>
      </c>
      <c r="E32" s="19" t="s">
        <v>666</v>
      </c>
      <c r="F32" s="19" t="s">
        <v>15</v>
      </c>
      <c r="G32" s="19">
        <v>1</v>
      </c>
    </row>
    <row r="33" spans="1:7" outlineLevel="3" collapsed="1">
      <c r="A33" s="21" t="s">
        <v>15</v>
      </c>
      <c r="B33" s="22" t="s">
        <v>644</v>
      </c>
      <c r="C33" s="21" t="s">
        <v>17</v>
      </c>
      <c r="D33" s="21" t="b">
        <f>EXACT(G11,"Yes")</f>
        <v>1</v>
      </c>
      <c r="E33" s="21" t="s">
        <v>645</v>
      </c>
      <c r="F33" s="21" t="s">
        <v>15</v>
      </c>
      <c r="G33" s="21" t="s">
        <v>17</v>
      </c>
    </row>
    <row r="34" spans="1:7" ht="45" outlineLevel="4" collapsed="1">
      <c r="A34" s="19" t="s">
        <v>12</v>
      </c>
      <c r="B34" s="19" t="s">
        <v>20</v>
      </c>
      <c r="C34" s="20" t="s">
        <v>646</v>
      </c>
      <c r="D34" s="19"/>
      <c r="E34" s="19" t="s">
        <v>647</v>
      </c>
      <c r="F34" s="19" t="s">
        <v>15</v>
      </c>
      <c r="G34" s="19" t="s">
        <v>648</v>
      </c>
    </row>
    <row r="35" spans="1:7" outlineLevel="4" collapsed="1">
      <c r="A35" s="21" t="s">
        <v>15</v>
      </c>
      <c r="B35" s="22" t="s">
        <v>649</v>
      </c>
      <c r="C35" s="21" t="s">
        <v>17</v>
      </c>
      <c r="D35" s="21" t="b">
        <f>EXACT(G34,"Lambda (λy) should be determined by applying the step wise procedure provided in appendix 3 of methodology")</f>
        <v>0</v>
      </c>
      <c r="E35" s="21" t="s">
        <v>649</v>
      </c>
      <c r="F35" s="21" t="s">
        <v>15</v>
      </c>
      <c r="G35" s="21" t="s">
        <v>17</v>
      </c>
    </row>
    <row r="36" spans="1:7" ht="30" outlineLevel="5" collapsed="1">
      <c r="A36" s="19" t="s">
        <v>12</v>
      </c>
      <c r="B36" s="19" t="s">
        <v>152</v>
      </c>
      <c r="C36" s="19" t="s">
        <v>17</v>
      </c>
      <c r="D36" s="19"/>
      <c r="E36" s="19" t="s">
        <v>789</v>
      </c>
      <c r="F36" s="19" t="s">
        <v>15</v>
      </c>
      <c r="G36" s="19">
        <v>1</v>
      </c>
    </row>
    <row r="37" spans="1:7" outlineLevel="5" collapsed="1">
      <c r="A37" s="19" t="s">
        <v>12</v>
      </c>
      <c r="B37" s="19" t="s">
        <v>13</v>
      </c>
      <c r="C37" s="19" t="s">
        <v>17</v>
      </c>
      <c r="D37" s="19"/>
      <c r="E37" s="19" t="s">
        <v>790</v>
      </c>
      <c r="F37" s="19" t="s">
        <v>15</v>
      </c>
      <c r="G37" s="19" t="s">
        <v>111</v>
      </c>
    </row>
    <row r="38" spans="1:7" outlineLevel="5" collapsed="1">
      <c r="A38" s="19" t="s">
        <v>12</v>
      </c>
      <c r="B38" s="19" t="s">
        <v>38</v>
      </c>
      <c r="C38" s="19" t="s">
        <v>17</v>
      </c>
      <c r="D38" s="19"/>
      <c r="E38" s="19" t="s">
        <v>791</v>
      </c>
      <c r="F38" s="19" t="s">
        <v>15</v>
      </c>
      <c r="G38" s="19" t="s">
        <v>902</v>
      </c>
    </row>
    <row r="39" spans="1:7" outlineLevel="4" collapsed="1">
      <c r="A39" s="21" t="s">
        <v>15</v>
      </c>
      <c r="B39" s="22" t="s">
        <v>650</v>
      </c>
      <c r="C39" s="21" t="s">
        <v>17</v>
      </c>
      <c r="D39" s="21" t="b">
        <f>EXACT(G34,"Use default values of lambda based on the share of electricity generation from low-cost/must-run in total generation")</f>
        <v>1</v>
      </c>
      <c r="E39" s="21" t="s">
        <v>650</v>
      </c>
      <c r="F39" s="21" t="s">
        <v>15</v>
      </c>
      <c r="G39" s="21" t="s">
        <v>17</v>
      </c>
    </row>
    <row r="40" spans="1:7" ht="30" outlineLevel="5" collapsed="1">
      <c r="A40" s="19" t="s">
        <v>15</v>
      </c>
      <c r="B40" s="19" t="s">
        <v>152</v>
      </c>
      <c r="C40" s="19" t="s">
        <v>17</v>
      </c>
      <c r="D40" s="19" t="s">
        <v>15</v>
      </c>
      <c r="E40" s="19" t="s">
        <v>789</v>
      </c>
      <c r="F40" s="19" t="s">
        <v>15</v>
      </c>
      <c r="G40" s="19">
        <v>1</v>
      </c>
    </row>
    <row r="41" spans="1:7" outlineLevel="5" collapsed="1">
      <c r="A41" s="19" t="s">
        <v>15</v>
      </c>
      <c r="B41" s="19" t="s">
        <v>152</v>
      </c>
      <c r="C41" s="19" t="s">
        <v>17</v>
      </c>
      <c r="D41" s="19" t="s">
        <v>15</v>
      </c>
      <c r="E41" s="19" t="s">
        <v>793</v>
      </c>
      <c r="F41" s="19" t="s">
        <v>15</v>
      </c>
      <c r="G41" s="19">
        <v>1</v>
      </c>
    </row>
    <row r="42" spans="1:7" ht="30" outlineLevel="5" collapsed="1">
      <c r="A42" s="19" t="s">
        <v>12</v>
      </c>
      <c r="B42" s="19" t="s">
        <v>152</v>
      </c>
      <c r="C42" s="19" t="s">
        <v>17</v>
      </c>
      <c r="D42" s="19"/>
      <c r="E42" s="19" t="s">
        <v>794</v>
      </c>
      <c r="F42" s="19" t="s">
        <v>12</v>
      </c>
      <c r="G42" s="19">
        <v>1</v>
      </c>
    </row>
    <row r="43" spans="1:7" outlineLevel="5" collapsed="1">
      <c r="A43" s="19" t="s">
        <v>12</v>
      </c>
      <c r="B43" s="19" t="s">
        <v>152</v>
      </c>
      <c r="C43" s="19" t="s">
        <v>17</v>
      </c>
      <c r="D43" s="19"/>
      <c r="E43" s="19" t="s">
        <v>795</v>
      </c>
      <c r="F43" s="19" t="s">
        <v>12</v>
      </c>
      <c r="G43" s="19">
        <v>1</v>
      </c>
    </row>
    <row r="44" spans="1:7" outlineLevel="5" collapsed="1">
      <c r="A44" s="19" t="s">
        <v>12</v>
      </c>
      <c r="B44" s="19" t="s">
        <v>152</v>
      </c>
      <c r="C44" s="19" t="s">
        <v>17</v>
      </c>
      <c r="D44" s="19"/>
      <c r="E44" s="19" t="s">
        <v>796</v>
      </c>
      <c r="F44" s="19" t="s">
        <v>15</v>
      </c>
      <c r="G44" s="19">
        <v>1</v>
      </c>
    </row>
    <row r="45" spans="1:7" ht="30" outlineLevel="4" collapsed="1">
      <c r="A45" s="19" t="s">
        <v>15</v>
      </c>
      <c r="B45" s="19" t="s">
        <v>152</v>
      </c>
      <c r="C45" s="19" t="s">
        <v>17</v>
      </c>
      <c r="D45" s="19" t="s">
        <v>15</v>
      </c>
      <c r="E45" s="19" t="s">
        <v>651</v>
      </c>
      <c r="F45" s="19" t="s">
        <v>15</v>
      </c>
      <c r="G45" s="19">
        <v>1</v>
      </c>
    </row>
    <row r="46" spans="1:7" outlineLevel="4" collapsed="1">
      <c r="A46" s="21" t="s">
        <v>12</v>
      </c>
      <c r="B46" s="22" t="s">
        <v>652</v>
      </c>
      <c r="C46" s="21" t="s">
        <v>17</v>
      </c>
      <c r="D46" s="21"/>
      <c r="E46" s="21" t="s">
        <v>653</v>
      </c>
      <c r="F46" s="21" t="s">
        <v>12</v>
      </c>
      <c r="G46" s="21" t="s">
        <v>17</v>
      </c>
    </row>
    <row r="47" spans="1:7" ht="30" outlineLevel="5" collapsed="1">
      <c r="A47" s="19" t="s">
        <v>12</v>
      </c>
      <c r="B47" s="19" t="s">
        <v>20</v>
      </c>
      <c r="C47" s="20" t="s">
        <v>671</v>
      </c>
      <c r="D47" s="19"/>
      <c r="E47" s="19" t="s">
        <v>672</v>
      </c>
      <c r="F47" s="19" t="s">
        <v>15</v>
      </c>
      <c r="G47" s="19" t="s">
        <v>673</v>
      </c>
    </row>
    <row r="48" spans="1:7" outlineLevel="5" collapsed="1">
      <c r="A48" s="21" t="s">
        <v>15</v>
      </c>
      <c r="B48" s="22" t="s">
        <v>674</v>
      </c>
      <c r="C48" s="21" t="s">
        <v>17</v>
      </c>
      <c r="D48" s="21" t="b">
        <f>EXACT(G47,"Only data available is the electricity generation for the specific power unit")</f>
        <v>0</v>
      </c>
      <c r="E48" s="21" t="s">
        <v>675</v>
      </c>
      <c r="F48" s="21" t="s">
        <v>15</v>
      </c>
      <c r="G48" s="21" t="s">
        <v>17</v>
      </c>
    </row>
    <row r="49" spans="1:7" outlineLevel="6" collapsed="1">
      <c r="A49" s="19" t="s">
        <v>15</v>
      </c>
      <c r="B49" s="19" t="s">
        <v>152</v>
      </c>
      <c r="C49" s="19" t="s">
        <v>17</v>
      </c>
      <c r="D49" s="19" t="s">
        <v>15</v>
      </c>
      <c r="E49" s="19" t="s">
        <v>797</v>
      </c>
      <c r="F49" s="19" t="s">
        <v>15</v>
      </c>
      <c r="G49" s="19">
        <v>1</v>
      </c>
    </row>
    <row r="50" spans="1:7" ht="30" outlineLevel="6" collapsed="1">
      <c r="A50" s="19" t="s">
        <v>12</v>
      </c>
      <c r="B50" s="19" t="s">
        <v>152</v>
      </c>
      <c r="C50" s="19" t="s">
        <v>17</v>
      </c>
      <c r="D50" s="19"/>
      <c r="E50" s="19" t="s">
        <v>798</v>
      </c>
      <c r="F50" s="19" t="s">
        <v>15</v>
      </c>
      <c r="G50" s="19">
        <v>1</v>
      </c>
    </row>
    <row r="51" spans="1:7" ht="30" outlineLevel="5" collapsed="1">
      <c r="A51" s="21" t="s">
        <v>15</v>
      </c>
      <c r="B51" s="22" t="s">
        <v>676</v>
      </c>
      <c r="C51" s="21" t="s">
        <v>17</v>
      </c>
      <c r="D51" s="21" t="b">
        <f>EXACT(G47,"Only data available for the specific power unit are the electricity generation and the fuel types used")</f>
        <v>0</v>
      </c>
      <c r="E51" s="21" t="s">
        <v>677</v>
      </c>
      <c r="F51" s="21" t="s">
        <v>15</v>
      </c>
      <c r="G51" s="21" t="s">
        <v>17</v>
      </c>
    </row>
    <row r="52" spans="1:7" outlineLevel="6" collapsed="1">
      <c r="A52" s="19" t="s">
        <v>15</v>
      </c>
      <c r="B52" s="19" t="s">
        <v>152</v>
      </c>
      <c r="C52" s="19" t="s">
        <v>17</v>
      </c>
      <c r="D52" s="19" t="s">
        <v>15</v>
      </c>
      <c r="E52" s="19" t="s">
        <v>799</v>
      </c>
      <c r="F52" s="19" t="s">
        <v>15</v>
      </c>
      <c r="G52" s="19">
        <v>1</v>
      </c>
    </row>
    <row r="53" spans="1:7" ht="30" outlineLevel="6" collapsed="1">
      <c r="A53" s="19" t="s">
        <v>12</v>
      </c>
      <c r="B53" s="19" t="s">
        <v>152</v>
      </c>
      <c r="C53" s="19" t="s">
        <v>17</v>
      </c>
      <c r="D53" s="19"/>
      <c r="E53" s="19" t="s">
        <v>798</v>
      </c>
      <c r="F53" s="19" t="s">
        <v>15</v>
      </c>
      <c r="G53" s="19">
        <v>1</v>
      </c>
    </row>
    <row r="54" spans="1:7" ht="30" outlineLevel="6" collapsed="1">
      <c r="A54" s="19" t="s">
        <v>12</v>
      </c>
      <c r="B54" s="19" t="s">
        <v>152</v>
      </c>
      <c r="C54" s="19" t="s">
        <v>17</v>
      </c>
      <c r="D54" s="19"/>
      <c r="E54" s="19" t="s">
        <v>800</v>
      </c>
      <c r="F54" s="19" t="s">
        <v>15</v>
      </c>
      <c r="G54" s="19">
        <v>1</v>
      </c>
    </row>
    <row r="55" spans="1:7" outlineLevel="6" collapsed="1">
      <c r="A55" s="19" t="s">
        <v>12</v>
      </c>
      <c r="B55" s="19" t="s">
        <v>152</v>
      </c>
      <c r="C55" s="19" t="s">
        <v>17</v>
      </c>
      <c r="D55" s="19"/>
      <c r="E55" s="19" t="s">
        <v>801</v>
      </c>
      <c r="F55" s="19" t="s">
        <v>15</v>
      </c>
      <c r="G55" s="19">
        <v>1</v>
      </c>
    </row>
    <row r="56" spans="1:7" outlineLevel="5" collapsed="1">
      <c r="A56" s="21" t="s">
        <v>15</v>
      </c>
      <c r="B56" s="22" t="s">
        <v>678</v>
      </c>
      <c r="C56" s="21" t="s">
        <v>17</v>
      </c>
      <c r="D56" s="21" t="b">
        <f>EXACT(G47,"Data available for fuel consumption and electricity generation")</f>
        <v>1</v>
      </c>
      <c r="E56" s="21" t="s">
        <v>673</v>
      </c>
      <c r="F56" s="21" t="s">
        <v>15</v>
      </c>
      <c r="G56" s="21" t="s">
        <v>17</v>
      </c>
    </row>
    <row r="57" spans="1:7" outlineLevel="6" collapsed="1">
      <c r="A57" s="19" t="s">
        <v>15</v>
      </c>
      <c r="B57" s="19" t="s">
        <v>152</v>
      </c>
      <c r="C57" s="19" t="s">
        <v>17</v>
      </c>
      <c r="D57" s="19" t="s">
        <v>15</v>
      </c>
      <c r="E57" s="19" t="s">
        <v>797</v>
      </c>
      <c r="F57" s="19" t="s">
        <v>15</v>
      </c>
      <c r="G57" s="19">
        <v>1</v>
      </c>
    </row>
    <row r="58" spans="1:7" ht="30" outlineLevel="6" collapsed="1">
      <c r="A58" s="19" t="s">
        <v>12</v>
      </c>
      <c r="B58" s="19" t="s">
        <v>13</v>
      </c>
      <c r="C58" s="19" t="s">
        <v>17</v>
      </c>
      <c r="D58" s="19"/>
      <c r="E58" s="19" t="s">
        <v>802</v>
      </c>
      <c r="F58" s="19" t="s">
        <v>15</v>
      </c>
      <c r="G58" s="19" t="s">
        <v>111</v>
      </c>
    </row>
    <row r="59" spans="1:7" ht="30" outlineLevel="6" collapsed="1">
      <c r="A59" s="19" t="s">
        <v>12</v>
      </c>
      <c r="B59" s="19" t="s">
        <v>152</v>
      </c>
      <c r="C59" s="19" t="s">
        <v>17</v>
      </c>
      <c r="D59" s="19"/>
      <c r="E59" s="19" t="s">
        <v>798</v>
      </c>
      <c r="F59" s="19" t="s">
        <v>15</v>
      </c>
      <c r="G59" s="19">
        <v>1</v>
      </c>
    </row>
    <row r="60" spans="1:7" outlineLevel="6" collapsed="1">
      <c r="A60" s="19" t="s">
        <v>12</v>
      </c>
      <c r="B60" s="19" t="s">
        <v>13</v>
      </c>
      <c r="C60" s="19" t="s">
        <v>17</v>
      </c>
      <c r="D60" s="19"/>
      <c r="E60" s="19" t="s">
        <v>803</v>
      </c>
      <c r="F60" s="19" t="s">
        <v>15</v>
      </c>
      <c r="G60" s="19" t="s">
        <v>111</v>
      </c>
    </row>
    <row r="61" spans="1:7" outlineLevel="6" collapsed="1">
      <c r="A61" s="21" t="s">
        <v>12</v>
      </c>
      <c r="B61" s="22" t="s">
        <v>663</v>
      </c>
      <c r="C61" s="21" t="s">
        <v>17</v>
      </c>
      <c r="D61" s="21"/>
      <c r="E61" s="21" t="s">
        <v>663</v>
      </c>
      <c r="F61" s="21" t="s">
        <v>12</v>
      </c>
      <c r="G61" s="21" t="s">
        <v>17</v>
      </c>
    </row>
    <row r="62" spans="1:7" outlineLevel="7" collapsed="1">
      <c r="A62" s="19" t="s">
        <v>12</v>
      </c>
      <c r="B62" s="19" t="s">
        <v>13</v>
      </c>
      <c r="C62" s="19" t="s">
        <v>17</v>
      </c>
      <c r="D62" s="19"/>
      <c r="E62" s="19" t="s">
        <v>667</v>
      </c>
      <c r="F62" s="19" t="s">
        <v>15</v>
      </c>
      <c r="G62" s="19" t="s">
        <v>111</v>
      </c>
    </row>
    <row r="63" spans="1:7" ht="30" outlineLevel="7" collapsed="1">
      <c r="A63" s="19" t="s">
        <v>12</v>
      </c>
      <c r="B63" s="19" t="s">
        <v>152</v>
      </c>
      <c r="C63" s="19" t="s">
        <v>17</v>
      </c>
      <c r="D63" s="19"/>
      <c r="E63" s="19" t="s">
        <v>668</v>
      </c>
      <c r="F63" s="19" t="s">
        <v>15</v>
      </c>
      <c r="G63" s="19">
        <v>1</v>
      </c>
    </row>
    <row r="64" spans="1:7" ht="30" outlineLevel="7" collapsed="1">
      <c r="A64" s="19" t="s">
        <v>12</v>
      </c>
      <c r="B64" s="19" t="s">
        <v>152</v>
      </c>
      <c r="C64" s="19" t="s">
        <v>17</v>
      </c>
      <c r="D64" s="19"/>
      <c r="E64" s="19" t="s">
        <v>669</v>
      </c>
      <c r="F64" s="19" t="s">
        <v>15</v>
      </c>
      <c r="G64" s="19">
        <v>1</v>
      </c>
    </row>
    <row r="65" spans="1:7" outlineLevel="7" collapsed="1">
      <c r="A65" s="19" t="s">
        <v>12</v>
      </c>
      <c r="B65" s="19" t="s">
        <v>152</v>
      </c>
      <c r="C65" s="19" t="s">
        <v>17</v>
      </c>
      <c r="D65" s="19"/>
      <c r="E65" s="19" t="s">
        <v>670</v>
      </c>
      <c r="F65" s="19" t="s">
        <v>15</v>
      </c>
      <c r="G65" s="19">
        <v>1</v>
      </c>
    </row>
    <row r="66" spans="1:7" outlineLevel="2" collapsed="1">
      <c r="A66" s="21" t="s">
        <v>15</v>
      </c>
      <c r="B66" s="22" t="s">
        <v>644</v>
      </c>
      <c r="C66" s="21" t="s">
        <v>17</v>
      </c>
      <c r="D66" s="21" t="b">
        <f>EXACT(G9,"Yes")</f>
        <v>1</v>
      </c>
      <c r="E66" s="21" t="s">
        <v>645</v>
      </c>
      <c r="F66" s="21" t="s">
        <v>15</v>
      </c>
      <c r="G66" s="21" t="s">
        <v>17</v>
      </c>
    </row>
    <row r="67" spans="1:7" ht="45" outlineLevel="3" collapsed="1">
      <c r="A67" s="19" t="s">
        <v>12</v>
      </c>
      <c r="B67" s="19" t="s">
        <v>20</v>
      </c>
      <c r="C67" s="20" t="s">
        <v>646</v>
      </c>
      <c r="D67" s="19"/>
      <c r="E67" s="19" t="s">
        <v>647</v>
      </c>
      <c r="F67" s="19" t="s">
        <v>15</v>
      </c>
      <c r="G67" s="19" t="s">
        <v>648</v>
      </c>
    </row>
    <row r="68" spans="1:7" outlineLevel="3" collapsed="1">
      <c r="A68" s="21" t="s">
        <v>15</v>
      </c>
      <c r="B68" s="22" t="s">
        <v>649</v>
      </c>
      <c r="C68" s="21" t="s">
        <v>17</v>
      </c>
      <c r="D68" s="21" t="b">
        <f>EXACT(G67,"Lambda (λy) should be determined by applying the step wise procedure provided in appendix 3 of methodology")</f>
        <v>0</v>
      </c>
      <c r="E68" s="21" t="s">
        <v>649</v>
      </c>
      <c r="F68" s="21" t="s">
        <v>15</v>
      </c>
      <c r="G68" s="21" t="s">
        <v>17</v>
      </c>
    </row>
    <row r="69" spans="1:7" ht="30" outlineLevel="4" collapsed="1">
      <c r="A69" s="19" t="s">
        <v>12</v>
      </c>
      <c r="B69" s="19" t="s">
        <v>152</v>
      </c>
      <c r="C69" s="19" t="s">
        <v>17</v>
      </c>
      <c r="D69" s="19"/>
      <c r="E69" s="19" t="s">
        <v>789</v>
      </c>
      <c r="F69" s="19" t="s">
        <v>15</v>
      </c>
      <c r="G69" s="19">
        <v>1</v>
      </c>
    </row>
    <row r="70" spans="1:7" outlineLevel="4" collapsed="1">
      <c r="A70" s="19" t="s">
        <v>12</v>
      </c>
      <c r="B70" s="19" t="s">
        <v>13</v>
      </c>
      <c r="C70" s="19" t="s">
        <v>17</v>
      </c>
      <c r="D70" s="19"/>
      <c r="E70" s="19" t="s">
        <v>790</v>
      </c>
      <c r="F70" s="19" t="s">
        <v>15</v>
      </c>
      <c r="G70" s="19" t="s">
        <v>111</v>
      </c>
    </row>
    <row r="71" spans="1:7" outlineLevel="4" collapsed="1">
      <c r="A71" s="19" t="s">
        <v>12</v>
      </c>
      <c r="B71" s="19" t="s">
        <v>38</v>
      </c>
      <c r="C71" s="19" t="s">
        <v>17</v>
      </c>
      <c r="D71" s="19"/>
      <c r="E71" s="19" t="s">
        <v>791</v>
      </c>
      <c r="F71" s="19" t="s">
        <v>15</v>
      </c>
      <c r="G71" s="19" t="s">
        <v>903</v>
      </c>
    </row>
    <row r="72" spans="1:7" outlineLevel="3" collapsed="1">
      <c r="A72" s="21" t="s">
        <v>15</v>
      </c>
      <c r="B72" s="22" t="s">
        <v>650</v>
      </c>
      <c r="C72" s="21" t="s">
        <v>17</v>
      </c>
      <c r="D72" s="21" t="b">
        <f>EXACT(G67,"Use default values of lambda based on the share of electricity generation from low-cost/must-run in total generation")</f>
        <v>1</v>
      </c>
      <c r="E72" s="21" t="s">
        <v>650</v>
      </c>
      <c r="F72" s="21" t="s">
        <v>15</v>
      </c>
      <c r="G72" s="21" t="s">
        <v>17</v>
      </c>
    </row>
    <row r="73" spans="1:7" ht="30" outlineLevel="4" collapsed="1">
      <c r="A73" s="19" t="s">
        <v>15</v>
      </c>
      <c r="B73" s="19" t="s">
        <v>152</v>
      </c>
      <c r="C73" s="19" t="s">
        <v>17</v>
      </c>
      <c r="D73" s="19" t="s">
        <v>15</v>
      </c>
      <c r="E73" s="19" t="s">
        <v>789</v>
      </c>
      <c r="F73" s="19" t="s">
        <v>15</v>
      </c>
      <c r="G73" s="19">
        <v>1</v>
      </c>
    </row>
    <row r="74" spans="1:7" outlineLevel="4" collapsed="1">
      <c r="A74" s="19" t="s">
        <v>15</v>
      </c>
      <c r="B74" s="19" t="s">
        <v>152</v>
      </c>
      <c r="C74" s="19" t="s">
        <v>17</v>
      </c>
      <c r="D74" s="19" t="s">
        <v>15</v>
      </c>
      <c r="E74" s="19" t="s">
        <v>793</v>
      </c>
      <c r="F74" s="19" t="s">
        <v>15</v>
      </c>
      <c r="G74" s="19">
        <v>1</v>
      </c>
    </row>
    <row r="75" spans="1:7" ht="30" outlineLevel="4" collapsed="1">
      <c r="A75" s="19" t="s">
        <v>12</v>
      </c>
      <c r="B75" s="19" t="s">
        <v>152</v>
      </c>
      <c r="C75" s="19" t="s">
        <v>17</v>
      </c>
      <c r="D75" s="19"/>
      <c r="E75" s="19" t="s">
        <v>794</v>
      </c>
      <c r="F75" s="19" t="s">
        <v>12</v>
      </c>
      <c r="G75" s="19">
        <v>1</v>
      </c>
    </row>
    <row r="76" spans="1:7" outlineLevel="4" collapsed="1">
      <c r="A76" s="19" t="s">
        <v>12</v>
      </c>
      <c r="B76" s="19" t="s">
        <v>152</v>
      </c>
      <c r="C76" s="19" t="s">
        <v>17</v>
      </c>
      <c r="D76" s="19"/>
      <c r="E76" s="19" t="s">
        <v>795</v>
      </c>
      <c r="F76" s="19" t="s">
        <v>12</v>
      </c>
      <c r="G76" s="19">
        <v>1</v>
      </c>
    </row>
    <row r="77" spans="1:7" outlineLevel="4" collapsed="1">
      <c r="A77" s="19" t="s">
        <v>12</v>
      </c>
      <c r="B77" s="19" t="s">
        <v>152</v>
      </c>
      <c r="C77" s="19" t="s">
        <v>17</v>
      </c>
      <c r="D77" s="19"/>
      <c r="E77" s="19" t="s">
        <v>796</v>
      </c>
      <c r="F77" s="19" t="s">
        <v>15</v>
      </c>
      <c r="G77" s="19">
        <v>1</v>
      </c>
    </row>
    <row r="78" spans="1:7" ht="30" outlineLevel="3" collapsed="1">
      <c r="A78" s="19" t="s">
        <v>15</v>
      </c>
      <c r="B78" s="19" t="s">
        <v>152</v>
      </c>
      <c r="C78" s="19" t="s">
        <v>17</v>
      </c>
      <c r="D78" s="19" t="s">
        <v>15</v>
      </c>
      <c r="E78" s="19" t="s">
        <v>651</v>
      </c>
      <c r="F78" s="19" t="s">
        <v>15</v>
      </c>
      <c r="G78" s="19">
        <v>1</v>
      </c>
    </row>
    <row r="79" spans="1:7" outlineLevel="3" collapsed="1">
      <c r="A79" s="21" t="s">
        <v>12</v>
      </c>
      <c r="B79" s="22" t="s">
        <v>652</v>
      </c>
      <c r="C79" s="21" t="s">
        <v>17</v>
      </c>
      <c r="D79" s="21"/>
      <c r="E79" s="21" t="s">
        <v>653</v>
      </c>
      <c r="F79" s="21" t="s">
        <v>12</v>
      </c>
      <c r="G79" s="21" t="s">
        <v>17</v>
      </c>
    </row>
    <row r="80" spans="1:7" ht="30" outlineLevel="4" collapsed="1">
      <c r="A80" s="19" t="s">
        <v>12</v>
      </c>
      <c r="B80" s="19" t="s">
        <v>20</v>
      </c>
      <c r="C80" s="20" t="s">
        <v>671</v>
      </c>
      <c r="D80" s="19"/>
      <c r="E80" s="19" t="s">
        <v>672</v>
      </c>
      <c r="F80" s="19" t="s">
        <v>15</v>
      </c>
      <c r="G80" s="19" t="s">
        <v>673</v>
      </c>
    </row>
    <row r="81" spans="1:7" outlineLevel="4" collapsed="1">
      <c r="A81" s="21" t="s">
        <v>15</v>
      </c>
      <c r="B81" s="22" t="s">
        <v>674</v>
      </c>
      <c r="C81" s="21" t="s">
        <v>17</v>
      </c>
      <c r="D81" s="21" t="b">
        <f>EXACT(G80,"Only data available is the electricity generation for the specific power unit")</f>
        <v>0</v>
      </c>
      <c r="E81" s="21" t="s">
        <v>675</v>
      </c>
      <c r="F81" s="21" t="s">
        <v>15</v>
      </c>
      <c r="G81" s="21" t="s">
        <v>17</v>
      </c>
    </row>
    <row r="82" spans="1:7" outlineLevel="5" collapsed="1">
      <c r="A82" s="19" t="s">
        <v>15</v>
      </c>
      <c r="B82" s="19" t="s">
        <v>152</v>
      </c>
      <c r="C82" s="19" t="s">
        <v>17</v>
      </c>
      <c r="D82" s="19" t="s">
        <v>15</v>
      </c>
      <c r="E82" s="19" t="s">
        <v>797</v>
      </c>
      <c r="F82" s="19" t="s">
        <v>15</v>
      </c>
      <c r="G82" s="19">
        <v>1</v>
      </c>
    </row>
    <row r="83" spans="1:7" ht="30" outlineLevel="5" collapsed="1">
      <c r="A83" s="19" t="s">
        <v>12</v>
      </c>
      <c r="B83" s="19" t="s">
        <v>152</v>
      </c>
      <c r="C83" s="19" t="s">
        <v>17</v>
      </c>
      <c r="D83" s="19"/>
      <c r="E83" s="19" t="s">
        <v>798</v>
      </c>
      <c r="F83" s="19" t="s">
        <v>15</v>
      </c>
      <c r="G83" s="19">
        <v>1</v>
      </c>
    </row>
    <row r="84" spans="1:7" ht="30" outlineLevel="4" collapsed="1">
      <c r="A84" s="21" t="s">
        <v>15</v>
      </c>
      <c r="B84" s="22" t="s">
        <v>676</v>
      </c>
      <c r="C84" s="21" t="s">
        <v>17</v>
      </c>
      <c r="D84" s="21" t="b">
        <f>EXACT(G80,"Only data available for the specific power unit are the electricity generation and the fuel types used")</f>
        <v>0</v>
      </c>
      <c r="E84" s="21" t="s">
        <v>677</v>
      </c>
      <c r="F84" s="21" t="s">
        <v>15</v>
      </c>
      <c r="G84" s="21" t="s">
        <v>17</v>
      </c>
    </row>
    <row r="85" spans="1:7" outlineLevel="5" collapsed="1">
      <c r="A85" s="19" t="s">
        <v>15</v>
      </c>
      <c r="B85" s="19" t="s">
        <v>152</v>
      </c>
      <c r="C85" s="19" t="s">
        <v>17</v>
      </c>
      <c r="D85" s="19" t="s">
        <v>15</v>
      </c>
      <c r="E85" s="19" t="s">
        <v>799</v>
      </c>
      <c r="F85" s="19" t="s">
        <v>15</v>
      </c>
      <c r="G85" s="19">
        <v>1</v>
      </c>
    </row>
    <row r="86" spans="1:7" ht="30" outlineLevel="5" collapsed="1">
      <c r="A86" s="19" t="s">
        <v>12</v>
      </c>
      <c r="B86" s="19" t="s">
        <v>152</v>
      </c>
      <c r="C86" s="19" t="s">
        <v>17</v>
      </c>
      <c r="D86" s="19"/>
      <c r="E86" s="19" t="s">
        <v>798</v>
      </c>
      <c r="F86" s="19" t="s">
        <v>15</v>
      </c>
      <c r="G86" s="19">
        <v>1</v>
      </c>
    </row>
    <row r="87" spans="1:7" ht="30" outlineLevel="5" collapsed="1">
      <c r="A87" s="19" t="s">
        <v>12</v>
      </c>
      <c r="B87" s="19" t="s">
        <v>152</v>
      </c>
      <c r="C87" s="19" t="s">
        <v>17</v>
      </c>
      <c r="D87" s="19"/>
      <c r="E87" s="19" t="s">
        <v>800</v>
      </c>
      <c r="F87" s="19" t="s">
        <v>15</v>
      </c>
      <c r="G87" s="19">
        <v>1</v>
      </c>
    </row>
    <row r="88" spans="1:7" outlineLevel="5" collapsed="1">
      <c r="A88" s="19" t="s">
        <v>12</v>
      </c>
      <c r="B88" s="19" t="s">
        <v>152</v>
      </c>
      <c r="C88" s="19" t="s">
        <v>17</v>
      </c>
      <c r="D88" s="19"/>
      <c r="E88" s="19" t="s">
        <v>801</v>
      </c>
      <c r="F88" s="19" t="s">
        <v>15</v>
      </c>
      <c r="G88" s="19">
        <v>1</v>
      </c>
    </row>
    <row r="89" spans="1:7" outlineLevel="4" collapsed="1">
      <c r="A89" s="21" t="s">
        <v>15</v>
      </c>
      <c r="B89" s="22" t="s">
        <v>678</v>
      </c>
      <c r="C89" s="21" t="s">
        <v>17</v>
      </c>
      <c r="D89" s="21" t="b">
        <f>EXACT(G80,"Data available for fuel consumption and electricity generation")</f>
        <v>1</v>
      </c>
      <c r="E89" s="21" t="s">
        <v>673</v>
      </c>
      <c r="F89" s="21" t="s">
        <v>15</v>
      </c>
      <c r="G89" s="21" t="s">
        <v>17</v>
      </c>
    </row>
    <row r="90" spans="1:7" outlineLevel="5" collapsed="1">
      <c r="A90" s="19" t="s">
        <v>15</v>
      </c>
      <c r="B90" s="19" t="s">
        <v>152</v>
      </c>
      <c r="C90" s="19" t="s">
        <v>17</v>
      </c>
      <c r="D90" s="19" t="s">
        <v>15</v>
      </c>
      <c r="E90" s="19" t="s">
        <v>797</v>
      </c>
      <c r="F90" s="19" t="s">
        <v>15</v>
      </c>
      <c r="G90" s="19">
        <v>1</v>
      </c>
    </row>
    <row r="91" spans="1:7" ht="30" outlineLevel="5" collapsed="1">
      <c r="A91" s="19" t="s">
        <v>12</v>
      </c>
      <c r="B91" s="19" t="s">
        <v>13</v>
      </c>
      <c r="C91" s="19" t="s">
        <v>17</v>
      </c>
      <c r="D91" s="19"/>
      <c r="E91" s="19" t="s">
        <v>802</v>
      </c>
      <c r="F91" s="19" t="s">
        <v>15</v>
      </c>
      <c r="G91" s="19" t="s">
        <v>111</v>
      </c>
    </row>
    <row r="92" spans="1:7" ht="30" outlineLevel="5" collapsed="1">
      <c r="A92" s="19" t="s">
        <v>12</v>
      </c>
      <c r="B92" s="19" t="s">
        <v>152</v>
      </c>
      <c r="C92" s="19" t="s">
        <v>17</v>
      </c>
      <c r="D92" s="19"/>
      <c r="E92" s="19" t="s">
        <v>798</v>
      </c>
      <c r="F92" s="19" t="s">
        <v>15</v>
      </c>
      <c r="G92" s="19">
        <v>1</v>
      </c>
    </row>
    <row r="93" spans="1:7" outlineLevel="5" collapsed="1">
      <c r="A93" s="19" t="s">
        <v>12</v>
      </c>
      <c r="B93" s="19" t="s">
        <v>13</v>
      </c>
      <c r="C93" s="19" t="s">
        <v>17</v>
      </c>
      <c r="D93" s="19"/>
      <c r="E93" s="19" t="s">
        <v>803</v>
      </c>
      <c r="F93" s="19" t="s">
        <v>15</v>
      </c>
      <c r="G93" s="19" t="s">
        <v>111</v>
      </c>
    </row>
    <row r="94" spans="1:7" outlineLevel="5" collapsed="1">
      <c r="A94" s="21" t="s">
        <v>12</v>
      </c>
      <c r="B94" s="22" t="s">
        <v>663</v>
      </c>
      <c r="C94" s="21" t="s">
        <v>17</v>
      </c>
      <c r="D94" s="21"/>
      <c r="E94" s="21" t="s">
        <v>663</v>
      </c>
      <c r="F94" s="21" t="s">
        <v>12</v>
      </c>
      <c r="G94" s="21" t="s">
        <v>17</v>
      </c>
    </row>
    <row r="95" spans="1:7" outlineLevel="6" collapsed="1">
      <c r="A95" s="19" t="s">
        <v>12</v>
      </c>
      <c r="B95" s="19" t="s">
        <v>13</v>
      </c>
      <c r="C95" s="19" t="s">
        <v>17</v>
      </c>
      <c r="D95" s="19"/>
      <c r="E95" s="19" t="s">
        <v>667</v>
      </c>
      <c r="F95" s="19" t="s">
        <v>15</v>
      </c>
      <c r="G95" s="19" t="s">
        <v>111</v>
      </c>
    </row>
    <row r="96" spans="1:7" ht="30" outlineLevel="6" collapsed="1">
      <c r="A96" s="19" t="s">
        <v>12</v>
      </c>
      <c r="B96" s="19" t="s">
        <v>152</v>
      </c>
      <c r="C96" s="19" t="s">
        <v>17</v>
      </c>
      <c r="D96" s="19"/>
      <c r="E96" s="19" t="s">
        <v>668</v>
      </c>
      <c r="F96" s="19" t="s">
        <v>15</v>
      </c>
      <c r="G96" s="19">
        <v>1</v>
      </c>
    </row>
    <row r="97" spans="1:7" ht="30" outlineLevel="6" collapsed="1">
      <c r="A97" s="19" t="s">
        <v>12</v>
      </c>
      <c r="B97" s="19" t="s">
        <v>152</v>
      </c>
      <c r="C97" s="19" t="s">
        <v>17</v>
      </c>
      <c r="D97" s="19"/>
      <c r="E97" s="19" t="s">
        <v>669</v>
      </c>
      <c r="F97" s="19" t="s">
        <v>15</v>
      </c>
      <c r="G97" s="19">
        <v>1</v>
      </c>
    </row>
    <row r="98" spans="1:7" outlineLevel="6" collapsed="1">
      <c r="A98" s="19" t="s">
        <v>12</v>
      </c>
      <c r="B98" s="19" t="s">
        <v>152</v>
      </c>
      <c r="C98" s="19" t="s">
        <v>17</v>
      </c>
      <c r="D98" s="19"/>
      <c r="E98" s="19" t="s">
        <v>670</v>
      </c>
      <c r="F98" s="19" t="s">
        <v>15</v>
      </c>
      <c r="G98" s="19">
        <v>1</v>
      </c>
    </row>
    <row r="99" spans="1:7" outlineLevel="1" collapsed="1">
      <c r="A99" s="21" t="s">
        <v>15</v>
      </c>
      <c r="B99" s="22" t="s">
        <v>654</v>
      </c>
      <c r="C99" s="21" t="s">
        <v>17</v>
      </c>
      <c r="D99" s="21" t="b">
        <f>EXACT(G7,"Yes")</f>
        <v>1</v>
      </c>
      <c r="E99" s="21" t="s">
        <v>655</v>
      </c>
      <c r="F99" s="21" t="s">
        <v>15</v>
      </c>
      <c r="G99" s="21" t="s">
        <v>17</v>
      </c>
    </row>
    <row r="100" spans="1:7" ht="30" outlineLevel="2" collapsed="1">
      <c r="A100" s="19" t="s">
        <v>12</v>
      </c>
      <c r="B100" s="19" t="s">
        <v>20</v>
      </c>
      <c r="C100" s="20" t="s">
        <v>656</v>
      </c>
      <c r="D100" s="19"/>
      <c r="E100" s="19" t="s">
        <v>657</v>
      </c>
      <c r="F100" s="19" t="s">
        <v>15</v>
      </c>
      <c r="G100" s="19" t="s">
        <v>658</v>
      </c>
    </row>
    <row r="101" spans="1:7" ht="30" outlineLevel="2" collapsed="1">
      <c r="A101" s="21" t="s">
        <v>15</v>
      </c>
      <c r="B101" s="22" t="s">
        <v>659</v>
      </c>
      <c r="C101" s="21" t="s">
        <v>17</v>
      </c>
      <c r="D101" s="21" t="b">
        <f>EXACT(G100,"Based on the total net electricity generation of all power plants serving the system and the fuel types and total fuel consumption of the project electricity system")</f>
        <v>0</v>
      </c>
      <c r="E101" s="21" t="s">
        <v>660</v>
      </c>
      <c r="F101" s="21" t="s">
        <v>15</v>
      </c>
      <c r="G101" s="21" t="s">
        <v>17</v>
      </c>
    </row>
    <row r="102" spans="1:7" outlineLevel="3" collapsed="1">
      <c r="A102" s="19" t="s">
        <v>15</v>
      </c>
      <c r="B102" s="19" t="s">
        <v>152</v>
      </c>
      <c r="C102" s="19" t="s">
        <v>17</v>
      </c>
      <c r="D102" s="19" t="s">
        <v>15</v>
      </c>
      <c r="E102" s="19" t="s">
        <v>661</v>
      </c>
      <c r="F102" s="19" t="s">
        <v>15</v>
      </c>
      <c r="G102" s="19">
        <v>1</v>
      </c>
    </row>
    <row r="103" spans="1:7" ht="45" outlineLevel="3" collapsed="1">
      <c r="A103" s="19" t="s">
        <v>12</v>
      </c>
      <c r="B103" s="19" t="s">
        <v>152</v>
      </c>
      <c r="C103" s="19" t="s">
        <v>17</v>
      </c>
      <c r="D103" s="19"/>
      <c r="E103" s="19" t="s">
        <v>662</v>
      </c>
      <c r="F103" s="19" t="s">
        <v>15</v>
      </c>
      <c r="G103" s="19">
        <v>1</v>
      </c>
    </row>
    <row r="104" spans="1:7" outlineLevel="3" collapsed="1">
      <c r="A104" s="21" t="s">
        <v>12</v>
      </c>
      <c r="B104" s="22" t="s">
        <v>663</v>
      </c>
      <c r="C104" s="21" t="s">
        <v>17</v>
      </c>
      <c r="D104" s="21"/>
      <c r="E104" s="21" t="s">
        <v>663</v>
      </c>
      <c r="F104" s="21" t="s">
        <v>12</v>
      </c>
      <c r="G104" s="21" t="s">
        <v>17</v>
      </c>
    </row>
    <row r="105" spans="1:7" outlineLevel="4" collapsed="1">
      <c r="A105" s="19" t="s">
        <v>12</v>
      </c>
      <c r="B105" s="19" t="s">
        <v>13</v>
      </c>
      <c r="C105" s="19" t="s">
        <v>17</v>
      </c>
      <c r="D105" s="19"/>
      <c r="E105" s="19" t="s">
        <v>667</v>
      </c>
      <c r="F105" s="19" t="s">
        <v>15</v>
      </c>
      <c r="G105" s="19" t="s">
        <v>111</v>
      </c>
    </row>
    <row r="106" spans="1:7" ht="30" outlineLevel="4" collapsed="1">
      <c r="A106" s="19" t="s">
        <v>12</v>
      </c>
      <c r="B106" s="19" t="s">
        <v>152</v>
      </c>
      <c r="C106" s="19" t="s">
        <v>17</v>
      </c>
      <c r="D106" s="19"/>
      <c r="E106" s="19" t="s">
        <v>668</v>
      </c>
      <c r="F106" s="19" t="s">
        <v>15</v>
      </c>
      <c r="G106" s="19">
        <v>1</v>
      </c>
    </row>
    <row r="107" spans="1:7" ht="30" outlineLevel="4" collapsed="1">
      <c r="A107" s="19" t="s">
        <v>12</v>
      </c>
      <c r="B107" s="19" t="s">
        <v>152</v>
      </c>
      <c r="C107" s="19" t="s">
        <v>17</v>
      </c>
      <c r="D107" s="19"/>
      <c r="E107" s="19" t="s">
        <v>669</v>
      </c>
      <c r="F107" s="19" t="s">
        <v>15</v>
      </c>
      <c r="G107" s="19">
        <v>1</v>
      </c>
    </row>
    <row r="108" spans="1:7" outlineLevel="4" collapsed="1">
      <c r="A108" s="19" t="s">
        <v>12</v>
      </c>
      <c r="B108" s="19" t="s">
        <v>152</v>
      </c>
      <c r="C108" s="19" t="s">
        <v>17</v>
      </c>
      <c r="D108" s="19"/>
      <c r="E108" s="19" t="s">
        <v>670</v>
      </c>
      <c r="F108" s="19" t="s">
        <v>15</v>
      </c>
      <c r="G108" s="19">
        <v>1</v>
      </c>
    </row>
    <row r="109" spans="1:7" ht="30" outlineLevel="2" collapsed="1">
      <c r="A109" s="21" t="s">
        <v>15</v>
      </c>
      <c r="B109" s="22" t="s">
        <v>664</v>
      </c>
      <c r="C109" s="21" t="s">
        <v>17</v>
      </c>
      <c r="D109" s="21" t="b">
        <f>EXACT(G100,"Based on the net electricity generation and a CO2 emission factor of each power unit")</f>
        <v>1</v>
      </c>
      <c r="E109" s="21" t="s">
        <v>665</v>
      </c>
      <c r="F109" s="21" t="s">
        <v>15</v>
      </c>
      <c r="G109" s="21" t="s">
        <v>17</v>
      </c>
    </row>
    <row r="110" spans="1:7" outlineLevel="3" collapsed="1">
      <c r="A110" s="19" t="s">
        <v>15</v>
      </c>
      <c r="B110" s="19" t="s">
        <v>152</v>
      </c>
      <c r="C110" s="19" t="s">
        <v>17</v>
      </c>
      <c r="D110" s="19" t="s">
        <v>15</v>
      </c>
      <c r="E110" s="19" t="s">
        <v>661</v>
      </c>
      <c r="F110" s="19" t="s">
        <v>15</v>
      </c>
      <c r="G110" s="19">
        <v>1</v>
      </c>
    </row>
    <row r="111" spans="1:7" outlineLevel="3" collapsed="1">
      <c r="A111" s="21" t="s">
        <v>12</v>
      </c>
      <c r="B111" s="22" t="s">
        <v>652</v>
      </c>
      <c r="C111" s="21" t="s">
        <v>17</v>
      </c>
      <c r="D111" s="21"/>
      <c r="E111" s="21" t="s">
        <v>653</v>
      </c>
      <c r="F111" s="21" t="s">
        <v>12</v>
      </c>
      <c r="G111" s="21" t="s">
        <v>17</v>
      </c>
    </row>
    <row r="112" spans="1:7" ht="30" outlineLevel="4" collapsed="1">
      <c r="A112" s="19" t="s">
        <v>12</v>
      </c>
      <c r="B112" s="19" t="s">
        <v>20</v>
      </c>
      <c r="C112" s="20" t="s">
        <v>671</v>
      </c>
      <c r="D112" s="19"/>
      <c r="E112" s="19" t="s">
        <v>672</v>
      </c>
      <c r="F112" s="19" t="s">
        <v>15</v>
      </c>
      <c r="G112" s="19" t="s">
        <v>673</v>
      </c>
    </row>
    <row r="113" spans="1:7" outlineLevel="4" collapsed="1">
      <c r="A113" s="21" t="s">
        <v>15</v>
      </c>
      <c r="B113" s="22" t="s">
        <v>674</v>
      </c>
      <c r="C113" s="21" t="s">
        <v>17</v>
      </c>
      <c r="D113" s="21" t="b">
        <f>EXACT(G112,"Only data available is the electricity generation for the specific power unit")</f>
        <v>0</v>
      </c>
      <c r="E113" s="21" t="s">
        <v>675</v>
      </c>
      <c r="F113" s="21" t="s">
        <v>15</v>
      </c>
      <c r="G113" s="21" t="s">
        <v>17</v>
      </c>
    </row>
    <row r="114" spans="1:7" outlineLevel="5" collapsed="1">
      <c r="A114" s="19" t="s">
        <v>15</v>
      </c>
      <c r="B114" s="19" t="s">
        <v>152</v>
      </c>
      <c r="C114" s="19" t="s">
        <v>17</v>
      </c>
      <c r="D114" s="19" t="s">
        <v>15</v>
      </c>
      <c r="E114" s="19" t="s">
        <v>797</v>
      </c>
      <c r="F114" s="19" t="s">
        <v>15</v>
      </c>
      <c r="G114" s="19">
        <v>1</v>
      </c>
    </row>
    <row r="115" spans="1:7" ht="30" outlineLevel="5" collapsed="1">
      <c r="A115" s="19" t="s">
        <v>12</v>
      </c>
      <c r="B115" s="19" t="s">
        <v>152</v>
      </c>
      <c r="C115" s="19" t="s">
        <v>17</v>
      </c>
      <c r="D115" s="19"/>
      <c r="E115" s="19" t="s">
        <v>798</v>
      </c>
      <c r="F115" s="19" t="s">
        <v>15</v>
      </c>
      <c r="G115" s="19">
        <v>1</v>
      </c>
    </row>
    <row r="116" spans="1:7" ht="30" outlineLevel="4" collapsed="1">
      <c r="A116" s="21" t="s">
        <v>15</v>
      </c>
      <c r="B116" s="22" t="s">
        <v>676</v>
      </c>
      <c r="C116" s="21" t="s">
        <v>17</v>
      </c>
      <c r="D116" s="21" t="b">
        <f>EXACT(G112,"Only data available for the specific power unit are the electricity generation and the fuel types used")</f>
        <v>0</v>
      </c>
      <c r="E116" s="21" t="s">
        <v>677</v>
      </c>
      <c r="F116" s="21" t="s">
        <v>15</v>
      </c>
      <c r="G116" s="21" t="s">
        <v>17</v>
      </c>
    </row>
    <row r="117" spans="1:7" outlineLevel="5" collapsed="1">
      <c r="A117" s="19" t="s">
        <v>15</v>
      </c>
      <c r="B117" s="19" t="s">
        <v>152</v>
      </c>
      <c r="C117" s="19" t="s">
        <v>17</v>
      </c>
      <c r="D117" s="19" t="s">
        <v>15</v>
      </c>
      <c r="E117" s="19" t="s">
        <v>799</v>
      </c>
      <c r="F117" s="19" t="s">
        <v>15</v>
      </c>
      <c r="G117" s="19">
        <v>1</v>
      </c>
    </row>
    <row r="118" spans="1:7" ht="30" outlineLevel="5" collapsed="1">
      <c r="A118" s="19" t="s">
        <v>12</v>
      </c>
      <c r="B118" s="19" t="s">
        <v>152</v>
      </c>
      <c r="C118" s="19" t="s">
        <v>17</v>
      </c>
      <c r="D118" s="19"/>
      <c r="E118" s="19" t="s">
        <v>798</v>
      </c>
      <c r="F118" s="19" t="s">
        <v>15</v>
      </c>
      <c r="G118" s="19">
        <v>1</v>
      </c>
    </row>
    <row r="119" spans="1:7" ht="30" outlineLevel="5" collapsed="1">
      <c r="A119" s="19" t="s">
        <v>12</v>
      </c>
      <c r="B119" s="19" t="s">
        <v>152</v>
      </c>
      <c r="C119" s="19" t="s">
        <v>17</v>
      </c>
      <c r="D119" s="19"/>
      <c r="E119" s="19" t="s">
        <v>800</v>
      </c>
      <c r="F119" s="19" t="s">
        <v>15</v>
      </c>
      <c r="G119" s="19">
        <v>1</v>
      </c>
    </row>
    <row r="120" spans="1:7" outlineLevel="5" collapsed="1">
      <c r="A120" s="19" t="s">
        <v>12</v>
      </c>
      <c r="B120" s="19" t="s">
        <v>152</v>
      </c>
      <c r="C120" s="19" t="s">
        <v>17</v>
      </c>
      <c r="D120" s="19"/>
      <c r="E120" s="19" t="s">
        <v>801</v>
      </c>
      <c r="F120" s="19" t="s">
        <v>15</v>
      </c>
      <c r="G120" s="19">
        <v>1</v>
      </c>
    </row>
    <row r="121" spans="1:7" outlineLevel="4" collapsed="1">
      <c r="A121" s="21" t="s">
        <v>15</v>
      </c>
      <c r="B121" s="22" t="s">
        <v>678</v>
      </c>
      <c r="C121" s="21" t="s">
        <v>17</v>
      </c>
      <c r="D121" s="21" t="b">
        <f>EXACT(G112,"Data available for fuel consumption and electricity generation")</f>
        <v>1</v>
      </c>
      <c r="E121" s="21" t="s">
        <v>673</v>
      </c>
      <c r="F121" s="21" t="s">
        <v>15</v>
      </c>
      <c r="G121" s="21" t="s">
        <v>17</v>
      </c>
    </row>
    <row r="122" spans="1:7" outlineLevel="5" collapsed="1">
      <c r="A122" s="19" t="s">
        <v>15</v>
      </c>
      <c r="B122" s="19" t="s">
        <v>152</v>
      </c>
      <c r="C122" s="19" t="s">
        <v>17</v>
      </c>
      <c r="D122" s="19" t="s">
        <v>15</v>
      </c>
      <c r="E122" s="19" t="s">
        <v>797</v>
      </c>
      <c r="F122" s="19" t="s">
        <v>15</v>
      </c>
      <c r="G122" s="19">
        <v>1</v>
      </c>
    </row>
    <row r="123" spans="1:7" ht="30" outlineLevel="5" collapsed="1">
      <c r="A123" s="19" t="s">
        <v>12</v>
      </c>
      <c r="B123" s="19" t="s">
        <v>13</v>
      </c>
      <c r="C123" s="19" t="s">
        <v>17</v>
      </c>
      <c r="D123" s="19"/>
      <c r="E123" s="19" t="s">
        <v>802</v>
      </c>
      <c r="F123" s="19" t="s">
        <v>15</v>
      </c>
      <c r="G123" s="19" t="s">
        <v>111</v>
      </c>
    </row>
    <row r="124" spans="1:7" ht="30" outlineLevel="5" collapsed="1">
      <c r="A124" s="19" t="s">
        <v>12</v>
      </c>
      <c r="B124" s="19" t="s">
        <v>152</v>
      </c>
      <c r="C124" s="19" t="s">
        <v>17</v>
      </c>
      <c r="D124" s="19"/>
      <c r="E124" s="19" t="s">
        <v>798</v>
      </c>
      <c r="F124" s="19" t="s">
        <v>15</v>
      </c>
      <c r="G124" s="19">
        <v>1</v>
      </c>
    </row>
    <row r="125" spans="1:7" outlineLevel="5" collapsed="1">
      <c r="A125" s="19" t="s">
        <v>12</v>
      </c>
      <c r="B125" s="19" t="s">
        <v>13</v>
      </c>
      <c r="C125" s="19" t="s">
        <v>17</v>
      </c>
      <c r="D125" s="19"/>
      <c r="E125" s="19" t="s">
        <v>803</v>
      </c>
      <c r="F125" s="19" t="s">
        <v>15</v>
      </c>
      <c r="G125" s="19" t="s">
        <v>111</v>
      </c>
    </row>
    <row r="126" spans="1:7" outlineLevel="5" collapsed="1">
      <c r="A126" s="21" t="s">
        <v>12</v>
      </c>
      <c r="B126" s="22" t="s">
        <v>663</v>
      </c>
      <c r="C126" s="21" t="s">
        <v>17</v>
      </c>
      <c r="D126" s="21"/>
      <c r="E126" s="21" t="s">
        <v>663</v>
      </c>
      <c r="F126" s="21" t="s">
        <v>12</v>
      </c>
      <c r="G126" s="21" t="s">
        <v>17</v>
      </c>
    </row>
    <row r="127" spans="1:7" outlineLevel="6" collapsed="1">
      <c r="A127" s="19" t="s">
        <v>12</v>
      </c>
      <c r="B127" s="19" t="s">
        <v>13</v>
      </c>
      <c r="C127" s="19" t="s">
        <v>17</v>
      </c>
      <c r="D127" s="19"/>
      <c r="E127" s="19" t="s">
        <v>667</v>
      </c>
      <c r="F127" s="19" t="s">
        <v>15</v>
      </c>
      <c r="G127" s="19" t="s">
        <v>111</v>
      </c>
    </row>
    <row r="128" spans="1:7" ht="30" outlineLevel="6" collapsed="1">
      <c r="A128" s="19" t="s">
        <v>12</v>
      </c>
      <c r="B128" s="19" t="s">
        <v>152</v>
      </c>
      <c r="C128" s="19" t="s">
        <v>17</v>
      </c>
      <c r="D128" s="19"/>
      <c r="E128" s="19" t="s">
        <v>668</v>
      </c>
      <c r="F128" s="19" t="s">
        <v>15</v>
      </c>
      <c r="G128" s="19">
        <v>1</v>
      </c>
    </row>
    <row r="129" spans="1:7" ht="30" outlineLevel="6" collapsed="1">
      <c r="A129" s="19" t="s">
        <v>12</v>
      </c>
      <c r="B129" s="19" t="s">
        <v>152</v>
      </c>
      <c r="C129" s="19" t="s">
        <v>17</v>
      </c>
      <c r="D129" s="19"/>
      <c r="E129" s="19" t="s">
        <v>669</v>
      </c>
      <c r="F129" s="19" t="s">
        <v>15</v>
      </c>
      <c r="G129" s="19">
        <v>1</v>
      </c>
    </row>
    <row r="130" spans="1:7" outlineLevel="6" collapsed="1">
      <c r="A130" s="19" t="s">
        <v>12</v>
      </c>
      <c r="B130" s="19" t="s">
        <v>152</v>
      </c>
      <c r="C130" s="19" t="s">
        <v>17</v>
      </c>
      <c r="D130" s="19"/>
      <c r="E130" s="19" t="s">
        <v>670</v>
      </c>
      <c r="F130" s="19" t="s">
        <v>15</v>
      </c>
      <c r="G130" s="19">
        <v>1</v>
      </c>
    </row>
    <row r="131" spans="1:7" outlineLevel="2" collapsed="1">
      <c r="A131" s="19" t="s">
        <v>15</v>
      </c>
      <c r="B131" s="19" t="s">
        <v>152</v>
      </c>
      <c r="C131" s="19" t="s">
        <v>17</v>
      </c>
      <c r="D131" s="19" t="s">
        <v>15</v>
      </c>
      <c r="E131" s="19" t="s">
        <v>666</v>
      </c>
      <c r="F131" s="19" t="s">
        <v>15</v>
      </c>
      <c r="G131" s="19">
        <v>1</v>
      </c>
    </row>
    <row r="132" spans="1:7">
      <c r="A132" s="3" t="s">
        <v>15</v>
      </c>
      <c r="B132" s="18" t="s">
        <v>654</v>
      </c>
      <c r="C132" s="3" t="s">
        <v>17</v>
      </c>
      <c r="D132" s="3" t="b">
        <f>EXACT(G5,"Yes")</f>
        <v>1</v>
      </c>
      <c r="E132" s="3" t="s">
        <v>655</v>
      </c>
      <c r="F132" s="3" t="s">
        <v>15</v>
      </c>
      <c r="G132" s="3" t="s">
        <v>17</v>
      </c>
    </row>
    <row r="133" spans="1:7" ht="30" outlineLevel="1" collapsed="1">
      <c r="A133" s="19" t="s">
        <v>12</v>
      </c>
      <c r="B133" s="19" t="s">
        <v>20</v>
      </c>
      <c r="C133" s="20" t="s">
        <v>656</v>
      </c>
      <c r="D133" s="19"/>
      <c r="E133" s="19" t="s">
        <v>657</v>
      </c>
      <c r="F133" s="19" t="s">
        <v>15</v>
      </c>
      <c r="G133" s="19" t="s">
        <v>658</v>
      </c>
    </row>
    <row r="134" spans="1:7" ht="30" outlineLevel="1" collapsed="1">
      <c r="A134" s="21" t="s">
        <v>15</v>
      </c>
      <c r="B134" s="22" t="s">
        <v>659</v>
      </c>
      <c r="C134" s="21" t="s">
        <v>17</v>
      </c>
      <c r="D134" s="21" t="b">
        <f>EXACT(G133,"Based on the total net electricity generation of all power plants serving the system and the fuel types and total fuel consumption of the project electricity system")</f>
        <v>0</v>
      </c>
      <c r="E134" s="21" t="s">
        <v>660</v>
      </c>
      <c r="F134" s="21" t="s">
        <v>15</v>
      </c>
      <c r="G134" s="21" t="s">
        <v>17</v>
      </c>
    </row>
    <row r="135" spans="1:7" outlineLevel="2" collapsed="1">
      <c r="A135" s="19" t="s">
        <v>15</v>
      </c>
      <c r="B135" s="19" t="s">
        <v>152</v>
      </c>
      <c r="C135" s="19" t="s">
        <v>17</v>
      </c>
      <c r="D135" s="19" t="s">
        <v>15</v>
      </c>
      <c r="E135" s="19" t="s">
        <v>661</v>
      </c>
      <c r="F135" s="19" t="s">
        <v>15</v>
      </c>
      <c r="G135" s="19">
        <v>1</v>
      </c>
    </row>
    <row r="136" spans="1:7" ht="45" outlineLevel="2" collapsed="1">
      <c r="A136" s="19" t="s">
        <v>12</v>
      </c>
      <c r="B136" s="19" t="s">
        <v>152</v>
      </c>
      <c r="C136" s="19" t="s">
        <v>17</v>
      </c>
      <c r="D136" s="19"/>
      <c r="E136" s="19" t="s">
        <v>662</v>
      </c>
      <c r="F136" s="19" t="s">
        <v>15</v>
      </c>
      <c r="G136" s="19">
        <v>1</v>
      </c>
    </row>
    <row r="137" spans="1:7" outlineLevel="2" collapsed="1">
      <c r="A137" s="21" t="s">
        <v>12</v>
      </c>
      <c r="B137" s="22" t="s">
        <v>663</v>
      </c>
      <c r="C137" s="21" t="s">
        <v>17</v>
      </c>
      <c r="D137" s="21"/>
      <c r="E137" s="21" t="s">
        <v>663</v>
      </c>
      <c r="F137" s="21" t="s">
        <v>12</v>
      </c>
      <c r="G137" s="21" t="s">
        <v>17</v>
      </c>
    </row>
    <row r="138" spans="1:7" outlineLevel="3" collapsed="1">
      <c r="A138" s="19" t="s">
        <v>12</v>
      </c>
      <c r="B138" s="19" t="s">
        <v>13</v>
      </c>
      <c r="C138" s="19" t="s">
        <v>17</v>
      </c>
      <c r="D138" s="19"/>
      <c r="E138" s="19" t="s">
        <v>667</v>
      </c>
      <c r="F138" s="19" t="s">
        <v>15</v>
      </c>
      <c r="G138" s="19" t="s">
        <v>111</v>
      </c>
    </row>
    <row r="139" spans="1:7" ht="30" outlineLevel="3" collapsed="1">
      <c r="A139" s="19" t="s">
        <v>12</v>
      </c>
      <c r="B139" s="19" t="s">
        <v>152</v>
      </c>
      <c r="C139" s="19" t="s">
        <v>17</v>
      </c>
      <c r="D139" s="19"/>
      <c r="E139" s="19" t="s">
        <v>668</v>
      </c>
      <c r="F139" s="19" t="s">
        <v>15</v>
      </c>
      <c r="G139" s="19">
        <v>1</v>
      </c>
    </row>
    <row r="140" spans="1:7" ht="30" outlineLevel="3" collapsed="1">
      <c r="A140" s="19" t="s">
        <v>12</v>
      </c>
      <c r="B140" s="19" t="s">
        <v>152</v>
      </c>
      <c r="C140" s="19" t="s">
        <v>17</v>
      </c>
      <c r="D140" s="19"/>
      <c r="E140" s="19" t="s">
        <v>669</v>
      </c>
      <c r="F140" s="19" t="s">
        <v>15</v>
      </c>
      <c r="G140" s="19">
        <v>1</v>
      </c>
    </row>
    <row r="141" spans="1:7" outlineLevel="3" collapsed="1">
      <c r="A141" s="19" t="s">
        <v>12</v>
      </c>
      <c r="B141" s="19" t="s">
        <v>152</v>
      </c>
      <c r="C141" s="19" t="s">
        <v>17</v>
      </c>
      <c r="D141" s="19"/>
      <c r="E141" s="19" t="s">
        <v>670</v>
      </c>
      <c r="F141" s="19" t="s">
        <v>15</v>
      </c>
      <c r="G141" s="19">
        <v>1</v>
      </c>
    </row>
    <row r="142" spans="1:7" ht="30" outlineLevel="1" collapsed="1">
      <c r="A142" s="21" t="s">
        <v>15</v>
      </c>
      <c r="B142" s="22" t="s">
        <v>664</v>
      </c>
      <c r="C142" s="21" t="s">
        <v>17</v>
      </c>
      <c r="D142" s="21" t="b">
        <f>EXACT(G133,"Based on the net electricity generation and a CO2 emission factor of each power unit")</f>
        <v>1</v>
      </c>
      <c r="E142" s="21" t="s">
        <v>665</v>
      </c>
      <c r="F142" s="21" t="s">
        <v>15</v>
      </c>
      <c r="G142" s="21" t="s">
        <v>17</v>
      </c>
    </row>
    <row r="143" spans="1:7" outlineLevel="2" collapsed="1">
      <c r="A143" s="19" t="s">
        <v>15</v>
      </c>
      <c r="B143" s="19" t="s">
        <v>152</v>
      </c>
      <c r="C143" s="19" t="s">
        <v>17</v>
      </c>
      <c r="D143" s="19" t="s">
        <v>15</v>
      </c>
      <c r="E143" s="19" t="s">
        <v>661</v>
      </c>
      <c r="F143" s="19" t="s">
        <v>15</v>
      </c>
      <c r="G143" s="19">
        <v>1</v>
      </c>
    </row>
    <row r="144" spans="1:7" outlineLevel="2" collapsed="1">
      <c r="A144" s="21" t="s">
        <v>12</v>
      </c>
      <c r="B144" s="22" t="s">
        <v>652</v>
      </c>
      <c r="C144" s="21" t="s">
        <v>17</v>
      </c>
      <c r="D144" s="21"/>
      <c r="E144" s="21" t="s">
        <v>653</v>
      </c>
      <c r="F144" s="21" t="s">
        <v>12</v>
      </c>
      <c r="G144" s="21" t="s">
        <v>17</v>
      </c>
    </row>
    <row r="145" spans="1:7" ht="30" outlineLevel="3" collapsed="1">
      <c r="A145" s="19" t="s">
        <v>12</v>
      </c>
      <c r="B145" s="19" t="s">
        <v>20</v>
      </c>
      <c r="C145" s="20" t="s">
        <v>671</v>
      </c>
      <c r="D145" s="19"/>
      <c r="E145" s="19" t="s">
        <v>672</v>
      </c>
      <c r="F145" s="19" t="s">
        <v>15</v>
      </c>
      <c r="G145" s="19" t="s">
        <v>673</v>
      </c>
    </row>
    <row r="146" spans="1:7" outlineLevel="3" collapsed="1">
      <c r="A146" s="21" t="s">
        <v>15</v>
      </c>
      <c r="B146" s="22" t="s">
        <v>674</v>
      </c>
      <c r="C146" s="21" t="s">
        <v>17</v>
      </c>
      <c r="D146" s="21" t="b">
        <f>EXACT(G145,"Only data available is the electricity generation for the specific power unit")</f>
        <v>0</v>
      </c>
      <c r="E146" s="21" t="s">
        <v>675</v>
      </c>
      <c r="F146" s="21" t="s">
        <v>15</v>
      </c>
      <c r="G146" s="21" t="s">
        <v>17</v>
      </c>
    </row>
    <row r="147" spans="1:7" outlineLevel="4" collapsed="1">
      <c r="A147" s="19" t="s">
        <v>15</v>
      </c>
      <c r="B147" s="19" t="s">
        <v>152</v>
      </c>
      <c r="C147" s="19" t="s">
        <v>17</v>
      </c>
      <c r="D147" s="19" t="s">
        <v>15</v>
      </c>
      <c r="E147" s="19" t="s">
        <v>797</v>
      </c>
      <c r="F147" s="19" t="s">
        <v>15</v>
      </c>
      <c r="G147" s="19">
        <v>1</v>
      </c>
    </row>
    <row r="148" spans="1:7" ht="30" outlineLevel="4" collapsed="1">
      <c r="A148" s="19" t="s">
        <v>12</v>
      </c>
      <c r="B148" s="19" t="s">
        <v>152</v>
      </c>
      <c r="C148" s="19" t="s">
        <v>17</v>
      </c>
      <c r="D148" s="19"/>
      <c r="E148" s="19" t="s">
        <v>798</v>
      </c>
      <c r="F148" s="19" t="s">
        <v>15</v>
      </c>
      <c r="G148" s="19">
        <v>1</v>
      </c>
    </row>
    <row r="149" spans="1:7" ht="30" outlineLevel="3" collapsed="1">
      <c r="A149" s="21" t="s">
        <v>15</v>
      </c>
      <c r="B149" s="22" t="s">
        <v>676</v>
      </c>
      <c r="C149" s="21" t="s">
        <v>17</v>
      </c>
      <c r="D149" s="21" t="b">
        <f>EXACT(G145,"Only data available for the specific power unit are the electricity generation and the fuel types used")</f>
        <v>0</v>
      </c>
      <c r="E149" s="21" t="s">
        <v>677</v>
      </c>
      <c r="F149" s="21" t="s">
        <v>15</v>
      </c>
      <c r="G149" s="21" t="s">
        <v>17</v>
      </c>
    </row>
    <row r="150" spans="1:7" outlineLevel="4" collapsed="1">
      <c r="A150" s="19" t="s">
        <v>15</v>
      </c>
      <c r="B150" s="19" t="s">
        <v>152</v>
      </c>
      <c r="C150" s="19" t="s">
        <v>17</v>
      </c>
      <c r="D150" s="19" t="s">
        <v>15</v>
      </c>
      <c r="E150" s="19" t="s">
        <v>799</v>
      </c>
      <c r="F150" s="19" t="s">
        <v>15</v>
      </c>
      <c r="G150" s="19">
        <v>1</v>
      </c>
    </row>
    <row r="151" spans="1:7" ht="30" outlineLevel="4" collapsed="1">
      <c r="A151" s="19" t="s">
        <v>12</v>
      </c>
      <c r="B151" s="19" t="s">
        <v>152</v>
      </c>
      <c r="C151" s="19" t="s">
        <v>17</v>
      </c>
      <c r="D151" s="19"/>
      <c r="E151" s="19" t="s">
        <v>798</v>
      </c>
      <c r="F151" s="19" t="s">
        <v>15</v>
      </c>
      <c r="G151" s="19">
        <v>1</v>
      </c>
    </row>
    <row r="152" spans="1:7" ht="30" outlineLevel="4" collapsed="1">
      <c r="A152" s="19" t="s">
        <v>12</v>
      </c>
      <c r="B152" s="19" t="s">
        <v>152</v>
      </c>
      <c r="C152" s="19" t="s">
        <v>17</v>
      </c>
      <c r="D152" s="19"/>
      <c r="E152" s="19" t="s">
        <v>800</v>
      </c>
      <c r="F152" s="19" t="s">
        <v>15</v>
      </c>
      <c r="G152" s="19">
        <v>1</v>
      </c>
    </row>
    <row r="153" spans="1:7" outlineLevel="4" collapsed="1">
      <c r="A153" s="19" t="s">
        <v>12</v>
      </c>
      <c r="B153" s="19" t="s">
        <v>152</v>
      </c>
      <c r="C153" s="19" t="s">
        <v>17</v>
      </c>
      <c r="D153" s="19"/>
      <c r="E153" s="19" t="s">
        <v>801</v>
      </c>
      <c r="F153" s="19" t="s">
        <v>15</v>
      </c>
      <c r="G153" s="19">
        <v>1</v>
      </c>
    </row>
    <row r="154" spans="1:7" outlineLevel="3" collapsed="1">
      <c r="A154" s="21" t="s">
        <v>15</v>
      </c>
      <c r="B154" s="22" t="s">
        <v>678</v>
      </c>
      <c r="C154" s="21" t="s">
        <v>17</v>
      </c>
      <c r="D154" s="21" t="b">
        <f>EXACT(G145,"Data available for fuel consumption and electricity generation")</f>
        <v>1</v>
      </c>
      <c r="E154" s="21" t="s">
        <v>673</v>
      </c>
      <c r="F154" s="21" t="s">
        <v>15</v>
      </c>
      <c r="G154" s="21" t="s">
        <v>17</v>
      </c>
    </row>
    <row r="155" spans="1:7" outlineLevel="4" collapsed="1">
      <c r="A155" s="19" t="s">
        <v>15</v>
      </c>
      <c r="B155" s="19" t="s">
        <v>152</v>
      </c>
      <c r="C155" s="19" t="s">
        <v>17</v>
      </c>
      <c r="D155" s="19" t="s">
        <v>15</v>
      </c>
      <c r="E155" s="19" t="s">
        <v>797</v>
      </c>
      <c r="F155" s="19" t="s">
        <v>15</v>
      </c>
      <c r="G155" s="19">
        <v>1</v>
      </c>
    </row>
    <row r="156" spans="1:7" ht="30" outlineLevel="4" collapsed="1">
      <c r="A156" s="19" t="s">
        <v>12</v>
      </c>
      <c r="B156" s="19" t="s">
        <v>13</v>
      </c>
      <c r="C156" s="19" t="s">
        <v>17</v>
      </c>
      <c r="D156" s="19"/>
      <c r="E156" s="19" t="s">
        <v>802</v>
      </c>
      <c r="F156" s="19" t="s">
        <v>15</v>
      </c>
      <c r="G156" s="19" t="s">
        <v>111</v>
      </c>
    </row>
    <row r="157" spans="1:7" ht="30" outlineLevel="4" collapsed="1">
      <c r="A157" s="19" t="s">
        <v>12</v>
      </c>
      <c r="B157" s="19" t="s">
        <v>152</v>
      </c>
      <c r="C157" s="19" t="s">
        <v>17</v>
      </c>
      <c r="D157" s="19"/>
      <c r="E157" s="19" t="s">
        <v>798</v>
      </c>
      <c r="F157" s="19" t="s">
        <v>15</v>
      </c>
      <c r="G157" s="19">
        <v>1</v>
      </c>
    </row>
    <row r="158" spans="1:7" outlineLevel="4" collapsed="1">
      <c r="A158" s="19" t="s">
        <v>12</v>
      </c>
      <c r="B158" s="19" t="s">
        <v>13</v>
      </c>
      <c r="C158" s="19" t="s">
        <v>17</v>
      </c>
      <c r="D158" s="19"/>
      <c r="E158" s="19" t="s">
        <v>803</v>
      </c>
      <c r="F158" s="19" t="s">
        <v>15</v>
      </c>
      <c r="G158" s="19" t="s">
        <v>111</v>
      </c>
    </row>
    <row r="159" spans="1:7" outlineLevel="4" collapsed="1">
      <c r="A159" s="21" t="s">
        <v>12</v>
      </c>
      <c r="B159" s="22" t="s">
        <v>663</v>
      </c>
      <c r="C159" s="21" t="s">
        <v>17</v>
      </c>
      <c r="D159" s="21"/>
      <c r="E159" s="21" t="s">
        <v>663</v>
      </c>
      <c r="F159" s="21" t="s">
        <v>12</v>
      </c>
      <c r="G159" s="21" t="s">
        <v>17</v>
      </c>
    </row>
    <row r="160" spans="1:7" outlineLevel="5" collapsed="1">
      <c r="A160" s="19" t="s">
        <v>12</v>
      </c>
      <c r="B160" s="19" t="s">
        <v>13</v>
      </c>
      <c r="C160" s="19" t="s">
        <v>17</v>
      </c>
      <c r="D160" s="19"/>
      <c r="E160" s="19" t="s">
        <v>667</v>
      </c>
      <c r="F160" s="19" t="s">
        <v>15</v>
      </c>
      <c r="G160" s="19" t="s">
        <v>111</v>
      </c>
    </row>
    <row r="161" spans="1:7" ht="30" outlineLevel="5" collapsed="1">
      <c r="A161" s="19" t="s">
        <v>12</v>
      </c>
      <c r="B161" s="19" t="s">
        <v>152</v>
      </c>
      <c r="C161" s="19" t="s">
        <v>17</v>
      </c>
      <c r="D161" s="19"/>
      <c r="E161" s="19" t="s">
        <v>668</v>
      </c>
      <c r="F161" s="19" t="s">
        <v>15</v>
      </c>
      <c r="G161" s="19">
        <v>1</v>
      </c>
    </row>
    <row r="162" spans="1:7" ht="30" outlineLevel="5" collapsed="1">
      <c r="A162" s="19" t="s">
        <v>12</v>
      </c>
      <c r="B162" s="19" t="s">
        <v>152</v>
      </c>
      <c r="C162" s="19" t="s">
        <v>17</v>
      </c>
      <c r="D162" s="19"/>
      <c r="E162" s="19" t="s">
        <v>669</v>
      </c>
      <c r="F162" s="19" t="s">
        <v>15</v>
      </c>
      <c r="G162" s="19">
        <v>1</v>
      </c>
    </row>
    <row r="163" spans="1:7" outlineLevel="5" collapsed="1">
      <c r="A163" s="19" t="s">
        <v>12</v>
      </c>
      <c r="B163" s="19" t="s">
        <v>152</v>
      </c>
      <c r="C163" s="19" t="s">
        <v>17</v>
      </c>
      <c r="D163" s="19"/>
      <c r="E163" s="19" t="s">
        <v>670</v>
      </c>
      <c r="F163" s="19" t="s">
        <v>15</v>
      </c>
      <c r="G163" s="19">
        <v>1</v>
      </c>
    </row>
    <row r="164" spans="1:7" outlineLevel="1" collapsed="1">
      <c r="A164" s="19" t="s">
        <v>15</v>
      </c>
      <c r="B164" s="19" t="s">
        <v>152</v>
      </c>
      <c r="C164" s="19" t="s">
        <v>17</v>
      </c>
      <c r="D164" s="19" t="s">
        <v>15</v>
      </c>
      <c r="E164" s="19" t="s">
        <v>666</v>
      </c>
      <c r="F164" s="19" t="s">
        <v>15</v>
      </c>
      <c r="G164" s="19">
        <v>1</v>
      </c>
    </row>
  </sheetData>
  <mergeCells count="3">
    <mergeCell ref="A1:G1"/>
    <mergeCell ref="B2:G2"/>
    <mergeCell ref="B3:G3"/>
  </mergeCells>
  <hyperlinks>
    <hyperlink ref="C5" location="#'Is LCMR share less than (enum)'!A3" display="Is LCMR share less than (enum)" xr:uid="{320473BB-EFC8-4108-BBDA-ABA86B028CBE}"/>
    <hyperlink ref="B6" location="#'Is the average load by LCMR le'!A1" display="Is the average load by LCMR le" xr:uid="{3AFD9215-CCB5-4EA1-B5CD-238DC2EA130A}"/>
    <hyperlink ref="C7" location="#'Is the average load by  (enum)'!A3" display="Is the average load by  (enum)" xr:uid="{C0016587-E232-4A15-80ED-2FC71FECBE8D}"/>
    <hyperlink ref="B8" location="#'Are hourly loads of the grid i'!A1" display="Are hourly loads of the grid i" xr:uid="{7F8F120E-73B5-4554-85CF-F8BB2F89391F}"/>
    <hyperlink ref="C9" location="#'Are hourly loads of the (enum)'!A3" display="Are hourly loads of the (enum)" xr:uid="{5C60135F-2BEC-44ED-839F-644E321E3AF0}"/>
    <hyperlink ref="B10" location="#'Is the LASL more than one thir'!A1" display="Is the LASL more than one thir" xr:uid="{930AF041-5CAE-41FE-BCEE-CD05A3F43EE0}"/>
    <hyperlink ref="C11" location="#'Is the LASL more than o (enum)'!A3" display="Is the LASL more than o (enum)" xr:uid="{8DD72709-183C-4180-AA64-E8EA8686B03F}"/>
    <hyperlink ref="B12" location="#'Do you have annual aggregated '!A1" display="Do you have annual aggregated " xr:uid="{4875151E-8587-4006-B7E0-A87136C59513}"/>
    <hyperlink ref="C13" location="#'Do you have annual aggr (enum)'!A3" display="Do you have annual aggr (enum)" xr:uid="{A2FBE7F8-BB5C-4AE8-89E1-C028B3D900C2}"/>
    <hyperlink ref="B15" location="#'Average OM Simple OM'!A1" display="Average OM Simple OM" xr:uid="{2937752A-CC0B-4EB8-82B3-D8861FC248AE}"/>
    <hyperlink ref="C16" location="#'Select one of the two o (enum)'!A3" display="Select one of the two o (enum)" xr:uid="{6B6C9BC4-333B-49A0-8CE5-EF11C09820B3}"/>
    <hyperlink ref="B17" location="#'Calculation based on total fue'!A1" display="Calculation based on total fue" xr:uid="{40A4DE23-C03F-409E-B0DB-8E7ACF19594F}"/>
    <hyperlink ref="B20" location="#'Fuel Type'!A1" display="Fuel Type" xr:uid="{8564B317-9F96-4CA0-9293-7D6969341A66}"/>
    <hyperlink ref="B25" location="#'Calculation based on average e'!A1" display="Calculation based on average e" xr:uid="{1BA5AD9E-487B-4A03-B7C8-53DFF45803F1}"/>
    <hyperlink ref="B27" location="#'(Average OM Simple Adj OM) Pow'!A1" display="(Average OM Simple Adj OM) Pow" xr:uid="{EAB70F4E-4F3A-42F1-BA51-9CAAD274A06B}"/>
    <hyperlink ref="C28" location="#'Select the option that  (enum)'!A3" display="Select the option that  (enum)" xr:uid="{87B923AF-1CBF-42F3-93F2-DFC3A3A00442}"/>
    <hyperlink ref="B29" location="#'Average OM (Option A3)'!A1" display="Average OM (Option A3)" xr:uid="{6FF3A84B-7DAF-42BA-ABA6-49357F6D5A23}"/>
    <hyperlink ref="B30" location="#'Average OM (Option A2)'!A1" display="Average OM (Option A2)" xr:uid="{70DC0909-9830-4BB1-98F4-0629ACAAF528}"/>
    <hyperlink ref="B31" location="#'Average OM (Option A1)'!A1" display="Average OM (Option A1)" xr:uid="{69E70859-18AE-4EAA-83EB-C06526E56DAD}"/>
    <hyperlink ref="B33" location="#'Simple Adj OM'!A1" display="Simple Adj OM" xr:uid="{15963988-B1D9-4D53-A5DD-50A159BF4B0E}"/>
    <hyperlink ref="C34" location="#'Select the approach you (enum)'!A3" display="Select the approach you (enum)" xr:uid="{E4C76B5B-A1B3-4CE3-A5C4-8BED651559EE}"/>
    <hyperlink ref="B35" location="#'Lambda Approach 2'!A1" display="Lambda Approach 2" xr:uid="{76BAC806-8B79-432D-86A3-BB59C41B36E9}"/>
    <hyperlink ref="B39" location="#'Lambda Approach 1'!A1" display="Lambda Approach 1" xr:uid="{7018A056-4F15-4564-B2BD-D07949DFC5DD}"/>
    <hyperlink ref="B46" location="#'(Average OM Simple Adj OM) Pow'!A1" display="(Average OM Simple Adj OM) Pow" xr:uid="{BF5C822A-F10D-4242-B6EE-6D3F95AAAB23}"/>
    <hyperlink ref="C47" location="#'Select the option that  (enum)'!A3" display="Select the option that  (enum)" xr:uid="{23A349BC-FDE9-4104-B3EA-0897B8A52AE8}"/>
    <hyperlink ref="B48" location="#'Average OM (Option A3)'!A1" display="Average OM (Option A3)" xr:uid="{EB671E98-20A7-40F8-9837-CA62E8611F4A}"/>
    <hyperlink ref="B51" location="#'Average OM (Option A2)'!A1" display="Average OM (Option A2)" xr:uid="{861B6DE6-8996-4AE8-A079-42F2A875A8E8}"/>
    <hyperlink ref="B56" location="#'Average OM (Option A1)'!A1" display="Average OM (Option A1)" xr:uid="{3CEFF2D1-90BE-4ABD-BC93-BC2DCBD39F6D}"/>
    <hyperlink ref="B61" location="#'Fuel Type'!A1" display="Fuel Type" xr:uid="{0428FD6D-D544-4ECF-927E-B03531B8B00E}"/>
    <hyperlink ref="B66" location="#'Simple Adj OM'!A1" display="Simple Adj OM" xr:uid="{D202B2F7-6B21-4FC9-A746-F63E1728F17F}"/>
    <hyperlink ref="C67" location="#'Select the approach you (enum)'!A3" display="Select the approach you (enum)" xr:uid="{F73FD69E-BB83-4D10-BD03-AB377950A9BA}"/>
    <hyperlink ref="B68" location="#'Lambda Approach 2'!A1" display="Lambda Approach 2" xr:uid="{F933DC15-BD23-4174-84F5-C28373E26793}"/>
    <hyperlink ref="B72" location="#'Lambda Approach 1'!A1" display="Lambda Approach 1" xr:uid="{0FBE5C83-41E0-4475-BBB8-AD784771961A}"/>
    <hyperlink ref="B79" location="#'(Average OM Simple Adj OM) Pow'!A1" display="(Average OM Simple Adj OM) Pow" xr:uid="{1206343C-1645-48B1-AEE7-177CAE72293B}"/>
    <hyperlink ref="C80" location="#'Select the option that  (enum)'!A3" display="Select the option that  (enum)" xr:uid="{B0F41502-A266-4709-BC1B-065003C55A07}"/>
    <hyperlink ref="B81" location="#'Average OM (Option A3)'!A1" display="Average OM (Option A3)" xr:uid="{2432341B-4E8B-49D5-9DC1-3C1FA3668FBC}"/>
    <hyperlink ref="B84" location="#'Average OM (Option A2)'!A1" display="Average OM (Option A2)" xr:uid="{7C109F72-22D2-449A-A81C-6E74641F2C34}"/>
    <hyperlink ref="B89" location="#'Average OM (Option A1)'!A1" display="Average OM (Option A1)" xr:uid="{D1BB99DB-FF8E-454F-9A2D-7E401B2DC414}"/>
    <hyperlink ref="B94" location="#'Fuel Type'!A1" display="Fuel Type" xr:uid="{5C9BED22-3300-41B3-953A-1C7372043BEF}"/>
    <hyperlink ref="B99" location="#'Average OM Simple OM'!A1" display="Average OM Simple OM" xr:uid="{BE742B87-B00A-47DC-80AC-B0DCE6105A61}"/>
    <hyperlink ref="C100" location="#'Select one of the two o (enum)'!A3" display="Select one of the two o (enum)" xr:uid="{C523529E-E81D-4187-8F0C-FD3ACDD73B26}"/>
    <hyperlink ref="B101" location="#'Calculation based on total fue'!A1" display="Calculation based on total fue" xr:uid="{46670D7F-3432-4AEB-AB48-79D277DCA41E}"/>
    <hyperlink ref="B104" location="#'Fuel Type'!A1" display="Fuel Type" xr:uid="{CAE76B67-DAA6-4736-86FB-CDF76CDC3EAC}"/>
    <hyperlink ref="B109" location="#'Calculation based on average e'!A1" display="Calculation based on average e" xr:uid="{E5523646-7E0A-4093-B55B-4F357514A251}"/>
    <hyperlink ref="B111" location="#'(Average OM Simple Adj OM) Pow'!A1" display="(Average OM Simple Adj OM) Pow" xr:uid="{499A6FB7-C025-4390-BB44-D2E577BE698F}"/>
    <hyperlink ref="C112" location="#'Select the option that  (enum)'!A3" display="Select the option that  (enum)" xr:uid="{77F5D7A3-137B-4656-BC23-79A478D627E0}"/>
    <hyperlink ref="B113" location="#'Average OM (Option A3)'!A1" display="Average OM (Option A3)" xr:uid="{B7F01D49-DF80-4601-9394-429DD5F90363}"/>
    <hyperlink ref="B116" location="#'Average OM (Option A2)'!A1" display="Average OM (Option A2)" xr:uid="{AD5FEE7F-3C53-4007-ABF3-5889C1457F5B}"/>
    <hyperlink ref="B121" location="#'Average OM (Option A1)'!A1" display="Average OM (Option A1)" xr:uid="{AE9DF835-D3D0-4644-91CE-BF792D3EADA0}"/>
    <hyperlink ref="B126" location="#'Fuel Type'!A1" display="Fuel Type" xr:uid="{DFEADFF1-E794-4786-A1C9-692027758EF6}"/>
    <hyperlink ref="B132" location="#'Average OM Simple OM'!A1" display="Average OM Simple OM" xr:uid="{13A767C1-9D2B-4179-BB54-FD965E4A4136}"/>
    <hyperlink ref="C133" location="#'Select one of the two o (enum)'!A3" display="Select one of the two o (enum)" xr:uid="{CF0E64A1-6AB0-45A4-B1FE-802D2B541A6A}"/>
    <hyperlink ref="B134" location="#'Calculation based on total fue'!A1" display="Calculation based on total fue" xr:uid="{59A9F3DF-D9D5-4617-9295-9B2ED613112D}"/>
    <hyperlink ref="B137" location="#'Fuel Type'!A1" display="Fuel Type" xr:uid="{4288CB80-9938-46FF-8944-0E476AB4F8F3}"/>
    <hyperlink ref="B142" location="#'Calculation based on average e'!A1" display="Calculation based on average e" xr:uid="{B8341258-B515-45F5-9192-B206DD3B4CA2}"/>
    <hyperlink ref="B144" location="#'(Average OM Simple Adj OM) Pow'!A1" display="(Average OM Simple Adj OM) Pow" xr:uid="{DFEBE6B6-F8F5-4E05-8DEE-9E124F849335}"/>
    <hyperlink ref="C145" location="#'Select the option that  (enum)'!A3" display="Select the option that  (enum)" xr:uid="{E9015C0C-1F3C-4C02-8E65-D3BEB662DA9A}"/>
    <hyperlink ref="B146" location="#'Average OM (Option A3)'!A1" display="Average OM (Option A3)" xr:uid="{4D4CFFD8-2806-46E8-B817-6FA65C39238D}"/>
    <hyperlink ref="B149" location="#'Average OM (Option A2)'!A1" display="Average OM (Option A2)" xr:uid="{0C8210DE-7BE7-426F-9C99-0A6B2567EF5C}"/>
    <hyperlink ref="B154" location="#'Average OM (Option A1)'!A1" display="Average OM (Option A1)" xr:uid="{82D6DADC-17C3-46D6-A642-426D71C67A0F}"/>
    <hyperlink ref="B159" location="#'Fuel Type'!A1" display="Fuel Type" xr:uid="{809C3CC3-8F25-40B9-B650-8E352CA00BBF}"/>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5">
        <x14:dataValidation type="list" allowBlank="1" xr:uid="{165B8E8E-8F87-451A-83AD-3F55F6801408}">
          <x14:formula1>
            <xm:f>'Are hourly loads of the (enum)'!A3:A4</xm:f>
          </x14:formula1>
          <xm:sqref>G9</xm:sqref>
        </x14:dataValidation>
        <x14:dataValidation type="list" allowBlank="1" xr:uid="{625FDFDA-5747-4405-AE15-5C9F85FAABD1}">
          <x14:formula1>
            <xm:f>'Select the option that  (enum)'!A3:A5</xm:f>
          </x14:formula1>
          <xm:sqref>G80</xm:sqref>
        </x14:dataValidation>
        <x14:dataValidation type="list" allowBlank="1" xr:uid="{7481E844-8025-4D42-AF59-2DB4AA0CCC41}">
          <x14:formula1>
            <xm:f>'Is the average load by  (enum)'!A3:A4</xm:f>
          </x14:formula1>
          <xm:sqref>G7</xm:sqref>
        </x14:dataValidation>
        <x14:dataValidation type="list" allowBlank="1" xr:uid="{6F95B9AE-8685-42D0-82E2-FB6BBD58EEA4}">
          <x14:formula1>
            <xm:f>'Select the approach you (enum)'!A3:A4</xm:f>
          </x14:formula1>
          <xm:sqref>G67</xm:sqref>
        </x14:dataValidation>
        <x14:dataValidation type="list" allowBlank="1" xr:uid="{DDCC604C-2633-4BC8-AE36-FB5EADD60632}">
          <x14:formula1>
            <xm:f>'Is LCMR share less than (enum)'!A3:A4</xm:f>
          </x14:formula1>
          <xm:sqref>G5</xm:sqref>
        </x14:dataValidation>
        <x14:dataValidation type="list" allowBlank="1" xr:uid="{52082F3B-5E54-47FB-BBEA-894893DB3A09}">
          <x14:formula1>
            <xm:f>'Select the option that  (enum)'!A3:A5</xm:f>
          </x14:formula1>
          <xm:sqref>G47</xm:sqref>
        </x14:dataValidation>
        <x14:dataValidation type="list" allowBlank="1" xr:uid="{F7E94A62-1625-4187-8EBD-062E3512801E}">
          <x14:formula1>
            <xm:f>'Select the approach you (enum)'!A3:A4</xm:f>
          </x14:formula1>
          <xm:sqref>G34</xm:sqref>
        </x14:dataValidation>
        <x14:dataValidation type="list" allowBlank="1" xr:uid="{D6EA7A04-9EAC-47C2-9BD0-A2A89C73EAC5}">
          <x14:formula1>
            <xm:f>'Select the option that  (enum)'!A3:A5</xm:f>
          </x14:formula1>
          <xm:sqref>G28</xm:sqref>
        </x14:dataValidation>
        <x14:dataValidation type="list" allowBlank="1" xr:uid="{41E1D701-200F-4303-93B4-3767612AC5CA}">
          <x14:formula1>
            <xm:f>'Select one of the two o (enum)'!A3:A4</xm:f>
          </x14:formula1>
          <xm:sqref>G16</xm:sqref>
        </x14:dataValidation>
        <x14:dataValidation type="list" allowBlank="1" xr:uid="{30D68DDB-200B-4DAC-BD1A-34F72F38B074}">
          <x14:formula1>
            <xm:f>'Select the option that  (enum)'!A3:A5</xm:f>
          </x14:formula1>
          <xm:sqref>G145</xm:sqref>
        </x14:dataValidation>
        <x14:dataValidation type="list" allowBlank="1" xr:uid="{6E165629-2D4C-4206-881F-F8DF0744876C}">
          <x14:formula1>
            <xm:f>'Select one of the two o (enum)'!A3:A4</xm:f>
          </x14:formula1>
          <xm:sqref>G133</xm:sqref>
        </x14:dataValidation>
        <x14:dataValidation type="list" allowBlank="1" xr:uid="{A252ACAF-B076-4EF8-96BC-E4168E3E4B34}">
          <x14:formula1>
            <xm:f>'Do you have annual aggr (enum)'!A3:A4</xm:f>
          </x14:formula1>
          <xm:sqref>G13</xm:sqref>
        </x14:dataValidation>
        <x14:dataValidation type="list" allowBlank="1" xr:uid="{0534D8FC-8691-4B93-9EC4-BF41AD354AAC}">
          <x14:formula1>
            <xm:f>'Select the option that  (enum)'!A3:A5</xm:f>
          </x14:formula1>
          <xm:sqref>G112</xm:sqref>
        </x14:dataValidation>
        <x14:dataValidation type="list" allowBlank="1" xr:uid="{7F1B5058-5B5C-41FD-AFCC-3F3301E14E56}">
          <x14:formula1>
            <xm:f>'Is the LASL more than o (enum)'!A3:A4</xm:f>
          </x14:formula1>
          <xm:sqref>G11</xm:sqref>
        </x14:dataValidation>
        <x14:dataValidation type="list" allowBlank="1" xr:uid="{9439E5C1-979E-40BB-AE82-097068CAFD5A}">
          <x14:formula1>
            <xm:f>'Select one of the two o (enum)'!A3:A4</xm:f>
          </x14:formula1>
          <xm:sqref>G100</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6A92-D7C9-4938-BE2C-C42B39D4B5E1}">
  <sheetPr>
    <outlinePr summaryBelow="0" summaryRight="0"/>
  </sheetPr>
  <dimension ref="A1:G44"/>
  <sheetViews>
    <sheetView workbookViewId="0">
      <selection sqref="A1:G1"/>
    </sheetView>
  </sheetViews>
  <sheetFormatPr defaultRowHeight="15" outlineLevelRow="3"/>
  <cols>
    <col min="1" max="1" width="20" customWidth="1"/>
    <col min="2" max="2" width="40" customWidth="1"/>
    <col min="3" max="4" width="20" customWidth="1"/>
    <col min="5" max="5" width="70" customWidth="1"/>
    <col min="6" max="6" width="30" customWidth="1"/>
    <col min="7" max="7" width="50" customWidth="1"/>
  </cols>
  <sheetData>
    <row r="1" spans="1:7" ht="18.75">
      <c r="A1" s="37" t="s">
        <v>695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696</v>
      </c>
      <c r="D5" s="3"/>
      <c r="E5" s="3" t="s">
        <v>697</v>
      </c>
      <c r="F5" s="3" t="s">
        <v>15</v>
      </c>
      <c r="G5" s="3" t="s">
        <v>12</v>
      </c>
    </row>
    <row r="6" spans="1:7">
      <c r="A6" s="3" t="s">
        <v>15</v>
      </c>
      <c r="B6" s="18" t="s">
        <v>698</v>
      </c>
      <c r="C6" s="3" t="s">
        <v>17</v>
      </c>
      <c r="D6" s="3" t="b">
        <f>EXACT(G5,"No")</f>
        <v>0</v>
      </c>
      <c r="E6" s="3" t="s">
        <v>699</v>
      </c>
      <c r="F6" s="3" t="s">
        <v>15</v>
      </c>
      <c r="G6" s="3" t="s">
        <v>17</v>
      </c>
    </row>
    <row r="7" spans="1:7" ht="30" outlineLevel="1" collapsed="1">
      <c r="A7" s="19" t="s">
        <v>12</v>
      </c>
      <c r="B7" s="19" t="s">
        <v>20</v>
      </c>
      <c r="C7" s="20" t="s">
        <v>700</v>
      </c>
      <c r="D7" s="19"/>
      <c r="E7" s="19" t="s">
        <v>701</v>
      </c>
      <c r="F7" s="19" t="s">
        <v>15</v>
      </c>
      <c r="G7" s="19" t="s">
        <v>702</v>
      </c>
    </row>
    <row r="8" spans="1:7" outlineLevel="1" collapsed="1">
      <c r="A8" s="21" t="s">
        <v>15</v>
      </c>
      <c r="B8" s="22" t="s">
        <v>703</v>
      </c>
      <c r="C8" s="21" t="s">
        <v>17</v>
      </c>
      <c r="D8" s="21" t="b">
        <f>EXACT(G7,"Neither")</f>
        <v>0</v>
      </c>
      <c r="E8" s="21" t="s">
        <v>703</v>
      </c>
      <c r="F8" s="21" t="s">
        <v>15</v>
      </c>
      <c r="G8" s="21" t="s">
        <v>17</v>
      </c>
    </row>
    <row r="9" spans="1:7" outlineLevel="2" collapsed="1">
      <c r="A9" s="19" t="s">
        <v>15</v>
      </c>
      <c r="B9" s="19" t="s">
        <v>152</v>
      </c>
      <c r="C9" s="19" t="s">
        <v>17</v>
      </c>
      <c r="D9" s="19" t="s">
        <v>15</v>
      </c>
      <c r="E9" s="19" t="s">
        <v>704</v>
      </c>
      <c r="F9" s="19" t="s">
        <v>15</v>
      </c>
      <c r="G9" s="19">
        <v>1</v>
      </c>
    </row>
    <row r="10" spans="1:7" outlineLevel="2" collapsed="1">
      <c r="A10" s="19" t="s">
        <v>15</v>
      </c>
      <c r="B10" s="19" t="s">
        <v>152</v>
      </c>
      <c r="C10" s="19" t="s">
        <v>17</v>
      </c>
      <c r="D10" s="19" t="s">
        <v>15</v>
      </c>
      <c r="E10" s="19" t="s">
        <v>705</v>
      </c>
      <c r="F10" s="19" t="s">
        <v>15</v>
      </c>
      <c r="G10" s="19">
        <v>1</v>
      </c>
    </row>
    <row r="11" spans="1:7" outlineLevel="2" collapsed="1">
      <c r="A11" s="19" t="s">
        <v>15</v>
      </c>
      <c r="B11" s="19" t="s">
        <v>152</v>
      </c>
      <c r="C11" s="19" t="s">
        <v>17</v>
      </c>
      <c r="D11" s="19" t="s">
        <v>15</v>
      </c>
      <c r="E11" s="19" t="s">
        <v>706</v>
      </c>
      <c r="F11" s="19" t="s">
        <v>15</v>
      </c>
      <c r="G11" s="19">
        <v>1</v>
      </c>
    </row>
    <row r="12" spans="1:7" outlineLevel="2" collapsed="1">
      <c r="A12" s="19" t="s">
        <v>15</v>
      </c>
      <c r="B12" s="19" t="s">
        <v>152</v>
      </c>
      <c r="C12" s="19" t="s">
        <v>17</v>
      </c>
      <c r="D12" s="19" t="s">
        <v>15</v>
      </c>
      <c r="E12" s="19" t="s">
        <v>686</v>
      </c>
      <c r="F12" s="19" t="s">
        <v>15</v>
      </c>
      <c r="G12" s="19">
        <v>1</v>
      </c>
    </row>
    <row r="13" spans="1:7" ht="30" outlineLevel="2" collapsed="1">
      <c r="A13" s="19" t="s">
        <v>12</v>
      </c>
      <c r="B13" s="19" t="s">
        <v>20</v>
      </c>
      <c r="C13" s="20" t="s">
        <v>134</v>
      </c>
      <c r="D13" s="19"/>
      <c r="E13" s="19" t="s">
        <v>707</v>
      </c>
      <c r="F13" s="19" t="s">
        <v>15</v>
      </c>
      <c r="G13" s="19" t="s">
        <v>12</v>
      </c>
    </row>
    <row r="14" spans="1:7" ht="45" outlineLevel="2" collapsed="1">
      <c r="A14" s="19" t="s">
        <v>12</v>
      </c>
      <c r="B14" s="19" t="s">
        <v>20</v>
      </c>
      <c r="C14" s="20" t="s">
        <v>708</v>
      </c>
      <c r="D14" s="19"/>
      <c r="E14" s="19" t="s">
        <v>709</v>
      </c>
      <c r="F14" s="19" t="s">
        <v>15</v>
      </c>
      <c r="G14" s="19" t="s">
        <v>710</v>
      </c>
    </row>
    <row r="15" spans="1:7" ht="30" outlineLevel="2" collapsed="1">
      <c r="A15" s="19" t="s">
        <v>12</v>
      </c>
      <c r="B15" s="19" t="s">
        <v>20</v>
      </c>
      <c r="C15" s="20" t="s">
        <v>711</v>
      </c>
      <c r="D15" s="19"/>
      <c r="E15" s="19" t="s">
        <v>712</v>
      </c>
      <c r="F15" s="19" t="s">
        <v>15</v>
      </c>
      <c r="G15" s="19" t="s">
        <v>12</v>
      </c>
    </row>
    <row r="16" spans="1:7" outlineLevel="2" collapsed="1">
      <c r="A16" s="19" t="s">
        <v>15</v>
      </c>
      <c r="B16" s="19" t="s">
        <v>152</v>
      </c>
      <c r="C16" s="19" t="s">
        <v>17</v>
      </c>
      <c r="D16" s="19" t="s">
        <v>15</v>
      </c>
      <c r="E16" s="19" t="s">
        <v>713</v>
      </c>
      <c r="F16" s="19" t="s">
        <v>15</v>
      </c>
      <c r="G16" s="19">
        <v>1</v>
      </c>
    </row>
    <row r="17" spans="1:7" outlineLevel="1" collapsed="1">
      <c r="A17" s="21" t="s">
        <v>15</v>
      </c>
      <c r="B17" s="22" t="s">
        <v>714</v>
      </c>
      <c r="C17" s="21" t="s">
        <v>17</v>
      </c>
      <c r="D17" s="21" t="b">
        <f>EXACT(G7,"Isolated System")</f>
        <v>0</v>
      </c>
      <c r="E17" s="21" t="s">
        <v>715</v>
      </c>
      <c r="F17" s="21" t="s">
        <v>15</v>
      </c>
      <c r="G17" s="21" t="s">
        <v>17</v>
      </c>
    </row>
    <row r="18" spans="1:7" outlineLevel="2" collapsed="1">
      <c r="A18" s="19" t="s">
        <v>15</v>
      </c>
      <c r="B18" s="19" t="s">
        <v>152</v>
      </c>
      <c r="C18" s="19" t="s">
        <v>17</v>
      </c>
      <c r="D18" s="19" t="s">
        <v>15</v>
      </c>
      <c r="E18" s="19" t="s">
        <v>704</v>
      </c>
      <c r="F18" s="19" t="s">
        <v>15</v>
      </c>
      <c r="G18" s="19">
        <v>1</v>
      </c>
    </row>
    <row r="19" spans="1:7" outlineLevel="2" collapsed="1">
      <c r="A19" s="19" t="s">
        <v>15</v>
      </c>
      <c r="B19" s="19" t="s">
        <v>152</v>
      </c>
      <c r="C19" s="19" t="s">
        <v>17</v>
      </c>
      <c r="D19" s="19" t="s">
        <v>15</v>
      </c>
      <c r="E19" s="19" t="s">
        <v>705</v>
      </c>
      <c r="F19" s="19" t="s">
        <v>15</v>
      </c>
      <c r="G19" s="19">
        <v>1</v>
      </c>
    </row>
    <row r="20" spans="1:7" outlineLevel="2" collapsed="1">
      <c r="A20" s="19" t="s">
        <v>15</v>
      </c>
      <c r="B20" s="19" t="s">
        <v>152</v>
      </c>
      <c r="C20" s="19" t="s">
        <v>17</v>
      </c>
      <c r="D20" s="19" t="s">
        <v>15</v>
      </c>
      <c r="E20" s="19" t="s">
        <v>706</v>
      </c>
      <c r="F20" s="19" t="s">
        <v>15</v>
      </c>
      <c r="G20" s="19">
        <v>1</v>
      </c>
    </row>
    <row r="21" spans="1:7" outlineLevel="2" collapsed="1">
      <c r="A21" s="19" t="s">
        <v>15</v>
      </c>
      <c r="B21" s="19" t="s">
        <v>152</v>
      </c>
      <c r="C21" s="19" t="s">
        <v>17</v>
      </c>
      <c r="D21" s="19" t="s">
        <v>15</v>
      </c>
      <c r="E21" s="19" t="s">
        <v>713</v>
      </c>
      <c r="F21" s="19" t="s">
        <v>15</v>
      </c>
      <c r="G21" s="19">
        <v>1</v>
      </c>
    </row>
    <row r="22" spans="1:7" outlineLevel="2" collapsed="1">
      <c r="A22" s="19" t="s">
        <v>15</v>
      </c>
      <c r="B22" s="19" t="s">
        <v>152</v>
      </c>
      <c r="C22" s="19" t="s">
        <v>17</v>
      </c>
      <c r="D22" s="19" t="s">
        <v>15</v>
      </c>
      <c r="E22" s="19" t="s">
        <v>686</v>
      </c>
      <c r="F22" s="19" t="s">
        <v>15</v>
      </c>
      <c r="G22" s="19">
        <v>1</v>
      </c>
    </row>
    <row r="23" spans="1:7" ht="30" outlineLevel="2" collapsed="1">
      <c r="A23" s="19" t="s">
        <v>12</v>
      </c>
      <c r="B23" s="19" t="s">
        <v>20</v>
      </c>
      <c r="C23" s="20" t="s">
        <v>716</v>
      </c>
      <c r="D23" s="19"/>
      <c r="E23" s="19" t="s">
        <v>717</v>
      </c>
      <c r="F23" s="19" t="s">
        <v>15</v>
      </c>
      <c r="G23" s="19" t="s">
        <v>718</v>
      </c>
    </row>
    <row r="24" spans="1:7" outlineLevel="2" collapsed="1">
      <c r="A24" s="21" t="s">
        <v>15</v>
      </c>
      <c r="B24" s="22" t="s">
        <v>719</v>
      </c>
      <c r="C24" s="21" t="s">
        <v>17</v>
      </c>
      <c r="D24" s="21" t="b">
        <f>EXACT(G23,"Multiple")</f>
        <v>0</v>
      </c>
      <c r="E24" s="21" t="s">
        <v>720</v>
      </c>
      <c r="F24" s="21" t="s">
        <v>15</v>
      </c>
      <c r="G24" s="21" t="s">
        <v>17</v>
      </c>
    </row>
    <row r="25" spans="1:7" ht="30" outlineLevel="3" collapsed="1">
      <c r="A25" s="19" t="s">
        <v>12</v>
      </c>
      <c r="B25" s="19" t="s">
        <v>20</v>
      </c>
      <c r="C25" s="20" t="s">
        <v>721</v>
      </c>
      <c r="D25" s="19"/>
      <c r="E25" s="19" t="s">
        <v>722</v>
      </c>
      <c r="F25" s="19" t="s">
        <v>15</v>
      </c>
      <c r="G25" s="19" t="s">
        <v>723</v>
      </c>
    </row>
    <row r="26" spans="1:7" ht="30" outlineLevel="3" collapsed="1">
      <c r="A26" s="19" t="s">
        <v>15</v>
      </c>
      <c r="B26" s="19" t="s">
        <v>20</v>
      </c>
      <c r="C26" s="20" t="s">
        <v>724</v>
      </c>
      <c r="D26" s="19" t="b">
        <f>EXACT(G25,"Isolated grid systems with multiple fuel and technology types with combined cycle power plants")</f>
        <v>0</v>
      </c>
      <c r="E26" s="19" t="s">
        <v>725</v>
      </c>
      <c r="F26" s="19" t="s">
        <v>15</v>
      </c>
      <c r="G26" s="19" t="s">
        <v>12</v>
      </c>
    </row>
    <row r="27" spans="1:7" ht="30" outlineLevel="3" collapsed="1">
      <c r="A27" s="19" t="s">
        <v>15</v>
      </c>
      <c r="B27" s="19" t="s">
        <v>20</v>
      </c>
      <c r="C27" s="20" t="s">
        <v>726</v>
      </c>
      <c r="D27" s="19" t="b">
        <f>EXACT(G25,"Isolated grid systems with multiple fuel and technology types without combined cycle power plants")</f>
        <v>0</v>
      </c>
      <c r="E27" s="19" t="s">
        <v>725</v>
      </c>
      <c r="F27" s="19" t="s">
        <v>15</v>
      </c>
      <c r="G27" s="19" t="s">
        <v>12</v>
      </c>
    </row>
    <row r="28" spans="1:7" outlineLevel="1" collapsed="1">
      <c r="A28" s="21" t="s">
        <v>15</v>
      </c>
      <c r="B28" s="22" t="s">
        <v>703</v>
      </c>
      <c r="C28" s="21" t="s">
        <v>17</v>
      </c>
      <c r="D28" s="21" t="b">
        <f>EXACT(G7,"Grid is located in LDC/SIDs/URC")</f>
        <v>1</v>
      </c>
      <c r="E28" s="21" t="s">
        <v>703</v>
      </c>
      <c r="F28" s="21" t="s">
        <v>15</v>
      </c>
      <c r="G28" s="21" t="s">
        <v>17</v>
      </c>
    </row>
    <row r="29" spans="1:7" outlineLevel="2" collapsed="1">
      <c r="A29" s="19" t="s">
        <v>15</v>
      </c>
      <c r="B29" s="19" t="s">
        <v>152</v>
      </c>
      <c r="C29" s="19" t="s">
        <v>17</v>
      </c>
      <c r="D29" s="19" t="s">
        <v>15</v>
      </c>
      <c r="E29" s="19" t="s">
        <v>704</v>
      </c>
      <c r="F29" s="19" t="s">
        <v>15</v>
      </c>
      <c r="G29" s="19">
        <v>1</v>
      </c>
    </row>
    <row r="30" spans="1:7" outlineLevel="2" collapsed="1">
      <c r="A30" s="19" t="s">
        <v>15</v>
      </c>
      <c r="B30" s="19" t="s">
        <v>152</v>
      </c>
      <c r="C30" s="19" t="s">
        <v>17</v>
      </c>
      <c r="D30" s="19" t="s">
        <v>15</v>
      </c>
      <c r="E30" s="19" t="s">
        <v>705</v>
      </c>
      <c r="F30" s="19" t="s">
        <v>15</v>
      </c>
      <c r="G30" s="19">
        <v>1</v>
      </c>
    </row>
    <row r="31" spans="1:7" outlineLevel="2" collapsed="1">
      <c r="A31" s="19" t="s">
        <v>15</v>
      </c>
      <c r="B31" s="19" t="s">
        <v>152</v>
      </c>
      <c r="C31" s="19" t="s">
        <v>17</v>
      </c>
      <c r="D31" s="19" t="s">
        <v>15</v>
      </c>
      <c r="E31" s="19" t="s">
        <v>706</v>
      </c>
      <c r="F31" s="19" t="s">
        <v>15</v>
      </c>
      <c r="G31" s="19">
        <v>1</v>
      </c>
    </row>
    <row r="32" spans="1:7" outlineLevel="2" collapsed="1">
      <c r="A32" s="19" t="s">
        <v>15</v>
      </c>
      <c r="B32" s="19" t="s">
        <v>152</v>
      </c>
      <c r="C32" s="19" t="s">
        <v>17</v>
      </c>
      <c r="D32" s="19" t="s">
        <v>15</v>
      </c>
      <c r="E32" s="19" t="s">
        <v>686</v>
      </c>
      <c r="F32" s="19" t="s">
        <v>15</v>
      </c>
      <c r="G32" s="19">
        <v>1</v>
      </c>
    </row>
    <row r="33" spans="1:7" ht="30" outlineLevel="2" collapsed="1">
      <c r="A33" s="19" t="s">
        <v>12</v>
      </c>
      <c r="B33" s="19" t="s">
        <v>20</v>
      </c>
      <c r="C33" s="20" t="s">
        <v>134</v>
      </c>
      <c r="D33" s="19"/>
      <c r="E33" s="19" t="s">
        <v>707</v>
      </c>
      <c r="F33" s="19" t="s">
        <v>15</v>
      </c>
      <c r="G33" s="19" t="s">
        <v>12</v>
      </c>
    </row>
    <row r="34" spans="1:7" ht="45" outlineLevel="2" collapsed="1">
      <c r="A34" s="19" t="s">
        <v>12</v>
      </c>
      <c r="B34" s="19" t="s">
        <v>20</v>
      </c>
      <c r="C34" s="20" t="s">
        <v>708</v>
      </c>
      <c r="D34" s="19"/>
      <c r="E34" s="19" t="s">
        <v>709</v>
      </c>
      <c r="F34" s="19" t="s">
        <v>15</v>
      </c>
      <c r="G34" s="19" t="s">
        <v>710</v>
      </c>
    </row>
    <row r="35" spans="1:7" ht="30" outlineLevel="2" collapsed="1">
      <c r="A35" s="19" t="s">
        <v>12</v>
      </c>
      <c r="B35" s="19" t="s">
        <v>20</v>
      </c>
      <c r="C35" s="20" t="s">
        <v>711</v>
      </c>
      <c r="D35" s="19"/>
      <c r="E35" s="19" t="s">
        <v>712</v>
      </c>
      <c r="F35" s="19" t="s">
        <v>15</v>
      </c>
      <c r="G35" s="19" t="s">
        <v>12</v>
      </c>
    </row>
    <row r="36" spans="1:7" outlineLevel="2" collapsed="1">
      <c r="A36" s="19" t="s">
        <v>15</v>
      </c>
      <c r="B36" s="19" t="s">
        <v>152</v>
      </c>
      <c r="C36" s="19" t="s">
        <v>17</v>
      </c>
      <c r="D36" s="19" t="s">
        <v>15</v>
      </c>
      <c r="E36" s="19" t="s">
        <v>713</v>
      </c>
      <c r="F36" s="19" t="s">
        <v>15</v>
      </c>
      <c r="G36" s="19">
        <v>1</v>
      </c>
    </row>
    <row r="37" spans="1:7">
      <c r="A37" s="3" t="s">
        <v>15</v>
      </c>
      <c r="B37" s="18" t="s">
        <v>727</v>
      </c>
      <c r="C37" s="3" t="s">
        <v>17</v>
      </c>
      <c r="D37" s="3" t="b">
        <f>EXACT(G5,"Yes")</f>
        <v>1</v>
      </c>
      <c r="E37" s="3" t="s">
        <v>727</v>
      </c>
      <c r="F37" s="3" t="s">
        <v>15</v>
      </c>
      <c r="G37" s="3" t="s">
        <v>17</v>
      </c>
    </row>
    <row r="38" spans="1:7" outlineLevel="1" collapsed="1">
      <c r="A38" s="19" t="s">
        <v>15</v>
      </c>
      <c r="B38" s="19" t="s">
        <v>152</v>
      </c>
      <c r="C38" s="19" t="s">
        <v>17</v>
      </c>
      <c r="D38" s="19" t="s">
        <v>15</v>
      </c>
      <c r="E38" s="19" t="s">
        <v>704</v>
      </c>
      <c r="F38" s="19" t="s">
        <v>15</v>
      </c>
      <c r="G38" s="19">
        <v>1</v>
      </c>
    </row>
    <row r="39" spans="1:7" outlineLevel="1" collapsed="1">
      <c r="A39" s="19" t="s">
        <v>15</v>
      </c>
      <c r="B39" s="19" t="s">
        <v>152</v>
      </c>
      <c r="C39" s="19" t="s">
        <v>17</v>
      </c>
      <c r="D39" s="19" t="s">
        <v>15</v>
      </c>
      <c r="E39" s="19" t="s">
        <v>713</v>
      </c>
      <c r="F39" s="19" t="s">
        <v>15</v>
      </c>
      <c r="G39" s="19">
        <v>1</v>
      </c>
    </row>
    <row r="40" spans="1:7" outlineLevel="1" collapsed="1">
      <c r="A40" s="19" t="s">
        <v>15</v>
      </c>
      <c r="B40" s="19" t="s">
        <v>152</v>
      </c>
      <c r="C40" s="19" t="s">
        <v>17</v>
      </c>
      <c r="D40" s="19" t="s">
        <v>15</v>
      </c>
      <c r="E40" s="19" t="s">
        <v>705</v>
      </c>
      <c r="F40" s="19" t="s">
        <v>15</v>
      </c>
      <c r="G40" s="19">
        <v>1</v>
      </c>
    </row>
    <row r="41" spans="1:7" outlineLevel="1" collapsed="1">
      <c r="A41" s="19" t="s">
        <v>15</v>
      </c>
      <c r="B41" s="19" t="s">
        <v>152</v>
      </c>
      <c r="C41" s="19" t="s">
        <v>17</v>
      </c>
      <c r="D41" s="19" t="s">
        <v>15</v>
      </c>
      <c r="E41" s="19" t="s">
        <v>706</v>
      </c>
      <c r="F41" s="19" t="s">
        <v>15</v>
      </c>
      <c r="G41" s="19">
        <v>1</v>
      </c>
    </row>
    <row r="42" spans="1:7" ht="30">
      <c r="A42" s="3" t="s">
        <v>12</v>
      </c>
      <c r="B42" s="3" t="s">
        <v>20</v>
      </c>
      <c r="C42" s="18" t="s">
        <v>728</v>
      </c>
      <c r="D42" s="3"/>
      <c r="E42" s="3" t="s">
        <v>729</v>
      </c>
      <c r="F42" s="3" t="s">
        <v>15</v>
      </c>
      <c r="G42" s="3" t="s">
        <v>12</v>
      </c>
    </row>
    <row r="43" spans="1:7" ht="30">
      <c r="A43" s="3" t="s">
        <v>12</v>
      </c>
      <c r="B43" s="3" t="s">
        <v>20</v>
      </c>
      <c r="C43" s="18" t="s">
        <v>730</v>
      </c>
      <c r="D43" s="3"/>
      <c r="E43" s="3" t="s">
        <v>731</v>
      </c>
      <c r="F43" s="3" t="s">
        <v>15</v>
      </c>
      <c r="G43" s="3" t="s">
        <v>732</v>
      </c>
    </row>
    <row r="44" spans="1:7">
      <c r="A44" s="3" t="s">
        <v>15</v>
      </c>
      <c r="B44" s="3" t="s">
        <v>152</v>
      </c>
      <c r="C44" s="3" t="s">
        <v>17</v>
      </c>
      <c r="D44" s="3" t="s">
        <v>15</v>
      </c>
      <c r="E44" s="3" t="s">
        <v>733</v>
      </c>
      <c r="F44" s="3" t="s">
        <v>15</v>
      </c>
      <c r="G44" s="3">
        <v>1</v>
      </c>
    </row>
  </sheetData>
  <mergeCells count="3">
    <mergeCell ref="A1:G1"/>
    <mergeCell ref="B2:G2"/>
    <mergeCell ref="B3:G3"/>
  </mergeCells>
  <hyperlinks>
    <hyperlink ref="C5" location="#'Is data to determine Bu (enum)'!A3" display="Is data to determine Bu (enum)" xr:uid="{539AD63C-2EDD-49C6-A946-C4391C7ACB41}"/>
    <hyperlink ref="B6" location="#'Combined Margin. Is grid locat'!A1" display="Combined Margin. Is grid locat" xr:uid="{F8070740-3501-42CE-A26C-62743A37E5F7}"/>
    <hyperlink ref="C7" location="#'Is grid located in LDCS (enum)'!A3" display="Is grid located in LDCS (enum)" xr:uid="{C78B4647-1306-4172-9F28-2BF4A41792E4}"/>
    <hyperlink ref="B8" location="#'Simplified CM'!A1" display="Simplified CM" xr:uid="{ECD4FA42-EFF7-4294-A7F6-4C0D452B6331}"/>
    <hyperlink ref="C13" location="#'Is the project activity (enum)'!A3" display="Is the project activity (enum)" xr:uid="{AAB900BE-5A1D-4A9E-9BFF-C071C4BF0E94}"/>
    <hyperlink ref="C14" location="#'Is the share of renewab (enum)'!A3" display="Is the share of renewab (enum)" xr:uid="{0F238072-A1B0-4259-AF47-342AB2BACAFC}"/>
    <hyperlink ref="C15" location="#'Has natural gas been us (enum)'!A3" display="Has natural gas been us (enum)" xr:uid="{6C2F0CBE-58A4-43F6-BDC0-DF4B06B9EDC4}"/>
    <hyperlink ref="B17" location="#'Simplified CM for Isolated Gri'!A1" display="Simplified CM for Isolated Gri" xr:uid="{C050193D-93E0-4D3B-9F91-0A911979B839}"/>
    <hyperlink ref="C23" location="#'Is there a single diese (enum)'!A3" display="Is there a single diese (enum)" xr:uid="{20ED3034-1EEB-479D-94D1-CD5929A41383}"/>
    <hyperlink ref="B24" location="#'For multiple power plants choo'!A1" display="For multiple power plants choo" xr:uid="{C21B7099-55C0-42B7-87D2-0DA99C03534E}"/>
    <hyperlink ref="C25" location="#'For multiple power plan (enum)'!A3" display="For multiple power plan (enum)" xr:uid="{68BF9615-D8B7-4E54-90D8-2290243F3522}"/>
    <hyperlink ref="C26" location="#'Are there gaseous fuel- (enum)'!A3" display="Are there gaseous fuel- (enum)" xr:uid="{A85AD138-C39E-44B9-8ABF-85C876922DD6}"/>
    <hyperlink ref="C27" location="#'Are there gaseous fu 1 (enum)'!A3" display="Are there gaseous fu 1 (enum)" xr:uid="{4D539F37-31E3-4C1E-9191-16AFFC9B4500}"/>
    <hyperlink ref="B28" location="#'Simplified CM'!A1" display="Simplified CM" xr:uid="{AB5488FD-4CD9-4F56-90CD-350625B4F763}"/>
    <hyperlink ref="C33" location="#'Is the project activity (enum)'!A3" display="Is the project activity (enum)" xr:uid="{DF327632-E43E-4635-A353-AC89C870A79B}"/>
    <hyperlink ref="C34" location="#'Is the share of renewab (enum)'!A3" display="Is the share of renewab (enum)" xr:uid="{9D504A28-7917-4413-9025-CB2A8E993CBC}"/>
    <hyperlink ref="C35" location="#'Has natural gas been us (enum)'!A3" display="Has natural gas been us (enum)" xr:uid="{11788C8A-7200-439D-A4D0-0636069323DA}"/>
    <hyperlink ref="B37" location="#'Weighted average CM'!A1" display="Weighted average CM" xr:uid="{812D3FBF-2947-4679-9C5A-8FFC6F56D60B}"/>
    <hyperlink ref="C42" location="#'Is this data for the fi (enum)'!A3" display="Is this data for the fi (enum)" xr:uid="{5D7DA5B0-4B55-4EE8-847A-A7195C4BCB37}"/>
    <hyperlink ref="C43" location="#'Select the option th 2 (enum)'!A3" display="Select the option th 2 (enum)" xr:uid="{125EFFF9-DAF3-4A5E-8061-C36B51B56696}"/>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4">
        <x14:dataValidation type="list" allowBlank="1" xr:uid="{B763A456-47D0-43CB-8751-1C1158048274}">
          <x14:formula1>
            <xm:f>'Is grid located in LDCS (enum)'!A3:A5</xm:f>
          </x14:formula1>
          <xm:sqref>G7</xm:sqref>
        </x14:dataValidation>
        <x14:dataValidation type="list" allowBlank="1" xr:uid="{E42A956C-265F-4F2A-90F1-1A9CB2AD3E8A}">
          <x14:formula1>
            <xm:f>'Is data to determine Bu (enum)'!A3:A4</xm:f>
          </x14:formula1>
          <xm:sqref>G5</xm:sqref>
        </x14:dataValidation>
        <x14:dataValidation type="list" allowBlank="1" xr:uid="{2260C86B-B023-43DF-A27A-B31C60997A97}">
          <x14:formula1>
            <xm:f>'Select the option th 2 (enum)'!A3:A4</xm:f>
          </x14:formula1>
          <xm:sqref>G43</xm:sqref>
        </x14:dataValidation>
        <x14:dataValidation type="list" allowBlank="1" xr:uid="{2AE2D2F1-DB02-45CA-937A-A95A798F4910}">
          <x14:formula1>
            <xm:f>'Is this data for the fi (enum)'!A3:A4</xm:f>
          </x14:formula1>
          <xm:sqref>G42</xm:sqref>
        </x14:dataValidation>
        <x14:dataValidation type="list" allowBlank="1" xr:uid="{BCE6293F-6055-4C4B-882C-C002502F16B3}">
          <x14:formula1>
            <xm:f>'Has natural gas been us (enum)'!A3:A4</xm:f>
          </x14:formula1>
          <xm:sqref>G35</xm:sqref>
        </x14:dataValidation>
        <x14:dataValidation type="list" allowBlank="1" xr:uid="{3C431F33-3583-4F9F-8E39-9ACB5008CFD3}">
          <x14:formula1>
            <xm:f>'Is the share of renewab (enum)'!A3:A4</xm:f>
          </x14:formula1>
          <xm:sqref>G34</xm:sqref>
        </x14:dataValidation>
        <x14:dataValidation type="list" allowBlank="1" xr:uid="{9F343AF9-682D-4689-AE1B-463AA448B851}">
          <x14:formula1>
            <xm:f>'Is the project activity (enum)'!A3:A4</xm:f>
          </x14:formula1>
          <xm:sqref>G33</xm:sqref>
        </x14:dataValidation>
        <x14:dataValidation type="list" allowBlank="1" xr:uid="{D4D39ED4-1BA2-4FB8-B695-101F7E143B23}">
          <x14:formula1>
            <xm:f>'Are there gaseous fu 1 (enum)'!A3:A4</xm:f>
          </x14:formula1>
          <xm:sqref>G27</xm:sqref>
        </x14:dataValidation>
        <x14:dataValidation type="list" allowBlank="1" xr:uid="{9C613740-9354-4CBA-8D26-F97310BECBDB}">
          <x14:formula1>
            <xm:f>'Are there gaseous fuel- (enum)'!A3:A4</xm:f>
          </x14:formula1>
          <xm:sqref>G26</xm:sqref>
        </x14:dataValidation>
        <x14:dataValidation type="list" allowBlank="1" xr:uid="{C2933E40-E8D5-4067-8979-B2D68505B31E}">
          <x14:formula1>
            <xm:f>'For multiple power plan (enum)'!A3:A5</xm:f>
          </x14:formula1>
          <xm:sqref>G25</xm:sqref>
        </x14:dataValidation>
        <x14:dataValidation type="list" allowBlank="1" xr:uid="{699C7514-7B1C-4220-B707-FEB1338398AD}">
          <x14:formula1>
            <xm:f>'Is there a single diese (enum)'!A3:A4</xm:f>
          </x14:formula1>
          <xm:sqref>G23</xm:sqref>
        </x14:dataValidation>
        <x14:dataValidation type="list" allowBlank="1" xr:uid="{A8EC506B-575A-4DB3-A92A-2702DCFFEA9A}">
          <x14:formula1>
            <xm:f>'Has natural gas been us (enum)'!A3:A4</xm:f>
          </x14:formula1>
          <xm:sqref>G15</xm:sqref>
        </x14:dataValidation>
        <x14:dataValidation type="list" allowBlank="1" xr:uid="{2204A9B3-BFF5-4F2F-8BBC-F3B4847BEE07}">
          <x14:formula1>
            <xm:f>'Is the share of renewab (enum)'!A3:A4</xm:f>
          </x14:formula1>
          <xm:sqref>G14</xm:sqref>
        </x14:dataValidation>
        <x14:dataValidation type="list" allowBlank="1" xr:uid="{EC2BFC49-960C-4D1F-9146-1164ACE5684E}">
          <x14:formula1>
            <xm:f>'Is the project activity (enum)'!A3:A4</xm:f>
          </x14:formula1>
          <xm:sqref>G13</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30047-D249-49A8-9E3D-EDEBD7D4AAF5}">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727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704</v>
      </c>
      <c r="F5" s="3" t="s">
        <v>15</v>
      </c>
      <c r="G5" s="3">
        <v>1</v>
      </c>
    </row>
    <row r="6" spans="1:7">
      <c r="A6" s="3" t="s">
        <v>15</v>
      </c>
      <c r="B6" s="3" t="s">
        <v>152</v>
      </c>
      <c r="C6" s="3" t="s">
        <v>17</v>
      </c>
      <c r="D6" s="3" t="s">
        <v>15</v>
      </c>
      <c r="E6" s="3" t="s">
        <v>713</v>
      </c>
      <c r="F6" s="3" t="s">
        <v>15</v>
      </c>
      <c r="G6" s="3">
        <v>1</v>
      </c>
    </row>
    <row r="7" spans="1:7">
      <c r="A7" s="3" t="s">
        <v>15</v>
      </c>
      <c r="B7" s="3" t="s">
        <v>152</v>
      </c>
      <c r="C7" s="3" t="s">
        <v>17</v>
      </c>
      <c r="D7" s="3" t="s">
        <v>15</v>
      </c>
      <c r="E7" s="3" t="s">
        <v>705</v>
      </c>
      <c r="F7" s="3" t="s">
        <v>15</v>
      </c>
      <c r="G7" s="3">
        <v>1</v>
      </c>
    </row>
    <row r="8" spans="1:7">
      <c r="A8" s="3" t="s">
        <v>15</v>
      </c>
      <c r="B8" s="3" t="s">
        <v>152</v>
      </c>
      <c r="C8" s="3" t="s">
        <v>17</v>
      </c>
      <c r="D8" s="3" t="s">
        <v>15</v>
      </c>
      <c r="E8" s="3" t="s">
        <v>706</v>
      </c>
      <c r="F8" s="3" t="s">
        <v>15</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F395-028E-428F-8DDB-51F61926ED80}">
  <sheetPr>
    <outlinePr summaryBelow="0" summaryRight="0"/>
  </sheetPr>
  <dimension ref="A1:G12"/>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703</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704</v>
      </c>
      <c r="F5" s="3" t="s">
        <v>15</v>
      </c>
      <c r="G5" s="3">
        <v>1</v>
      </c>
    </row>
    <row r="6" spans="1:7">
      <c r="A6" s="3" t="s">
        <v>15</v>
      </c>
      <c r="B6" s="3" t="s">
        <v>152</v>
      </c>
      <c r="C6" s="3" t="s">
        <v>17</v>
      </c>
      <c r="D6" s="3" t="s">
        <v>15</v>
      </c>
      <c r="E6" s="3" t="s">
        <v>705</v>
      </c>
      <c r="F6" s="3" t="s">
        <v>15</v>
      </c>
      <c r="G6" s="3">
        <v>1</v>
      </c>
    </row>
    <row r="7" spans="1:7">
      <c r="A7" s="3" t="s">
        <v>15</v>
      </c>
      <c r="B7" s="3" t="s">
        <v>152</v>
      </c>
      <c r="C7" s="3" t="s">
        <v>17</v>
      </c>
      <c r="D7" s="3" t="s">
        <v>15</v>
      </c>
      <c r="E7" s="3" t="s">
        <v>706</v>
      </c>
      <c r="F7" s="3" t="s">
        <v>15</v>
      </c>
      <c r="G7" s="3">
        <v>1</v>
      </c>
    </row>
    <row r="8" spans="1:7">
      <c r="A8" s="3" t="s">
        <v>15</v>
      </c>
      <c r="B8" s="3" t="s">
        <v>152</v>
      </c>
      <c r="C8" s="3" t="s">
        <v>17</v>
      </c>
      <c r="D8" s="3" t="s">
        <v>15</v>
      </c>
      <c r="E8" s="3" t="s">
        <v>686</v>
      </c>
      <c r="F8" s="3" t="s">
        <v>15</v>
      </c>
      <c r="G8" s="3">
        <v>1</v>
      </c>
    </row>
    <row r="9" spans="1:7" ht="30">
      <c r="A9" s="3" t="s">
        <v>12</v>
      </c>
      <c r="B9" s="3" t="s">
        <v>20</v>
      </c>
      <c r="C9" s="18" t="s">
        <v>134</v>
      </c>
      <c r="D9" s="3"/>
      <c r="E9" s="3" t="s">
        <v>707</v>
      </c>
      <c r="F9" s="3" t="s">
        <v>15</v>
      </c>
      <c r="G9" s="3" t="s">
        <v>12</v>
      </c>
    </row>
    <row r="10" spans="1:7" ht="45">
      <c r="A10" s="3" t="s">
        <v>12</v>
      </c>
      <c r="B10" s="3" t="s">
        <v>20</v>
      </c>
      <c r="C10" s="18" t="s">
        <v>708</v>
      </c>
      <c r="D10" s="3"/>
      <c r="E10" s="3" t="s">
        <v>709</v>
      </c>
      <c r="F10" s="3" t="s">
        <v>15</v>
      </c>
      <c r="G10" s="3" t="s">
        <v>710</v>
      </c>
    </row>
    <row r="11" spans="1:7" ht="30">
      <c r="A11" s="3" t="s">
        <v>12</v>
      </c>
      <c r="B11" s="3" t="s">
        <v>20</v>
      </c>
      <c r="C11" s="18" t="s">
        <v>711</v>
      </c>
      <c r="D11" s="3"/>
      <c r="E11" s="3" t="s">
        <v>712</v>
      </c>
      <c r="F11" s="3" t="s">
        <v>15</v>
      </c>
      <c r="G11" s="3" t="s">
        <v>12</v>
      </c>
    </row>
    <row r="12" spans="1:7">
      <c r="A12" s="3" t="s">
        <v>15</v>
      </c>
      <c r="B12" s="3" t="s">
        <v>152</v>
      </c>
      <c r="C12" s="3" t="s">
        <v>17</v>
      </c>
      <c r="D12" s="3" t="s">
        <v>15</v>
      </c>
      <c r="E12" s="3" t="s">
        <v>713</v>
      </c>
      <c r="F12" s="3" t="s">
        <v>15</v>
      </c>
      <c r="G12" s="3">
        <v>1</v>
      </c>
    </row>
  </sheetData>
  <mergeCells count="3">
    <mergeCell ref="A1:G1"/>
    <mergeCell ref="B2:G2"/>
    <mergeCell ref="B3:G3"/>
  </mergeCells>
  <hyperlinks>
    <hyperlink ref="C9" location="#'Is the project activity (enum)'!A3" display="Is the project activity (enum)" xr:uid="{60998F1B-7525-4239-8210-615C464CEBB7}"/>
    <hyperlink ref="C10" location="#'Is the share of renewab (enum)'!A3" display="Is the share of renewab (enum)" xr:uid="{C3D9E09E-8FD6-4AE0-8001-B0B02616E2AC}"/>
    <hyperlink ref="C11" location="#'Has natural gas been us (enum)'!A3" display="Has natural gas been us (enum)" xr:uid="{A6E76789-ED45-48DA-8415-48441706D9D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3BCCFAE3-1306-49CF-B659-A7B840B38CB6}">
          <x14:formula1>
            <xm:f>'Is the project activity (enum)'!A3:A4</xm:f>
          </x14:formula1>
          <xm:sqref>G9</xm:sqref>
        </x14:dataValidation>
        <x14:dataValidation type="list" allowBlank="1" xr:uid="{D91EF7A5-8ED5-40EC-8F67-AC55240D9F13}">
          <x14:formula1>
            <xm:f>'Has natural gas been us (enum)'!A3:A4</xm:f>
          </x14:formula1>
          <xm:sqref>G11</xm:sqref>
        </x14:dataValidation>
        <x14:dataValidation type="list" allowBlank="1" xr:uid="{BD4D3809-DE44-42D0-A3D1-3A5FFA33B5B6}">
          <x14:formula1>
            <xm:f>'Is the share of renewab (enum)'!A3:A4</xm:f>
          </x14:formula1>
          <xm:sqref>G10</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585A1-366D-44DA-8C57-0BE10A535230}">
  <sheetPr>
    <outlinePr summaryBelow="0" summaryRight="0"/>
  </sheetPr>
  <dimension ref="A1:G14"/>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715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15</v>
      </c>
      <c r="B5" s="3" t="s">
        <v>152</v>
      </c>
      <c r="C5" s="3" t="s">
        <v>17</v>
      </c>
      <c r="D5" s="3" t="s">
        <v>15</v>
      </c>
      <c r="E5" s="3" t="s">
        <v>704</v>
      </c>
      <c r="F5" s="3" t="s">
        <v>15</v>
      </c>
      <c r="G5" s="3">
        <v>1</v>
      </c>
    </row>
    <row r="6" spans="1:7">
      <c r="A6" s="3" t="s">
        <v>15</v>
      </c>
      <c r="B6" s="3" t="s">
        <v>152</v>
      </c>
      <c r="C6" s="3" t="s">
        <v>17</v>
      </c>
      <c r="D6" s="3" t="s">
        <v>15</v>
      </c>
      <c r="E6" s="3" t="s">
        <v>705</v>
      </c>
      <c r="F6" s="3" t="s">
        <v>15</v>
      </c>
      <c r="G6" s="3">
        <v>1</v>
      </c>
    </row>
    <row r="7" spans="1:7">
      <c r="A7" s="3" t="s">
        <v>15</v>
      </c>
      <c r="B7" s="3" t="s">
        <v>152</v>
      </c>
      <c r="C7" s="3" t="s">
        <v>17</v>
      </c>
      <c r="D7" s="3" t="s">
        <v>15</v>
      </c>
      <c r="E7" s="3" t="s">
        <v>706</v>
      </c>
      <c r="F7" s="3" t="s">
        <v>15</v>
      </c>
      <c r="G7" s="3">
        <v>1</v>
      </c>
    </row>
    <row r="8" spans="1:7">
      <c r="A8" s="3" t="s">
        <v>15</v>
      </c>
      <c r="B8" s="3" t="s">
        <v>152</v>
      </c>
      <c r="C8" s="3" t="s">
        <v>17</v>
      </c>
      <c r="D8" s="3" t="s">
        <v>15</v>
      </c>
      <c r="E8" s="3" t="s">
        <v>713</v>
      </c>
      <c r="F8" s="3" t="s">
        <v>15</v>
      </c>
      <c r="G8" s="3">
        <v>1</v>
      </c>
    </row>
    <row r="9" spans="1:7">
      <c r="A9" s="3" t="s">
        <v>15</v>
      </c>
      <c r="B9" s="3" t="s">
        <v>152</v>
      </c>
      <c r="C9" s="3" t="s">
        <v>17</v>
      </c>
      <c r="D9" s="3" t="s">
        <v>15</v>
      </c>
      <c r="E9" s="3" t="s">
        <v>686</v>
      </c>
      <c r="F9" s="3" t="s">
        <v>15</v>
      </c>
      <c r="G9" s="3">
        <v>1</v>
      </c>
    </row>
    <row r="10" spans="1:7" ht="30">
      <c r="A10" s="3" t="s">
        <v>12</v>
      </c>
      <c r="B10" s="3" t="s">
        <v>20</v>
      </c>
      <c r="C10" s="18" t="s">
        <v>716</v>
      </c>
      <c r="D10" s="3"/>
      <c r="E10" s="3" t="s">
        <v>717</v>
      </c>
      <c r="F10" s="3" t="s">
        <v>15</v>
      </c>
      <c r="G10" s="3" t="s">
        <v>718</v>
      </c>
    </row>
    <row r="11" spans="1:7">
      <c r="A11" s="3" t="s">
        <v>15</v>
      </c>
      <c r="B11" s="18" t="s">
        <v>719</v>
      </c>
      <c r="C11" s="3" t="s">
        <v>17</v>
      </c>
      <c r="D11" s="3" t="b">
        <f>EXACT(G10,"Multiple")</f>
        <v>0</v>
      </c>
      <c r="E11" s="3" t="s">
        <v>720</v>
      </c>
      <c r="F11" s="3" t="s">
        <v>15</v>
      </c>
      <c r="G11" s="3" t="s">
        <v>17</v>
      </c>
    </row>
    <row r="12" spans="1:7" ht="30" outlineLevel="1" collapsed="1">
      <c r="A12" s="19" t="s">
        <v>12</v>
      </c>
      <c r="B12" s="19" t="s">
        <v>20</v>
      </c>
      <c r="C12" s="20" t="s">
        <v>721</v>
      </c>
      <c r="D12" s="19"/>
      <c r="E12" s="19" t="s">
        <v>722</v>
      </c>
      <c r="F12" s="19" t="s">
        <v>15</v>
      </c>
      <c r="G12" s="19" t="s">
        <v>723</v>
      </c>
    </row>
    <row r="13" spans="1:7" ht="30" outlineLevel="1" collapsed="1">
      <c r="A13" s="19" t="s">
        <v>15</v>
      </c>
      <c r="B13" s="19" t="s">
        <v>20</v>
      </c>
      <c r="C13" s="20" t="s">
        <v>724</v>
      </c>
      <c r="D13" s="19" t="b">
        <f>EXACT(G12,"Isolated grid systems with multiple fuel and technology types with combined cycle power plants")</f>
        <v>0</v>
      </c>
      <c r="E13" s="19" t="s">
        <v>725</v>
      </c>
      <c r="F13" s="19" t="s">
        <v>15</v>
      </c>
      <c r="G13" s="19" t="s">
        <v>12</v>
      </c>
    </row>
    <row r="14" spans="1:7" ht="30" outlineLevel="1" collapsed="1">
      <c r="A14" s="19" t="s">
        <v>15</v>
      </c>
      <c r="B14" s="19" t="s">
        <v>20</v>
      </c>
      <c r="C14" s="20" t="s">
        <v>726</v>
      </c>
      <c r="D14" s="19" t="b">
        <f>EXACT(G12,"Isolated grid systems with multiple fuel and technology types without combined cycle power plants")</f>
        <v>0</v>
      </c>
      <c r="E14" s="19" t="s">
        <v>725</v>
      </c>
      <c r="F14" s="19" t="s">
        <v>15</v>
      </c>
      <c r="G14" s="19" t="s">
        <v>12</v>
      </c>
    </row>
  </sheetData>
  <mergeCells count="3">
    <mergeCell ref="A1:G1"/>
    <mergeCell ref="B2:G2"/>
    <mergeCell ref="B3:G3"/>
  </mergeCells>
  <hyperlinks>
    <hyperlink ref="C10" location="#'Is there a single diese (enum)'!A3" display="Is there a single diese (enum)" xr:uid="{901F23F8-6818-4B6C-8AA9-767FE836D153}"/>
    <hyperlink ref="B11" location="#'For multiple power plants choo'!A1" display="For multiple power plants choo" xr:uid="{B81CD305-094E-4617-92F8-DC8834142CE7}"/>
    <hyperlink ref="C12" location="#'For multiple power plan (enum)'!A3" display="For multiple power plan (enum)" xr:uid="{7633AC19-5BA3-4024-BE8D-D127A7AA1DB1}"/>
    <hyperlink ref="C13" location="#'Are there gaseous fuel- (enum)'!A3" display="Are there gaseous fuel- (enum)" xr:uid="{4C0B6FAC-9BB4-4215-A434-AC020B70B12C}"/>
    <hyperlink ref="C14" location="#'Are there gaseous fu 1 (enum)'!A3" display="Are there gaseous fu 1 (enum)" xr:uid="{62E9ACD8-B884-4A2B-80BC-0BAD27BFBDED}"/>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63166DEC-C174-46EB-960E-AB633CCA234C}">
          <x14:formula1>
            <xm:f>'Are there gaseous fu 1 (enum)'!A3:A4</xm:f>
          </x14:formula1>
          <xm:sqref>G14</xm:sqref>
        </x14:dataValidation>
        <x14:dataValidation type="list" allowBlank="1" xr:uid="{CA0A3E65-1E9B-4448-9A84-14F69E6F54B9}">
          <x14:formula1>
            <xm:f>'Are there gaseous fuel- (enum)'!A3:A4</xm:f>
          </x14:formula1>
          <xm:sqref>G13</xm:sqref>
        </x14:dataValidation>
        <x14:dataValidation type="list" allowBlank="1" xr:uid="{1DC7C507-15AE-482D-B564-C42B4ED4C11F}">
          <x14:formula1>
            <xm:f>'For multiple power plan (enum)'!A3:A5</xm:f>
          </x14:formula1>
          <xm:sqref>G12</xm:sqref>
        </x14:dataValidation>
        <x14:dataValidation type="list" allowBlank="1" xr:uid="{A47C25CA-BC6B-48E9-8083-D14EFBBEC15D}">
          <x14:formula1>
            <xm:f>'Is there a single diese (enum)'!A3:A4</xm:f>
          </x14:formula1>
          <xm:sqref>G10</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817D9-71A2-48C8-ABA6-C0A147F5CFF7}">
  <sheetPr>
    <outlinePr summaryBelow="0" summaryRight="0"/>
  </sheetPr>
  <dimension ref="A1:G7"/>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720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721</v>
      </c>
      <c r="D5" s="3"/>
      <c r="E5" s="3" t="s">
        <v>722</v>
      </c>
      <c r="F5" s="3" t="s">
        <v>15</v>
      </c>
      <c r="G5" s="3" t="s">
        <v>723</v>
      </c>
    </row>
    <row r="6" spans="1:7" ht="30">
      <c r="A6" s="3" t="s">
        <v>15</v>
      </c>
      <c r="B6" s="3" t="s">
        <v>20</v>
      </c>
      <c r="C6" s="18" t="s">
        <v>724</v>
      </c>
      <c r="D6" s="3" t="b">
        <f>EXACT(G5,"Isolated grid systems with multiple fuel and technology types with combined cycle power plants")</f>
        <v>0</v>
      </c>
      <c r="E6" s="3" t="s">
        <v>725</v>
      </c>
      <c r="F6" s="3" t="s">
        <v>15</v>
      </c>
      <c r="G6" s="3" t="s">
        <v>12</v>
      </c>
    </row>
    <row r="7" spans="1:7" ht="30">
      <c r="A7" s="3" t="s">
        <v>15</v>
      </c>
      <c r="B7" s="3" t="s">
        <v>20</v>
      </c>
      <c r="C7" s="18" t="s">
        <v>726</v>
      </c>
      <c r="D7" s="3" t="b">
        <f>EXACT(G5,"Isolated grid systems with multiple fuel and technology types without combined cycle power plants")</f>
        <v>0</v>
      </c>
      <c r="E7" s="3" t="s">
        <v>725</v>
      </c>
      <c r="F7" s="3" t="s">
        <v>15</v>
      </c>
      <c r="G7" s="3" t="s">
        <v>12</v>
      </c>
    </row>
  </sheetData>
  <mergeCells count="3">
    <mergeCell ref="A1:G1"/>
    <mergeCell ref="B2:G2"/>
    <mergeCell ref="B3:G3"/>
  </mergeCells>
  <hyperlinks>
    <hyperlink ref="C5" location="#'For multiple power plan (enum)'!A3" display="For multiple power plan (enum)" xr:uid="{1671735A-8F7A-4EA0-902D-6C942A504E5F}"/>
    <hyperlink ref="C6" location="#'Are there gaseous fuel- (enum)'!A3" display="Are there gaseous fuel- (enum)" xr:uid="{AE40BF29-B48E-4EC0-8879-037EEA3C6101}"/>
    <hyperlink ref="C7" location="#'Are there gaseous fu 1 (enum)'!A3" display="Are there gaseous fu 1 (enum)" xr:uid="{941404D2-5633-4204-B747-8C4E9804AB7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
        <x14:dataValidation type="list" allowBlank="1" xr:uid="{C2BAD8E8-4A2C-4722-B676-6E5AD94A9BDE}">
          <x14:formula1>
            <xm:f>'Are there gaseous fu 1 (enum)'!A3:A4</xm:f>
          </x14:formula1>
          <xm:sqref>G7</xm:sqref>
        </x14:dataValidation>
        <x14:dataValidation type="list" allowBlank="1" xr:uid="{C30451AA-58E9-48D7-A2A0-2E2A8232A163}">
          <x14:formula1>
            <xm:f>'Are there gaseous fuel- (enum)'!A3:A4</xm:f>
          </x14:formula1>
          <xm:sqref>G6</xm:sqref>
        </x14:dataValidation>
        <x14:dataValidation type="list" allowBlank="1" xr:uid="{BD8244FD-43EE-48FE-B44D-4A146AE92603}">
          <x14:formula1>
            <xm:f>'For multiple power plan (enum)'!A3:A5</xm:f>
          </x14:formula1>
          <xm:sqref>G5</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E14C-9A13-4967-922A-AF34CC8EB8A3}">
  <sheetPr>
    <outlinePr summaryBelow="0" summaryRight="0"/>
  </sheetPr>
  <dimension ref="A1:G8"/>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690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3" t="s">
        <v>13</v>
      </c>
      <c r="C5" s="3" t="s">
        <v>17</v>
      </c>
      <c r="D5" s="3"/>
      <c r="E5" s="3" t="s">
        <v>691</v>
      </c>
      <c r="F5" s="3" t="s">
        <v>15</v>
      </c>
      <c r="G5" s="3" t="s">
        <v>111</v>
      </c>
    </row>
    <row r="6" spans="1:7">
      <c r="A6" s="3" t="s">
        <v>12</v>
      </c>
      <c r="B6" s="3" t="s">
        <v>65</v>
      </c>
      <c r="C6" s="3" t="s">
        <v>17</v>
      </c>
      <c r="D6" s="3"/>
      <c r="E6" s="3" t="s">
        <v>692</v>
      </c>
      <c r="F6" s="3" t="s">
        <v>15</v>
      </c>
      <c r="G6" s="3" t="s">
        <v>329</v>
      </c>
    </row>
    <row r="7" spans="1:7">
      <c r="A7" s="3" t="s">
        <v>12</v>
      </c>
      <c r="B7" s="3" t="s">
        <v>152</v>
      </c>
      <c r="C7" s="3" t="s">
        <v>17</v>
      </c>
      <c r="D7" s="3"/>
      <c r="E7" s="3" t="s">
        <v>693</v>
      </c>
      <c r="F7" s="3" t="s">
        <v>15</v>
      </c>
      <c r="G7" s="3">
        <v>1</v>
      </c>
    </row>
    <row r="8" spans="1:7">
      <c r="A8" s="3" t="s">
        <v>12</v>
      </c>
      <c r="B8" s="3" t="s">
        <v>152</v>
      </c>
      <c r="C8" s="3" t="s">
        <v>17</v>
      </c>
      <c r="D8" s="3"/>
      <c r="E8" s="3" t="s">
        <v>694</v>
      </c>
      <c r="F8" s="3" t="s">
        <v>15</v>
      </c>
      <c r="G8" s="3">
        <v>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7A09B-EF46-4725-A3AC-4B72FF061E14}">
  <sheetPr>
    <outlinePr summaryBelow="0" summaryRight="0"/>
  </sheetPr>
  <dimension ref="A1:G34"/>
  <sheetViews>
    <sheetView workbookViewId="0">
      <selection sqref="A1:G1"/>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7" t="s">
        <v>904</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700</v>
      </c>
      <c r="D5" s="3"/>
      <c r="E5" s="3" t="s">
        <v>701</v>
      </c>
      <c r="F5" s="3" t="s">
        <v>15</v>
      </c>
      <c r="G5" s="3" t="s">
        <v>702</v>
      </c>
    </row>
    <row r="6" spans="1:7">
      <c r="A6" s="3" t="s">
        <v>15</v>
      </c>
      <c r="B6" s="18" t="s">
        <v>703</v>
      </c>
      <c r="C6" s="3" t="s">
        <v>17</v>
      </c>
      <c r="D6" s="3" t="b">
        <f>EXACT(G5,"Neither")</f>
        <v>0</v>
      </c>
      <c r="E6" s="3" t="s">
        <v>703</v>
      </c>
      <c r="F6" s="3" t="s">
        <v>15</v>
      </c>
      <c r="G6" s="3" t="s">
        <v>17</v>
      </c>
    </row>
    <row r="7" spans="1:7" outlineLevel="1" collapsed="1">
      <c r="A7" s="19" t="s">
        <v>15</v>
      </c>
      <c r="B7" s="19" t="s">
        <v>152</v>
      </c>
      <c r="C7" s="19" t="s">
        <v>17</v>
      </c>
      <c r="D7" s="19" t="s">
        <v>15</v>
      </c>
      <c r="E7" s="19" t="s">
        <v>704</v>
      </c>
      <c r="F7" s="19" t="s">
        <v>15</v>
      </c>
      <c r="G7" s="19">
        <v>1</v>
      </c>
    </row>
    <row r="8" spans="1:7" outlineLevel="1" collapsed="1">
      <c r="A8" s="19" t="s">
        <v>15</v>
      </c>
      <c r="B8" s="19" t="s">
        <v>152</v>
      </c>
      <c r="C8" s="19" t="s">
        <v>17</v>
      </c>
      <c r="D8" s="19" t="s">
        <v>15</v>
      </c>
      <c r="E8" s="19" t="s">
        <v>705</v>
      </c>
      <c r="F8" s="19" t="s">
        <v>15</v>
      </c>
      <c r="G8" s="19">
        <v>1</v>
      </c>
    </row>
    <row r="9" spans="1:7" outlineLevel="1" collapsed="1">
      <c r="A9" s="19" t="s">
        <v>15</v>
      </c>
      <c r="B9" s="19" t="s">
        <v>152</v>
      </c>
      <c r="C9" s="19" t="s">
        <v>17</v>
      </c>
      <c r="D9" s="19" t="s">
        <v>15</v>
      </c>
      <c r="E9" s="19" t="s">
        <v>706</v>
      </c>
      <c r="F9" s="19" t="s">
        <v>15</v>
      </c>
      <c r="G9" s="19">
        <v>1</v>
      </c>
    </row>
    <row r="10" spans="1:7" outlineLevel="1" collapsed="1">
      <c r="A10" s="19" t="s">
        <v>15</v>
      </c>
      <c r="B10" s="19" t="s">
        <v>152</v>
      </c>
      <c r="C10" s="19" t="s">
        <v>17</v>
      </c>
      <c r="D10" s="19" t="s">
        <v>15</v>
      </c>
      <c r="E10" s="19" t="s">
        <v>686</v>
      </c>
      <c r="F10" s="19" t="s">
        <v>15</v>
      </c>
      <c r="G10" s="19">
        <v>1</v>
      </c>
    </row>
    <row r="11" spans="1:7" ht="30" outlineLevel="1" collapsed="1">
      <c r="A11" s="19" t="s">
        <v>12</v>
      </c>
      <c r="B11" s="19" t="s">
        <v>20</v>
      </c>
      <c r="C11" s="20" t="s">
        <v>134</v>
      </c>
      <c r="D11" s="19"/>
      <c r="E11" s="19" t="s">
        <v>707</v>
      </c>
      <c r="F11" s="19" t="s">
        <v>15</v>
      </c>
      <c r="G11" s="19" t="s">
        <v>12</v>
      </c>
    </row>
    <row r="12" spans="1:7" ht="45" outlineLevel="1" collapsed="1">
      <c r="A12" s="19" t="s">
        <v>12</v>
      </c>
      <c r="B12" s="19" t="s">
        <v>20</v>
      </c>
      <c r="C12" s="20" t="s">
        <v>708</v>
      </c>
      <c r="D12" s="19"/>
      <c r="E12" s="19" t="s">
        <v>709</v>
      </c>
      <c r="F12" s="19" t="s">
        <v>15</v>
      </c>
      <c r="G12" s="19" t="s">
        <v>710</v>
      </c>
    </row>
    <row r="13" spans="1:7" ht="30" outlineLevel="1" collapsed="1">
      <c r="A13" s="19" t="s">
        <v>12</v>
      </c>
      <c r="B13" s="19" t="s">
        <v>20</v>
      </c>
      <c r="C13" s="20" t="s">
        <v>711</v>
      </c>
      <c r="D13" s="19"/>
      <c r="E13" s="19" t="s">
        <v>712</v>
      </c>
      <c r="F13" s="19" t="s">
        <v>15</v>
      </c>
      <c r="G13" s="19" t="s">
        <v>12</v>
      </c>
    </row>
    <row r="14" spans="1:7" outlineLevel="1" collapsed="1">
      <c r="A14" s="19" t="s">
        <v>15</v>
      </c>
      <c r="B14" s="19" t="s">
        <v>152</v>
      </c>
      <c r="C14" s="19" t="s">
        <v>17</v>
      </c>
      <c r="D14" s="19" t="s">
        <v>15</v>
      </c>
      <c r="E14" s="19" t="s">
        <v>713</v>
      </c>
      <c r="F14" s="19" t="s">
        <v>15</v>
      </c>
      <c r="G14" s="19">
        <v>1</v>
      </c>
    </row>
    <row r="15" spans="1:7">
      <c r="A15" s="3" t="s">
        <v>15</v>
      </c>
      <c r="B15" s="18" t="s">
        <v>714</v>
      </c>
      <c r="C15" s="3" t="s">
        <v>17</v>
      </c>
      <c r="D15" s="3" t="b">
        <f>EXACT(G5,"Isolated System")</f>
        <v>0</v>
      </c>
      <c r="E15" s="3" t="s">
        <v>715</v>
      </c>
      <c r="F15" s="3" t="s">
        <v>15</v>
      </c>
      <c r="G15" s="3" t="s">
        <v>17</v>
      </c>
    </row>
    <row r="16" spans="1:7" outlineLevel="1" collapsed="1">
      <c r="A16" s="19" t="s">
        <v>15</v>
      </c>
      <c r="B16" s="19" t="s">
        <v>152</v>
      </c>
      <c r="C16" s="19" t="s">
        <v>17</v>
      </c>
      <c r="D16" s="19" t="s">
        <v>15</v>
      </c>
      <c r="E16" s="19" t="s">
        <v>704</v>
      </c>
      <c r="F16" s="19" t="s">
        <v>15</v>
      </c>
      <c r="G16" s="19">
        <v>1</v>
      </c>
    </row>
    <row r="17" spans="1:7" outlineLevel="1" collapsed="1">
      <c r="A17" s="19" t="s">
        <v>15</v>
      </c>
      <c r="B17" s="19" t="s">
        <v>152</v>
      </c>
      <c r="C17" s="19" t="s">
        <v>17</v>
      </c>
      <c r="D17" s="19" t="s">
        <v>15</v>
      </c>
      <c r="E17" s="19" t="s">
        <v>705</v>
      </c>
      <c r="F17" s="19" t="s">
        <v>15</v>
      </c>
      <c r="G17" s="19">
        <v>1</v>
      </c>
    </row>
    <row r="18" spans="1:7" outlineLevel="1" collapsed="1">
      <c r="A18" s="19" t="s">
        <v>15</v>
      </c>
      <c r="B18" s="19" t="s">
        <v>152</v>
      </c>
      <c r="C18" s="19" t="s">
        <v>17</v>
      </c>
      <c r="D18" s="19" t="s">
        <v>15</v>
      </c>
      <c r="E18" s="19" t="s">
        <v>706</v>
      </c>
      <c r="F18" s="19" t="s">
        <v>15</v>
      </c>
      <c r="G18" s="19">
        <v>1</v>
      </c>
    </row>
    <row r="19" spans="1:7" outlineLevel="1" collapsed="1">
      <c r="A19" s="19" t="s">
        <v>15</v>
      </c>
      <c r="B19" s="19" t="s">
        <v>152</v>
      </c>
      <c r="C19" s="19" t="s">
        <v>17</v>
      </c>
      <c r="D19" s="19" t="s">
        <v>15</v>
      </c>
      <c r="E19" s="19" t="s">
        <v>713</v>
      </c>
      <c r="F19" s="19" t="s">
        <v>15</v>
      </c>
      <c r="G19" s="19">
        <v>1</v>
      </c>
    </row>
    <row r="20" spans="1:7" outlineLevel="1" collapsed="1">
      <c r="A20" s="19" t="s">
        <v>15</v>
      </c>
      <c r="B20" s="19" t="s">
        <v>152</v>
      </c>
      <c r="C20" s="19" t="s">
        <v>17</v>
      </c>
      <c r="D20" s="19" t="s">
        <v>15</v>
      </c>
      <c r="E20" s="19" t="s">
        <v>686</v>
      </c>
      <c r="F20" s="19" t="s">
        <v>15</v>
      </c>
      <c r="G20" s="19">
        <v>1</v>
      </c>
    </row>
    <row r="21" spans="1:7" ht="30" outlineLevel="1" collapsed="1">
      <c r="A21" s="19" t="s">
        <v>12</v>
      </c>
      <c r="B21" s="19" t="s">
        <v>20</v>
      </c>
      <c r="C21" s="20" t="s">
        <v>716</v>
      </c>
      <c r="D21" s="19"/>
      <c r="E21" s="19" t="s">
        <v>717</v>
      </c>
      <c r="F21" s="19" t="s">
        <v>15</v>
      </c>
      <c r="G21" s="19" t="s">
        <v>718</v>
      </c>
    </row>
    <row r="22" spans="1:7" outlineLevel="1" collapsed="1">
      <c r="A22" s="21" t="s">
        <v>15</v>
      </c>
      <c r="B22" s="22" t="s">
        <v>719</v>
      </c>
      <c r="C22" s="21" t="s">
        <v>17</v>
      </c>
      <c r="D22" s="21" t="b">
        <f>EXACT(G21,"Multiple")</f>
        <v>0</v>
      </c>
      <c r="E22" s="21" t="s">
        <v>720</v>
      </c>
      <c r="F22" s="21" t="s">
        <v>15</v>
      </c>
      <c r="G22" s="21" t="s">
        <v>17</v>
      </c>
    </row>
    <row r="23" spans="1:7" ht="30" outlineLevel="2" collapsed="1">
      <c r="A23" s="19" t="s">
        <v>12</v>
      </c>
      <c r="B23" s="19" t="s">
        <v>20</v>
      </c>
      <c r="C23" s="20" t="s">
        <v>721</v>
      </c>
      <c r="D23" s="19"/>
      <c r="E23" s="19" t="s">
        <v>722</v>
      </c>
      <c r="F23" s="19" t="s">
        <v>15</v>
      </c>
      <c r="G23" s="19" t="s">
        <v>723</v>
      </c>
    </row>
    <row r="24" spans="1:7" ht="30" outlineLevel="2" collapsed="1">
      <c r="A24" s="19" t="s">
        <v>15</v>
      </c>
      <c r="B24" s="19" t="s">
        <v>20</v>
      </c>
      <c r="C24" s="20" t="s">
        <v>724</v>
      </c>
      <c r="D24" s="19" t="b">
        <f>EXACT(G23,"Isolated grid systems with multiple fuel and technology types with combined cycle power plants")</f>
        <v>0</v>
      </c>
      <c r="E24" s="19" t="s">
        <v>725</v>
      </c>
      <c r="F24" s="19" t="s">
        <v>15</v>
      </c>
      <c r="G24" s="19" t="s">
        <v>12</v>
      </c>
    </row>
    <row r="25" spans="1:7" ht="30" outlineLevel="2" collapsed="1">
      <c r="A25" s="19" t="s">
        <v>15</v>
      </c>
      <c r="B25" s="19" t="s">
        <v>20</v>
      </c>
      <c r="C25" s="20" t="s">
        <v>726</v>
      </c>
      <c r="D25" s="19" t="b">
        <f>EXACT(G23,"Isolated grid systems with multiple fuel and technology types without combined cycle power plants")</f>
        <v>0</v>
      </c>
      <c r="E25" s="19" t="s">
        <v>725</v>
      </c>
      <c r="F25" s="19" t="s">
        <v>15</v>
      </c>
      <c r="G25" s="19" t="s">
        <v>12</v>
      </c>
    </row>
    <row r="26" spans="1:7">
      <c r="A26" s="3" t="s">
        <v>15</v>
      </c>
      <c r="B26" s="18" t="s">
        <v>703</v>
      </c>
      <c r="C26" s="3" t="s">
        <v>17</v>
      </c>
      <c r="D26" s="3" t="b">
        <f>EXACT(G5,"Grid is located in LDC/SIDs/URC")</f>
        <v>1</v>
      </c>
      <c r="E26" s="3" t="s">
        <v>703</v>
      </c>
      <c r="F26" s="3" t="s">
        <v>15</v>
      </c>
      <c r="G26" s="3" t="s">
        <v>17</v>
      </c>
    </row>
    <row r="27" spans="1:7" outlineLevel="1" collapsed="1">
      <c r="A27" s="19" t="s">
        <v>15</v>
      </c>
      <c r="B27" s="19" t="s">
        <v>152</v>
      </c>
      <c r="C27" s="19" t="s">
        <v>17</v>
      </c>
      <c r="D27" s="19" t="s">
        <v>15</v>
      </c>
      <c r="E27" s="19" t="s">
        <v>704</v>
      </c>
      <c r="F27" s="19" t="s">
        <v>15</v>
      </c>
      <c r="G27" s="19">
        <v>1</v>
      </c>
    </row>
    <row r="28" spans="1:7" outlineLevel="1" collapsed="1">
      <c r="A28" s="19" t="s">
        <v>15</v>
      </c>
      <c r="B28" s="19" t="s">
        <v>152</v>
      </c>
      <c r="C28" s="19" t="s">
        <v>17</v>
      </c>
      <c r="D28" s="19" t="s">
        <v>15</v>
      </c>
      <c r="E28" s="19" t="s">
        <v>705</v>
      </c>
      <c r="F28" s="19" t="s">
        <v>15</v>
      </c>
      <c r="G28" s="19">
        <v>1</v>
      </c>
    </row>
    <row r="29" spans="1:7" outlineLevel="1" collapsed="1">
      <c r="A29" s="19" t="s">
        <v>15</v>
      </c>
      <c r="B29" s="19" t="s">
        <v>152</v>
      </c>
      <c r="C29" s="19" t="s">
        <v>17</v>
      </c>
      <c r="D29" s="19" t="s">
        <v>15</v>
      </c>
      <c r="E29" s="19" t="s">
        <v>706</v>
      </c>
      <c r="F29" s="19" t="s">
        <v>15</v>
      </c>
      <c r="G29" s="19">
        <v>1</v>
      </c>
    </row>
    <row r="30" spans="1:7" outlineLevel="1" collapsed="1">
      <c r="A30" s="19" t="s">
        <v>15</v>
      </c>
      <c r="B30" s="19" t="s">
        <v>152</v>
      </c>
      <c r="C30" s="19" t="s">
        <v>17</v>
      </c>
      <c r="D30" s="19" t="s">
        <v>15</v>
      </c>
      <c r="E30" s="19" t="s">
        <v>686</v>
      </c>
      <c r="F30" s="19" t="s">
        <v>15</v>
      </c>
      <c r="G30" s="19">
        <v>1</v>
      </c>
    </row>
    <row r="31" spans="1:7" ht="30" outlineLevel="1" collapsed="1">
      <c r="A31" s="19" t="s">
        <v>12</v>
      </c>
      <c r="B31" s="19" t="s">
        <v>20</v>
      </c>
      <c r="C31" s="20" t="s">
        <v>134</v>
      </c>
      <c r="D31" s="19"/>
      <c r="E31" s="19" t="s">
        <v>707</v>
      </c>
      <c r="F31" s="19" t="s">
        <v>15</v>
      </c>
      <c r="G31" s="19" t="s">
        <v>12</v>
      </c>
    </row>
    <row r="32" spans="1:7" ht="45" outlineLevel="1" collapsed="1">
      <c r="A32" s="19" t="s">
        <v>12</v>
      </c>
      <c r="B32" s="19" t="s">
        <v>20</v>
      </c>
      <c r="C32" s="20" t="s">
        <v>708</v>
      </c>
      <c r="D32" s="19"/>
      <c r="E32" s="19" t="s">
        <v>709</v>
      </c>
      <c r="F32" s="19" t="s">
        <v>15</v>
      </c>
      <c r="G32" s="19" t="s">
        <v>710</v>
      </c>
    </row>
    <row r="33" spans="1:7" ht="30" outlineLevel="1" collapsed="1">
      <c r="A33" s="19" t="s">
        <v>12</v>
      </c>
      <c r="B33" s="19" t="s">
        <v>20</v>
      </c>
      <c r="C33" s="20" t="s">
        <v>711</v>
      </c>
      <c r="D33" s="19"/>
      <c r="E33" s="19" t="s">
        <v>712</v>
      </c>
      <c r="F33" s="19" t="s">
        <v>15</v>
      </c>
      <c r="G33" s="19" t="s">
        <v>12</v>
      </c>
    </row>
    <row r="34" spans="1:7" outlineLevel="1" collapsed="1">
      <c r="A34" s="19" t="s">
        <v>15</v>
      </c>
      <c r="B34" s="19" t="s">
        <v>152</v>
      </c>
      <c r="C34" s="19" t="s">
        <v>17</v>
      </c>
      <c r="D34" s="19" t="s">
        <v>15</v>
      </c>
      <c r="E34" s="19" t="s">
        <v>713</v>
      </c>
      <c r="F34" s="19" t="s">
        <v>15</v>
      </c>
      <c r="G34" s="19">
        <v>1</v>
      </c>
    </row>
  </sheetData>
  <mergeCells count="3">
    <mergeCell ref="A1:G1"/>
    <mergeCell ref="B2:G2"/>
    <mergeCell ref="B3:G3"/>
  </mergeCells>
  <hyperlinks>
    <hyperlink ref="C5" location="#'Is grid located in LDCS (enum)'!A3" display="Is grid located in LDCS (enum)" xr:uid="{C1416159-8CEE-4931-82B0-EE42E7AA2A64}"/>
    <hyperlink ref="B6" location="#'Simplified CM'!A1" display="Simplified CM" xr:uid="{72948325-8243-4390-847C-85090223500E}"/>
    <hyperlink ref="C11" location="#'Is the project activity (enum)'!A3" display="Is the project activity (enum)" xr:uid="{9F8FED78-3929-461D-B722-34272F98B5E3}"/>
    <hyperlink ref="C12" location="#'Is the share of renewab (enum)'!A3" display="Is the share of renewab (enum)" xr:uid="{F78C2CC6-1C82-4631-8B8A-C25F9199EA2C}"/>
    <hyperlink ref="C13" location="#'Has natural gas been us (enum)'!A3" display="Has natural gas been us (enum)" xr:uid="{628001DD-6FA3-4217-8F42-B998EB01C9C5}"/>
    <hyperlink ref="B15" location="#'Simplified CM for Isolated Gri'!A1" display="Simplified CM for Isolated Gri" xr:uid="{47B15DBD-3A40-4936-92B6-998BE8856895}"/>
    <hyperlink ref="C21" location="#'Is there a single diese (enum)'!A3" display="Is there a single diese (enum)" xr:uid="{4641B97C-7082-4005-AF29-189AE4FFCEE6}"/>
    <hyperlink ref="B22" location="#'For multiple power plants choo'!A1" display="For multiple power plants choo" xr:uid="{0F03A60F-15B6-44FC-8D61-F8175C2CAD2D}"/>
    <hyperlink ref="C23" location="#'For multiple power plan (enum)'!A3" display="For multiple power plan (enum)" xr:uid="{24174A70-22BB-4DF7-BACA-7524DF2A1805}"/>
    <hyperlink ref="C24" location="#'Are there gaseous fuel- (enum)'!A3" display="Are there gaseous fuel- (enum)" xr:uid="{AF5840DB-3561-443E-86C1-A2070446D76F}"/>
    <hyperlink ref="C25" location="#'Are there gaseous fu 1 (enum)'!A3" display="Are there gaseous fu 1 (enum)" xr:uid="{25C56954-D10C-44FA-9B21-E6BB15B12D3E}"/>
    <hyperlink ref="B26" location="#'Simplified CM'!A1" display="Simplified CM" xr:uid="{7048EB56-8E98-4396-9360-E2C60C10CB91}"/>
    <hyperlink ref="C31" location="#'Is the project activity (enum)'!A3" display="Is the project activity (enum)" xr:uid="{38D352EC-5F57-4519-BF52-D194CD3B3415}"/>
    <hyperlink ref="C32" location="#'Is the share of renewab (enum)'!A3" display="Is the share of renewab (enum)" xr:uid="{67A573E3-6A68-4B0A-B0DC-AF92D7121A42}"/>
    <hyperlink ref="C33" location="#'Has natural gas been us (enum)'!A3" display="Has natural gas been us (enum)" xr:uid="{8C7CAFF8-677F-4638-A63B-686FBC70C98E}"/>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1">
        <x14:dataValidation type="list" allowBlank="1" xr:uid="{B3229905-B71A-4665-86A1-19C682A91976}">
          <x14:formula1>
            <xm:f>'Is grid located in LDCS (enum)'!A3:A5</xm:f>
          </x14:formula1>
          <xm:sqref>G5</xm:sqref>
        </x14:dataValidation>
        <x14:dataValidation type="list" allowBlank="1" xr:uid="{CC62637E-8CD4-4D3F-9642-07C268AD5E09}">
          <x14:formula1>
            <xm:f>'Has natural gas been us (enum)'!A3:A4</xm:f>
          </x14:formula1>
          <xm:sqref>G33</xm:sqref>
        </x14:dataValidation>
        <x14:dataValidation type="list" allowBlank="1" xr:uid="{5930135A-8423-4A6B-8F1C-2D58D7597FFA}">
          <x14:formula1>
            <xm:f>'Is the share of renewab (enum)'!A3:A4</xm:f>
          </x14:formula1>
          <xm:sqref>G32</xm:sqref>
        </x14:dataValidation>
        <x14:dataValidation type="list" allowBlank="1" xr:uid="{624DDCD6-5FED-4FF3-9DB5-72413247E1BA}">
          <x14:formula1>
            <xm:f>'Is the project activity (enum)'!A3:A4</xm:f>
          </x14:formula1>
          <xm:sqref>G31</xm:sqref>
        </x14:dataValidation>
        <x14:dataValidation type="list" allowBlank="1" xr:uid="{2022B88D-8949-4D02-93F8-1536C88AB9E5}">
          <x14:formula1>
            <xm:f>'Are there gaseous fu 1 (enum)'!A3:A4</xm:f>
          </x14:formula1>
          <xm:sqref>G25</xm:sqref>
        </x14:dataValidation>
        <x14:dataValidation type="list" allowBlank="1" xr:uid="{BB555403-776F-4B71-823A-0E99B8E05F1B}">
          <x14:formula1>
            <xm:f>'Are there gaseous fuel- (enum)'!A3:A4</xm:f>
          </x14:formula1>
          <xm:sqref>G24</xm:sqref>
        </x14:dataValidation>
        <x14:dataValidation type="list" allowBlank="1" xr:uid="{1170EA33-CA88-442F-94EB-165BC446C136}">
          <x14:formula1>
            <xm:f>'For multiple power plan (enum)'!A3:A5</xm:f>
          </x14:formula1>
          <xm:sqref>G23</xm:sqref>
        </x14:dataValidation>
        <x14:dataValidation type="list" allowBlank="1" xr:uid="{85B3669C-8805-4522-8224-012ADDA5B090}">
          <x14:formula1>
            <xm:f>'Is there a single diese (enum)'!A3:A4</xm:f>
          </x14:formula1>
          <xm:sqref>G21</xm:sqref>
        </x14:dataValidation>
        <x14:dataValidation type="list" allowBlank="1" xr:uid="{ECA264AF-DAE3-46AD-80F0-D6325A548DD0}">
          <x14:formula1>
            <xm:f>'Has natural gas been us (enum)'!A3:A4</xm:f>
          </x14:formula1>
          <xm:sqref>G13</xm:sqref>
        </x14:dataValidation>
        <x14:dataValidation type="list" allowBlank="1" xr:uid="{EB866EC4-8511-49E6-9DA3-A2F8C2AAA83C}">
          <x14:formula1>
            <xm:f>'Is the share of renewab (enum)'!A3:A4</xm:f>
          </x14:formula1>
          <xm:sqref>G12</xm:sqref>
        </x14:dataValidation>
        <x14:dataValidation type="list" allowBlank="1" xr:uid="{4C27E6F1-EFD3-4E7D-B155-8F225AAD317A}">
          <x14:formula1>
            <xm:f>'Is the project activity (enum)'!A3:A4</xm:f>
          </x14:formula1>
          <xm:sqref>G11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1E6E5-7BA5-4D3D-B18D-0DC9F0D5547D}">
  <sheetPr>
    <outlinePr summaryBelow="0" summaryRight="0"/>
  </sheetPr>
  <dimension ref="A1:G379"/>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615</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617</v>
      </c>
      <c r="D5" s="3"/>
      <c r="E5" s="3" t="s">
        <v>618</v>
      </c>
      <c r="F5" s="3" t="s">
        <v>15</v>
      </c>
      <c r="G5" s="3" t="s">
        <v>619</v>
      </c>
    </row>
    <row r="6" spans="1:7">
      <c r="A6" s="3" t="s">
        <v>15</v>
      </c>
      <c r="B6" s="18" t="s">
        <v>620</v>
      </c>
      <c r="C6" s="3" t="s">
        <v>17</v>
      </c>
      <c r="D6" s="3" t="b">
        <f>EXACT(G5,"Electricity from both the grid and captive power plant(s)")</f>
        <v>0</v>
      </c>
      <c r="E6" s="3" t="s">
        <v>621</v>
      </c>
      <c r="F6" s="3" t="s">
        <v>15</v>
      </c>
      <c r="G6" s="3" t="s">
        <v>17</v>
      </c>
    </row>
    <row r="7" spans="1:7" ht="75" outlineLevel="1" collapsed="1">
      <c r="A7" s="19" t="s">
        <v>12</v>
      </c>
      <c r="B7" s="19" t="s">
        <v>20</v>
      </c>
      <c r="C7" s="20" t="s">
        <v>622</v>
      </c>
      <c r="D7" s="19"/>
      <c r="E7" s="19" t="s">
        <v>623</v>
      </c>
      <c r="F7" s="19" t="s">
        <v>15</v>
      </c>
      <c r="G7" s="19" t="s">
        <v>624</v>
      </c>
    </row>
    <row r="8" spans="1:7" outlineLevel="1" collapsed="1">
      <c r="A8" s="21" t="s">
        <v>15</v>
      </c>
      <c r="B8" s="22" t="s">
        <v>625</v>
      </c>
      <c r="C8" s="21" t="s">
        <v>17</v>
      </c>
      <c r="D8" s="21" t="b">
        <f>EXACT(G7,"Calculate the combined margin emission factor of the applicable electricity system, using the procedures in the latest approved version of the “Use Tool 7 to calculate the emission factor for an electricity system” (EFEL,j/k/l,y = EFgrid,CM,y)")</f>
        <v>1</v>
      </c>
      <c r="E8" s="21" t="s">
        <v>625</v>
      </c>
      <c r="F8" s="21" t="s">
        <v>15</v>
      </c>
      <c r="G8" s="21" t="s">
        <v>17</v>
      </c>
    </row>
    <row r="9" spans="1:7" outlineLevel="2" collapsed="1">
      <c r="A9" s="19" t="s">
        <v>12</v>
      </c>
      <c r="B9" s="19" t="s">
        <v>13</v>
      </c>
      <c r="C9" s="19" t="s">
        <v>17</v>
      </c>
      <c r="D9" s="19"/>
      <c r="E9" s="19" t="s">
        <v>626</v>
      </c>
      <c r="F9" s="19" t="s">
        <v>15</v>
      </c>
      <c r="G9" s="19" t="s">
        <v>111</v>
      </c>
    </row>
    <row r="10" spans="1:7" ht="30" outlineLevel="2" collapsed="1">
      <c r="A10" s="19" t="s">
        <v>12</v>
      </c>
      <c r="B10" s="19" t="s">
        <v>20</v>
      </c>
      <c r="C10" s="20" t="s">
        <v>627</v>
      </c>
      <c r="D10" s="19"/>
      <c r="E10" s="19" t="s">
        <v>628</v>
      </c>
      <c r="F10" s="19" t="s">
        <v>15</v>
      </c>
      <c r="G10" s="19" t="s">
        <v>629</v>
      </c>
    </row>
    <row r="11" spans="1:7" outlineLevel="2" collapsed="1">
      <c r="A11" s="21" t="s">
        <v>15</v>
      </c>
      <c r="B11" s="22" t="s">
        <v>630</v>
      </c>
      <c r="C11" s="21" t="s">
        <v>17</v>
      </c>
      <c r="D11" s="21" t="b">
        <f>EXACT(G10,"Annual")</f>
        <v>0</v>
      </c>
      <c r="E11" s="21" t="s">
        <v>631</v>
      </c>
      <c r="F11" s="21" t="s">
        <v>15</v>
      </c>
      <c r="G11" s="21" t="s">
        <v>17</v>
      </c>
    </row>
    <row r="12" spans="1:7" ht="30" outlineLevel="3" collapsed="1">
      <c r="A12" s="19" t="s">
        <v>12</v>
      </c>
      <c r="B12" s="19" t="s">
        <v>20</v>
      </c>
      <c r="C12" s="20" t="s">
        <v>632</v>
      </c>
      <c r="D12" s="19"/>
      <c r="E12" s="19" t="s">
        <v>631</v>
      </c>
      <c r="F12" s="19" t="s">
        <v>15</v>
      </c>
      <c r="G12" s="19" t="s">
        <v>12</v>
      </c>
    </row>
    <row r="13" spans="1:7" outlineLevel="3" collapsed="1">
      <c r="A13" s="21" t="s">
        <v>15</v>
      </c>
      <c r="B13" s="22" t="s">
        <v>633</v>
      </c>
      <c r="C13" s="21" t="s">
        <v>17</v>
      </c>
      <c r="D13" s="21" t="b">
        <f>EXACT(G12,"No")</f>
        <v>0</v>
      </c>
      <c r="E13" s="21" t="s">
        <v>634</v>
      </c>
      <c r="F13" s="21" t="s">
        <v>15</v>
      </c>
      <c r="G13" s="21" t="s">
        <v>17</v>
      </c>
    </row>
    <row r="14" spans="1:7" ht="30" outlineLevel="4" collapsed="1">
      <c r="A14" s="19" t="s">
        <v>12</v>
      </c>
      <c r="B14" s="19" t="s">
        <v>20</v>
      </c>
      <c r="C14" s="20" t="s">
        <v>635</v>
      </c>
      <c r="D14" s="19"/>
      <c r="E14" s="19" t="s">
        <v>634</v>
      </c>
      <c r="F14" s="19" t="s">
        <v>15</v>
      </c>
      <c r="G14" s="19" t="s">
        <v>12</v>
      </c>
    </row>
    <row r="15" spans="1:7" outlineLevel="4" collapsed="1">
      <c r="A15" s="21" t="s">
        <v>15</v>
      </c>
      <c r="B15" s="22" t="s">
        <v>636</v>
      </c>
      <c r="C15" s="21" t="s">
        <v>17</v>
      </c>
      <c r="D15" s="21" t="b">
        <f>EXACT(G14,"No")</f>
        <v>0</v>
      </c>
      <c r="E15" s="21" t="s">
        <v>637</v>
      </c>
      <c r="F15" s="21" t="s">
        <v>15</v>
      </c>
      <c r="G15" s="21" t="s">
        <v>17</v>
      </c>
    </row>
    <row r="16" spans="1:7" ht="30" outlineLevel="5" collapsed="1">
      <c r="A16" s="19" t="s">
        <v>12</v>
      </c>
      <c r="B16" s="19" t="s">
        <v>20</v>
      </c>
      <c r="C16" s="20" t="s">
        <v>638</v>
      </c>
      <c r="D16" s="19"/>
      <c r="E16" s="19" t="s">
        <v>637</v>
      </c>
      <c r="F16" s="19" t="s">
        <v>15</v>
      </c>
      <c r="G16" s="19" t="s">
        <v>12</v>
      </c>
    </row>
    <row r="17" spans="1:7" outlineLevel="5" collapsed="1">
      <c r="A17" s="21" t="s">
        <v>15</v>
      </c>
      <c r="B17" s="22" t="s">
        <v>639</v>
      </c>
      <c r="C17" s="21" t="s">
        <v>17</v>
      </c>
      <c r="D17" s="21" t="b">
        <f>EXACT(G16,"No")</f>
        <v>0</v>
      </c>
      <c r="E17" s="21" t="s">
        <v>640</v>
      </c>
      <c r="F17" s="21" t="s">
        <v>15</v>
      </c>
      <c r="G17" s="21" t="s">
        <v>17</v>
      </c>
    </row>
    <row r="18" spans="1:7" ht="30" outlineLevel="6" collapsed="1">
      <c r="A18" s="19" t="s">
        <v>12</v>
      </c>
      <c r="B18" s="19" t="s">
        <v>20</v>
      </c>
      <c r="C18" s="20" t="s">
        <v>641</v>
      </c>
      <c r="D18" s="19"/>
      <c r="E18" s="19" t="s">
        <v>640</v>
      </c>
      <c r="F18" s="19" t="s">
        <v>15</v>
      </c>
      <c r="G18" s="19" t="s">
        <v>12</v>
      </c>
    </row>
    <row r="19" spans="1:7" ht="30" outlineLevel="6" collapsed="1">
      <c r="A19" s="21" t="s">
        <v>15</v>
      </c>
      <c r="B19" s="22" t="s">
        <v>642</v>
      </c>
      <c r="C19" s="21" t="s">
        <v>17</v>
      </c>
      <c r="D19" s="21" t="b">
        <f>EXACT(G18,"No")</f>
        <v>0</v>
      </c>
      <c r="E19" s="21" t="s">
        <v>643</v>
      </c>
      <c r="F19" s="21" t="s">
        <v>15</v>
      </c>
      <c r="G19" s="21" t="s">
        <v>17</v>
      </c>
    </row>
    <row r="20" spans="1:7" ht="30" outlineLevel="7" collapsed="1">
      <c r="A20" s="19" t="s">
        <v>12</v>
      </c>
      <c r="B20" s="19" t="s">
        <v>20</v>
      </c>
      <c r="C20" s="20" t="s">
        <v>786</v>
      </c>
      <c r="D20" s="19"/>
      <c r="E20" s="19" t="s">
        <v>643</v>
      </c>
      <c r="F20" s="19" t="s">
        <v>15</v>
      </c>
      <c r="G20" s="19" t="s">
        <v>12</v>
      </c>
    </row>
    <row r="21" spans="1:7" ht="46.5" outlineLevel="7" collapsed="1">
      <c r="A21" s="19" t="s">
        <v>15</v>
      </c>
      <c r="B21" s="19" t="s">
        <v>80</v>
      </c>
      <c r="C21" s="23" t="s">
        <v>81</v>
      </c>
      <c r="D21" s="19" t="b">
        <f>EXACT(G20,"No")</f>
        <v>0</v>
      </c>
      <c r="E21" s="24" t="s">
        <v>787</v>
      </c>
      <c r="F21" s="19" t="s">
        <v>15</v>
      </c>
      <c r="G21" s="19" t="s">
        <v>17</v>
      </c>
    </row>
    <row r="22" spans="1:7" outlineLevel="7" collapsed="1">
      <c r="A22" s="19" t="s">
        <v>15</v>
      </c>
      <c r="B22" s="20" t="s">
        <v>654</v>
      </c>
      <c r="C22" s="19" t="s">
        <v>17</v>
      </c>
      <c r="D22" s="19" t="b">
        <f>EXACT(G20,"Yes")</f>
        <v>1</v>
      </c>
      <c r="E22" s="19" t="s">
        <v>788</v>
      </c>
      <c r="F22" s="19" t="s">
        <v>15</v>
      </c>
      <c r="G22" s="19" t="s">
        <v>17</v>
      </c>
    </row>
    <row r="23" spans="1:7" outlineLevel="6" collapsed="1">
      <c r="A23" s="21" t="s">
        <v>15</v>
      </c>
      <c r="B23" s="22" t="s">
        <v>644</v>
      </c>
      <c r="C23" s="21" t="s">
        <v>17</v>
      </c>
      <c r="D23" s="21" t="b">
        <f>EXACT(G18,"Yes")</f>
        <v>1</v>
      </c>
      <c r="E23" s="21" t="s">
        <v>645</v>
      </c>
      <c r="F23" s="21" t="s">
        <v>15</v>
      </c>
      <c r="G23" s="21" t="s">
        <v>17</v>
      </c>
    </row>
    <row r="24" spans="1:7" ht="45" outlineLevel="7" collapsed="1">
      <c r="A24" s="19" t="s">
        <v>12</v>
      </c>
      <c r="B24" s="19" t="s">
        <v>20</v>
      </c>
      <c r="C24" s="20" t="s">
        <v>646</v>
      </c>
      <c r="D24" s="19"/>
      <c r="E24" s="19" t="s">
        <v>647</v>
      </c>
      <c r="F24" s="19" t="s">
        <v>15</v>
      </c>
      <c r="G24" s="19" t="s">
        <v>648</v>
      </c>
    </row>
    <row r="25" spans="1:7" outlineLevel="7" collapsed="1">
      <c r="A25" s="19" t="s">
        <v>15</v>
      </c>
      <c r="B25" s="20" t="s">
        <v>649</v>
      </c>
      <c r="C25" s="19" t="s">
        <v>17</v>
      </c>
      <c r="D25" s="19" t="b">
        <f>EXACT(G24,"Lambda (λy) should be determined by applying the step wise procedure provided in appendix 3 of methodology")</f>
        <v>0</v>
      </c>
      <c r="E25" s="19" t="s">
        <v>649</v>
      </c>
      <c r="F25" s="19" t="s">
        <v>15</v>
      </c>
      <c r="G25" s="19" t="s">
        <v>17</v>
      </c>
    </row>
    <row r="26" spans="1:7" outlineLevel="7" collapsed="1">
      <c r="A26" s="19" t="s">
        <v>15</v>
      </c>
      <c r="B26" s="20" t="s">
        <v>650</v>
      </c>
      <c r="C26" s="19" t="s">
        <v>17</v>
      </c>
      <c r="D26" s="19" t="b">
        <f>EXACT(G24,"Use default values of lambda based on the share of electricity generation from low-cost/must-run in total generation")</f>
        <v>1</v>
      </c>
      <c r="E26" s="19" t="s">
        <v>650</v>
      </c>
      <c r="F26" s="19" t="s">
        <v>15</v>
      </c>
      <c r="G26" s="19" t="s">
        <v>17</v>
      </c>
    </row>
    <row r="27" spans="1:7" ht="30" outlineLevel="7" collapsed="1">
      <c r="A27" s="19" t="s">
        <v>15</v>
      </c>
      <c r="B27" s="19" t="s">
        <v>152</v>
      </c>
      <c r="C27" s="19" t="s">
        <v>17</v>
      </c>
      <c r="D27" s="19" t="s">
        <v>15</v>
      </c>
      <c r="E27" s="19" t="s">
        <v>651</v>
      </c>
      <c r="F27" s="19" t="s">
        <v>15</v>
      </c>
      <c r="G27" s="19">
        <v>1</v>
      </c>
    </row>
    <row r="28" spans="1:7" outlineLevel="7" collapsed="1">
      <c r="A28" s="19" t="s">
        <v>12</v>
      </c>
      <c r="B28" s="20" t="s">
        <v>652</v>
      </c>
      <c r="C28" s="19" t="s">
        <v>17</v>
      </c>
      <c r="D28" s="19"/>
      <c r="E28" s="19" t="s">
        <v>653</v>
      </c>
      <c r="F28" s="19" t="s">
        <v>12</v>
      </c>
      <c r="G28" s="19" t="s">
        <v>17</v>
      </c>
    </row>
    <row r="29" spans="1:7" outlineLevel="5" collapsed="1">
      <c r="A29" s="21" t="s">
        <v>15</v>
      </c>
      <c r="B29" s="22" t="s">
        <v>644</v>
      </c>
      <c r="C29" s="21" t="s">
        <v>17</v>
      </c>
      <c r="D29" s="21" t="b">
        <f>EXACT(G16,"Yes")</f>
        <v>1</v>
      </c>
      <c r="E29" s="21" t="s">
        <v>645</v>
      </c>
      <c r="F29" s="21" t="s">
        <v>15</v>
      </c>
      <c r="G29" s="21" t="s">
        <v>17</v>
      </c>
    </row>
    <row r="30" spans="1:7" ht="45" outlineLevel="6" collapsed="1">
      <c r="A30" s="19" t="s">
        <v>12</v>
      </c>
      <c r="B30" s="19" t="s">
        <v>20</v>
      </c>
      <c r="C30" s="20" t="s">
        <v>646</v>
      </c>
      <c r="D30" s="19"/>
      <c r="E30" s="19" t="s">
        <v>647</v>
      </c>
      <c r="F30" s="19" t="s">
        <v>15</v>
      </c>
      <c r="G30" s="19" t="s">
        <v>648</v>
      </c>
    </row>
    <row r="31" spans="1:7" outlineLevel="6" collapsed="1">
      <c r="A31" s="21" t="s">
        <v>15</v>
      </c>
      <c r="B31" s="22" t="s">
        <v>649</v>
      </c>
      <c r="C31" s="21" t="s">
        <v>17</v>
      </c>
      <c r="D31" s="21" t="b">
        <f>EXACT(G30,"Lambda (λy) should be determined by applying the step wise procedure provided in appendix 3 of methodology")</f>
        <v>0</v>
      </c>
      <c r="E31" s="21" t="s">
        <v>649</v>
      </c>
      <c r="F31" s="21" t="s">
        <v>15</v>
      </c>
      <c r="G31" s="21" t="s">
        <v>17</v>
      </c>
    </row>
    <row r="32" spans="1:7" ht="30" outlineLevel="7" collapsed="1">
      <c r="A32" s="19" t="s">
        <v>12</v>
      </c>
      <c r="B32" s="19" t="s">
        <v>152</v>
      </c>
      <c r="C32" s="19" t="s">
        <v>17</v>
      </c>
      <c r="D32" s="19"/>
      <c r="E32" s="19" t="s">
        <v>789</v>
      </c>
      <c r="F32" s="19" t="s">
        <v>15</v>
      </c>
      <c r="G32" s="19">
        <v>1</v>
      </c>
    </row>
    <row r="33" spans="1:7" outlineLevel="7" collapsed="1">
      <c r="A33" s="19" t="s">
        <v>12</v>
      </c>
      <c r="B33" s="19" t="s">
        <v>13</v>
      </c>
      <c r="C33" s="19" t="s">
        <v>17</v>
      </c>
      <c r="D33" s="19"/>
      <c r="E33" s="19" t="s">
        <v>790</v>
      </c>
      <c r="F33" s="19" t="s">
        <v>15</v>
      </c>
      <c r="G33" s="19" t="s">
        <v>111</v>
      </c>
    </row>
    <row r="34" spans="1:7" outlineLevel="7" collapsed="1">
      <c r="A34" s="19" t="s">
        <v>12</v>
      </c>
      <c r="B34" s="19" t="s">
        <v>38</v>
      </c>
      <c r="C34" s="19" t="s">
        <v>17</v>
      </c>
      <c r="D34" s="19"/>
      <c r="E34" s="19" t="s">
        <v>791</v>
      </c>
      <c r="F34" s="19" t="s">
        <v>15</v>
      </c>
      <c r="G34" s="19" t="s">
        <v>905</v>
      </c>
    </row>
    <row r="35" spans="1:7" outlineLevel="6" collapsed="1">
      <c r="A35" s="21" t="s">
        <v>15</v>
      </c>
      <c r="B35" s="22" t="s">
        <v>650</v>
      </c>
      <c r="C35" s="21" t="s">
        <v>17</v>
      </c>
      <c r="D35" s="21" t="b">
        <f>EXACT(G30,"Use default values of lambda based on the share of electricity generation from low-cost/must-run in total generation")</f>
        <v>1</v>
      </c>
      <c r="E35" s="21" t="s">
        <v>650</v>
      </c>
      <c r="F35" s="21" t="s">
        <v>15</v>
      </c>
      <c r="G35" s="21" t="s">
        <v>17</v>
      </c>
    </row>
    <row r="36" spans="1:7" ht="30" outlineLevel="7" collapsed="1">
      <c r="A36" s="19" t="s">
        <v>15</v>
      </c>
      <c r="B36" s="19" t="s">
        <v>152</v>
      </c>
      <c r="C36" s="19" t="s">
        <v>17</v>
      </c>
      <c r="D36" s="19" t="s">
        <v>15</v>
      </c>
      <c r="E36" s="19" t="s">
        <v>789</v>
      </c>
      <c r="F36" s="19" t="s">
        <v>15</v>
      </c>
      <c r="G36" s="19">
        <v>1</v>
      </c>
    </row>
    <row r="37" spans="1:7" outlineLevel="7" collapsed="1">
      <c r="A37" s="19" t="s">
        <v>15</v>
      </c>
      <c r="B37" s="19" t="s">
        <v>152</v>
      </c>
      <c r="C37" s="19" t="s">
        <v>17</v>
      </c>
      <c r="D37" s="19" t="s">
        <v>15</v>
      </c>
      <c r="E37" s="19" t="s">
        <v>793</v>
      </c>
      <c r="F37" s="19" t="s">
        <v>15</v>
      </c>
      <c r="G37" s="19">
        <v>1</v>
      </c>
    </row>
    <row r="38" spans="1:7" ht="30" outlineLevel="7" collapsed="1">
      <c r="A38" s="19" t="s">
        <v>12</v>
      </c>
      <c r="B38" s="19" t="s">
        <v>152</v>
      </c>
      <c r="C38" s="19" t="s">
        <v>17</v>
      </c>
      <c r="D38" s="19"/>
      <c r="E38" s="19" t="s">
        <v>794</v>
      </c>
      <c r="F38" s="19" t="s">
        <v>12</v>
      </c>
      <c r="G38" s="19">
        <v>1</v>
      </c>
    </row>
    <row r="39" spans="1:7" outlineLevel="7" collapsed="1">
      <c r="A39" s="19" t="s">
        <v>12</v>
      </c>
      <c r="B39" s="19" t="s">
        <v>152</v>
      </c>
      <c r="C39" s="19" t="s">
        <v>17</v>
      </c>
      <c r="D39" s="19"/>
      <c r="E39" s="19" t="s">
        <v>795</v>
      </c>
      <c r="F39" s="19" t="s">
        <v>12</v>
      </c>
      <c r="G39" s="19">
        <v>1</v>
      </c>
    </row>
    <row r="40" spans="1:7" outlineLevel="7" collapsed="1">
      <c r="A40" s="19" t="s">
        <v>12</v>
      </c>
      <c r="B40" s="19" t="s">
        <v>152</v>
      </c>
      <c r="C40" s="19" t="s">
        <v>17</v>
      </c>
      <c r="D40" s="19"/>
      <c r="E40" s="19" t="s">
        <v>796</v>
      </c>
      <c r="F40" s="19" t="s">
        <v>15</v>
      </c>
      <c r="G40" s="19">
        <v>1</v>
      </c>
    </row>
    <row r="41" spans="1:7" ht="30" outlineLevel="6" collapsed="1">
      <c r="A41" s="19" t="s">
        <v>15</v>
      </c>
      <c r="B41" s="19" t="s">
        <v>152</v>
      </c>
      <c r="C41" s="19" t="s">
        <v>17</v>
      </c>
      <c r="D41" s="19" t="s">
        <v>15</v>
      </c>
      <c r="E41" s="19" t="s">
        <v>651</v>
      </c>
      <c r="F41" s="19" t="s">
        <v>15</v>
      </c>
      <c r="G41" s="19">
        <v>1</v>
      </c>
    </row>
    <row r="42" spans="1:7" outlineLevel="6" collapsed="1">
      <c r="A42" s="21" t="s">
        <v>12</v>
      </c>
      <c r="B42" s="22" t="s">
        <v>652</v>
      </c>
      <c r="C42" s="21" t="s">
        <v>17</v>
      </c>
      <c r="D42" s="21"/>
      <c r="E42" s="21" t="s">
        <v>653</v>
      </c>
      <c r="F42" s="21" t="s">
        <v>12</v>
      </c>
      <c r="G42" s="21" t="s">
        <v>17</v>
      </c>
    </row>
    <row r="43" spans="1:7" ht="30" outlineLevel="7" collapsed="1">
      <c r="A43" s="19" t="s">
        <v>12</v>
      </c>
      <c r="B43" s="19" t="s">
        <v>20</v>
      </c>
      <c r="C43" s="20" t="s">
        <v>671</v>
      </c>
      <c r="D43" s="19"/>
      <c r="E43" s="19" t="s">
        <v>672</v>
      </c>
      <c r="F43" s="19" t="s">
        <v>15</v>
      </c>
      <c r="G43" s="19" t="s">
        <v>673</v>
      </c>
    </row>
    <row r="44" spans="1:7" outlineLevel="7" collapsed="1">
      <c r="A44" s="19" t="s">
        <v>15</v>
      </c>
      <c r="B44" s="20" t="s">
        <v>674</v>
      </c>
      <c r="C44" s="19" t="s">
        <v>17</v>
      </c>
      <c r="D44" s="19" t="b">
        <f>EXACT(G43,"Only data available is the electricity generation for the specific power unit")</f>
        <v>0</v>
      </c>
      <c r="E44" s="19" t="s">
        <v>675</v>
      </c>
      <c r="F44" s="19" t="s">
        <v>15</v>
      </c>
      <c r="G44" s="19" t="s">
        <v>17</v>
      </c>
    </row>
    <row r="45" spans="1:7" ht="30" outlineLevel="7" collapsed="1">
      <c r="A45" s="19" t="s">
        <v>15</v>
      </c>
      <c r="B45" s="20" t="s">
        <v>676</v>
      </c>
      <c r="C45" s="19" t="s">
        <v>17</v>
      </c>
      <c r="D45" s="19" t="b">
        <f>EXACT(G43,"Only data available for the specific power unit are the electricity generation and the fuel types used")</f>
        <v>0</v>
      </c>
      <c r="E45" s="19" t="s">
        <v>677</v>
      </c>
      <c r="F45" s="19" t="s">
        <v>15</v>
      </c>
      <c r="G45" s="19" t="s">
        <v>17</v>
      </c>
    </row>
    <row r="46" spans="1:7" outlineLevel="7" collapsed="1">
      <c r="A46" s="19" t="s">
        <v>15</v>
      </c>
      <c r="B46" s="20" t="s">
        <v>678</v>
      </c>
      <c r="C46" s="19" t="s">
        <v>17</v>
      </c>
      <c r="D46" s="19" t="b">
        <f>EXACT(G43,"Data available for fuel consumption and electricity generation")</f>
        <v>1</v>
      </c>
      <c r="E46" s="19" t="s">
        <v>673</v>
      </c>
      <c r="F46" s="19" t="s">
        <v>15</v>
      </c>
      <c r="G46" s="19" t="s">
        <v>17</v>
      </c>
    </row>
    <row r="47" spans="1:7" outlineLevel="4" collapsed="1">
      <c r="A47" s="21" t="s">
        <v>15</v>
      </c>
      <c r="B47" s="22" t="s">
        <v>654</v>
      </c>
      <c r="C47" s="21" t="s">
        <v>17</v>
      </c>
      <c r="D47" s="21" t="b">
        <f>EXACT(G14,"Yes")</f>
        <v>1</v>
      </c>
      <c r="E47" s="21" t="s">
        <v>655</v>
      </c>
      <c r="F47" s="21" t="s">
        <v>15</v>
      </c>
      <c r="G47" s="21" t="s">
        <v>17</v>
      </c>
    </row>
    <row r="48" spans="1:7" ht="30" outlineLevel="5" collapsed="1">
      <c r="A48" s="19" t="s">
        <v>12</v>
      </c>
      <c r="B48" s="19" t="s">
        <v>20</v>
      </c>
      <c r="C48" s="20" t="s">
        <v>656</v>
      </c>
      <c r="D48" s="19"/>
      <c r="E48" s="19" t="s">
        <v>657</v>
      </c>
      <c r="F48" s="19" t="s">
        <v>15</v>
      </c>
      <c r="G48" s="19" t="s">
        <v>658</v>
      </c>
    </row>
    <row r="49" spans="1:7" ht="30" outlineLevel="5" collapsed="1">
      <c r="A49" s="21" t="s">
        <v>15</v>
      </c>
      <c r="B49" s="22" t="s">
        <v>659</v>
      </c>
      <c r="C49" s="21" t="s">
        <v>17</v>
      </c>
      <c r="D49" s="21" t="b">
        <f>EXACT(G48,"Based on the total net electricity generation of all power plants serving the system and the fuel types and total fuel consumption of the project electricity system")</f>
        <v>0</v>
      </c>
      <c r="E49" s="21" t="s">
        <v>660</v>
      </c>
      <c r="F49" s="21" t="s">
        <v>15</v>
      </c>
      <c r="G49" s="21" t="s">
        <v>17</v>
      </c>
    </row>
    <row r="50" spans="1:7" outlineLevel="6" collapsed="1">
      <c r="A50" s="19" t="s">
        <v>15</v>
      </c>
      <c r="B50" s="19" t="s">
        <v>152</v>
      </c>
      <c r="C50" s="19" t="s">
        <v>17</v>
      </c>
      <c r="D50" s="19" t="s">
        <v>15</v>
      </c>
      <c r="E50" s="19" t="s">
        <v>661</v>
      </c>
      <c r="F50" s="19" t="s">
        <v>15</v>
      </c>
      <c r="G50" s="19">
        <v>1</v>
      </c>
    </row>
    <row r="51" spans="1:7" ht="45" outlineLevel="6" collapsed="1">
      <c r="A51" s="19" t="s">
        <v>12</v>
      </c>
      <c r="B51" s="19" t="s">
        <v>152</v>
      </c>
      <c r="C51" s="19" t="s">
        <v>17</v>
      </c>
      <c r="D51" s="19"/>
      <c r="E51" s="19" t="s">
        <v>662</v>
      </c>
      <c r="F51" s="19" t="s">
        <v>15</v>
      </c>
      <c r="G51" s="19">
        <v>1</v>
      </c>
    </row>
    <row r="52" spans="1:7" outlineLevel="6" collapsed="1">
      <c r="A52" s="21" t="s">
        <v>12</v>
      </c>
      <c r="B52" s="22" t="s">
        <v>663</v>
      </c>
      <c r="C52" s="21" t="s">
        <v>17</v>
      </c>
      <c r="D52" s="21"/>
      <c r="E52" s="21" t="s">
        <v>663</v>
      </c>
      <c r="F52" s="21" t="s">
        <v>12</v>
      </c>
      <c r="G52" s="21" t="s">
        <v>17</v>
      </c>
    </row>
    <row r="53" spans="1:7" outlineLevel="7" collapsed="1">
      <c r="A53" s="19" t="s">
        <v>12</v>
      </c>
      <c r="B53" s="19" t="s">
        <v>13</v>
      </c>
      <c r="C53" s="19" t="s">
        <v>17</v>
      </c>
      <c r="D53" s="19"/>
      <c r="E53" s="19" t="s">
        <v>667</v>
      </c>
      <c r="F53" s="19" t="s">
        <v>15</v>
      </c>
      <c r="G53" s="19" t="s">
        <v>111</v>
      </c>
    </row>
    <row r="54" spans="1:7" ht="30" outlineLevel="7" collapsed="1">
      <c r="A54" s="19" t="s">
        <v>12</v>
      </c>
      <c r="B54" s="19" t="s">
        <v>152</v>
      </c>
      <c r="C54" s="19" t="s">
        <v>17</v>
      </c>
      <c r="D54" s="19"/>
      <c r="E54" s="19" t="s">
        <v>668</v>
      </c>
      <c r="F54" s="19" t="s">
        <v>15</v>
      </c>
      <c r="G54" s="19">
        <v>1</v>
      </c>
    </row>
    <row r="55" spans="1:7" ht="30" outlineLevel="7" collapsed="1">
      <c r="A55" s="19" t="s">
        <v>12</v>
      </c>
      <c r="B55" s="19" t="s">
        <v>152</v>
      </c>
      <c r="C55" s="19" t="s">
        <v>17</v>
      </c>
      <c r="D55" s="19"/>
      <c r="E55" s="19" t="s">
        <v>669</v>
      </c>
      <c r="F55" s="19" t="s">
        <v>15</v>
      </c>
      <c r="G55" s="19">
        <v>1</v>
      </c>
    </row>
    <row r="56" spans="1:7" outlineLevel="7" collapsed="1">
      <c r="A56" s="19" t="s">
        <v>12</v>
      </c>
      <c r="B56" s="19" t="s">
        <v>152</v>
      </c>
      <c r="C56" s="19" t="s">
        <v>17</v>
      </c>
      <c r="D56" s="19"/>
      <c r="E56" s="19" t="s">
        <v>670</v>
      </c>
      <c r="F56" s="19" t="s">
        <v>15</v>
      </c>
      <c r="G56" s="19">
        <v>1</v>
      </c>
    </row>
    <row r="57" spans="1:7" ht="30" outlineLevel="5" collapsed="1">
      <c r="A57" s="21" t="s">
        <v>15</v>
      </c>
      <c r="B57" s="22" t="s">
        <v>664</v>
      </c>
      <c r="C57" s="21" t="s">
        <v>17</v>
      </c>
      <c r="D57" s="21" t="b">
        <f>EXACT(G48,"Based on the net electricity generation and a CO2 emission factor of each power unit")</f>
        <v>1</v>
      </c>
      <c r="E57" s="21" t="s">
        <v>665</v>
      </c>
      <c r="F57" s="21" t="s">
        <v>15</v>
      </c>
      <c r="G57" s="21" t="s">
        <v>17</v>
      </c>
    </row>
    <row r="58" spans="1:7" outlineLevel="6" collapsed="1">
      <c r="A58" s="19" t="s">
        <v>15</v>
      </c>
      <c r="B58" s="19" t="s">
        <v>152</v>
      </c>
      <c r="C58" s="19" t="s">
        <v>17</v>
      </c>
      <c r="D58" s="19" t="s">
        <v>15</v>
      </c>
      <c r="E58" s="19" t="s">
        <v>661</v>
      </c>
      <c r="F58" s="19" t="s">
        <v>15</v>
      </c>
      <c r="G58" s="19">
        <v>1</v>
      </c>
    </row>
    <row r="59" spans="1:7" outlineLevel="6" collapsed="1">
      <c r="A59" s="21" t="s">
        <v>12</v>
      </c>
      <c r="B59" s="22" t="s">
        <v>652</v>
      </c>
      <c r="C59" s="21" t="s">
        <v>17</v>
      </c>
      <c r="D59" s="21"/>
      <c r="E59" s="21" t="s">
        <v>653</v>
      </c>
      <c r="F59" s="21" t="s">
        <v>12</v>
      </c>
      <c r="G59" s="21" t="s">
        <v>17</v>
      </c>
    </row>
    <row r="60" spans="1:7" ht="30" outlineLevel="7" collapsed="1">
      <c r="A60" s="19" t="s">
        <v>12</v>
      </c>
      <c r="B60" s="19" t="s">
        <v>20</v>
      </c>
      <c r="C60" s="20" t="s">
        <v>671</v>
      </c>
      <c r="D60" s="19"/>
      <c r="E60" s="19" t="s">
        <v>672</v>
      </c>
      <c r="F60" s="19" t="s">
        <v>15</v>
      </c>
      <c r="G60" s="19" t="s">
        <v>673</v>
      </c>
    </row>
    <row r="61" spans="1:7" outlineLevel="7" collapsed="1">
      <c r="A61" s="19" t="s">
        <v>15</v>
      </c>
      <c r="B61" s="20" t="s">
        <v>674</v>
      </c>
      <c r="C61" s="19" t="s">
        <v>17</v>
      </c>
      <c r="D61" s="19" t="b">
        <f>EXACT(G60,"Only data available is the electricity generation for the specific power unit")</f>
        <v>0</v>
      </c>
      <c r="E61" s="19" t="s">
        <v>675</v>
      </c>
      <c r="F61" s="19" t="s">
        <v>15</v>
      </c>
      <c r="G61" s="19" t="s">
        <v>17</v>
      </c>
    </row>
    <row r="62" spans="1:7" ht="30" outlineLevel="7" collapsed="1">
      <c r="A62" s="19" t="s">
        <v>15</v>
      </c>
      <c r="B62" s="20" t="s">
        <v>676</v>
      </c>
      <c r="C62" s="19" t="s">
        <v>17</v>
      </c>
      <c r="D62" s="19" t="b">
        <f>EXACT(G60,"Only data available for the specific power unit are the electricity generation and the fuel types used")</f>
        <v>0</v>
      </c>
      <c r="E62" s="19" t="s">
        <v>677</v>
      </c>
      <c r="F62" s="19" t="s">
        <v>15</v>
      </c>
      <c r="G62" s="19" t="s">
        <v>17</v>
      </c>
    </row>
    <row r="63" spans="1:7" outlineLevel="7" collapsed="1">
      <c r="A63" s="19" t="s">
        <v>15</v>
      </c>
      <c r="B63" s="20" t="s">
        <v>678</v>
      </c>
      <c r="C63" s="19" t="s">
        <v>17</v>
      </c>
      <c r="D63" s="19" t="b">
        <f>EXACT(G60,"Data available for fuel consumption and electricity generation")</f>
        <v>1</v>
      </c>
      <c r="E63" s="19" t="s">
        <v>673</v>
      </c>
      <c r="F63" s="19" t="s">
        <v>15</v>
      </c>
      <c r="G63" s="19" t="s">
        <v>17</v>
      </c>
    </row>
    <row r="64" spans="1:7" outlineLevel="5" collapsed="1">
      <c r="A64" s="19" t="s">
        <v>15</v>
      </c>
      <c r="B64" s="19" t="s">
        <v>152</v>
      </c>
      <c r="C64" s="19" t="s">
        <v>17</v>
      </c>
      <c r="D64" s="19" t="s">
        <v>15</v>
      </c>
      <c r="E64" s="19" t="s">
        <v>666</v>
      </c>
      <c r="F64" s="19" t="s">
        <v>15</v>
      </c>
      <c r="G64" s="19">
        <v>1</v>
      </c>
    </row>
    <row r="65" spans="1:7" outlineLevel="3" collapsed="1">
      <c r="A65" s="21" t="s">
        <v>15</v>
      </c>
      <c r="B65" s="22" t="s">
        <v>654</v>
      </c>
      <c r="C65" s="21" t="s">
        <v>17</v>
      </c>
      <c r="D65" s="21" t="b">
        <f>EXACT(G12,"Yes")</f>
        <v>1</v>
      </c>
      <c r="E65" s="21" t="s">
        <v>655</v>
      </c>
      <c r="F65" s="21" t="s">
        <v>15</v>
      </c>
      <c r="G65" s="21" t="s">
        <v>17</v>
      </c>
    </row>
    <row r="66" spans="1:7" ht="30" outlineLevel="4" collapsed="1">
      <c r="A66" s="19" t="s">
        <v>12</v>
      </c>
      <c r="B66" s="19" t="s">
        <v>20</v>
      </c>
      <c r="C66" s="20" t="s">
        <v>656</v>
      </c>
      <c r="D66" s="19"/>
      <c r="E66" s="19" t="s">
        <v>657</v>
      </c>
      <c r="F66" s="19" t="s">
        <v>15</v>
      </c>
      <c r="G66" s="19" t="s">
        <v>658</v>
      </c>
    </row>
    <row r="67" spans="1:7" ht="30" outlineLevel="4" collapsed="1">
      <c r="A67" s="21" t="s">
        <v>15</v>
      </c>
      <c r="B67" s="22" t="s">
        <v>659</v>
      </c>
      <c r="C67" s="21" t="s">
        <v>17</v>
      </c>
      <c r="D67" s="21" t="b">
        <f>EXACT(G66,"Based on the total net electricity generation of all power plants serving the system and the fuel types and total fuel consumption of the project electricity system")</f>
        <v>0</v>
      </c>
      <c r="E67" s="21" t="s">
        <v>660</v>
      </c>
      <c r="F67" s="21" t="s">
        <v>15</v>
      </c>
      <c r="G67" s="21" t="s">
        <v>17</v>
      </c>
    </row>
    <row r="68" spans="1:7" outlineLevel="5" collapsed="1">
      <c r="A68" s="19" t="s">
        <v>15</v>
      </c>
      <c r="B68" s="19" t="s">
        <v>152</v>
      </c>
      <c r="C68" s="19" t="s">
        <v>17</v>
      </c>
      <c r="D68" s="19" t="s">
        <v>15</v>
      </c>
      <c r="E68" s="19" t="s">
        <v>661</v>
      </c>
      <c r="F68" s="19" t="s">
        <v>15</v>
      </c>
      <c r="G68" s="19">
        <v>1</v>
      </c>
    </row>
    <row r="69" spans="1:7" ht="45" outlineLevel="5" collapsed="1">
      <c r="A69" s="19" t="s">
        <v>12</v>
      </c>
      <c r="B69" s="19" t="s">
        <v>152</v>
      </c>
      <c r="C69" s="19" t="s">
        <v>17</v>
      </c>
      <c r="D69" s="19"/>
      <c r="E69" s="19" t="s">
        <v>662</v>
      </c>
      <c r="F69" s="19" t="s">
        <v>15</v>
      </c>
      <c r="G69" s="19">
        <v>1</v>
      </c>
    </row>
    <row r="70" spans="1:7" outlineLevel="5" collapsed="1">
      <c r="A70" s="21" t="s">
        <v>12</v>
      </c>
      <c r="B70" s="22" t="s">
        <v>663</v>
      </c>
      <c r="C70" s="21" t="s">
        <v>17</v>
      </c>
      <c r="D70" s="21"/>
      <c r="E70" s="21" t="s">
        <v>663</v>
      </c>
      <c r="F70" s="21" t="s">
        <v>12</v>
      </c>
      <c r="G70" s="21" t="s">
        <v>17</v>
      </c>
    </row>
    <row r="71" spans="1:7" outlineLevel="6" collapsed="1">
      <c r="A71" s="19" t="s">
        <v>12</v>
      </c>
      <c r="B71" s="19" t="s">
        <v>13</v>
      </c>
      <c r="C71" s="19" t="s">
        <v>17</v>
      </c>
      <c r="D71" s="19"/>
      <c r="E71" s="19" t="s">
        <v>667</v>
      </c>
      <c r="F71" s="19" t="s">
        <v>15</v>
      </c>
      <c r="G71" s="19" t="s">
        <v>111</v>
      </c>
    </row>
    <row r="72" spans="1:7" ht="30" outlineLevel="6" collapsed="1">
      <c r="A72" s="19" t="s">
        <v>12</v>
      </c>
      <c r="B72" s="19" t="s">
        <v>152</v>
      </c>
      <c r="C72" s="19" t="s">
        <v>17</v>
      </c>
      <c r="D72" s="19"/>
      <c r="E72" s="19" t="s">
        <v>668</v>
      </c>
      <c r="F72" s="19" t="s">
        <v>15</v>
      </c>
      <c r="G72" s="19">
        <v>1</v>
      </c>
    </row>
    <row r="73" spans="1:7" ht="30" outlineLevel="6" collapsed="1">
      <c r="A73" s="19" t="s">
        <v>12</v>
      </c>
      <c r="B73" s="19" t="s">
        <v>152</v>
      </c>
      <c r="C73" s="19" t="s">
        <v>17</v>
      </c>
      <c r="D73" s="19"/>
      <c r="E73" s="19" t="s">
        <v>669</v>
      </c>
      <c r="F73" s="19" t="s">
        <v>15</v>
      </c>
      <c r="G73" s="19">
        <v>1</v>
      </c>
    </row>
    <row r="74" spans="1:7" outlineLevel="6" collapsed="1">
      <c r="A74" s="19" t="s">
        <v>12</v>
      </c>
      <c r="B74" s="19" t="s">
        <v>152</v>
      </c>
      <c r="C74" s="19" t="s">
        <v>17</v>
      </c>
      <c r="D74" s="19"/>
      <c r="E74" s="19" t="s">
        <v>670</v>
      </c>
      <c r="F74" s="19" t="s">
        <v>15</v>
      </c>
      <c r="G74" s="19">
        <v>1</v>
      </c>
    </row>
    <row r="75" spans="1:7" ht="30" outlineLevel="4" collapsed="1">
      <c r="A75" s="21" t="s">
        <v>15</v>
      </c>
      <c r="B75" s="22" t="s">
        <v>664</v>
      </c>
      <c r="C75" s="21" t="s">
        <v>17</v>
      </c>
      <c r="D75" s="21" t="b">
        <f>EXACT(G66,"Based on the net electricity generation and a CO2 emission factor of each power unit")</f>
        <v>1</v>
      </c>
      <c r="E75" s="21" t="s">
        <v>665</v>
      </c>
      <c r="F75" s="21" t="s">
        <v>15</v>
      </c>
      <c r="G75" s="21" t="s">
        <v>17</v>
      </c>
    </row>
    <row r="76" spans="1:7" outlineLevel="5" collapsed="1">
      <c r="A76" s="19" t="s">
        <v>15</v>
      </c>
      <c r="B76" s="19" t="s">
        <v>152</v>
      </c>
      <c r="C76" s="19" t="s">
        <v>17</v>
      </c>
      <c r="D76" s="19" t="s">
        <v>15</v>
      </c>
      <c r="E76" s="19" t="s">
        <v>661</v>
      </c>
      <c r="F76" s="19" t="s">
        <v>15</v>
      </c>
      <c r="G76" s="19">
        <v>1</v>
      </c>
    </row>
    <row r="77" spans="1:7" outlineLevel="5" collapsed="1">
      <c r="A77" s="21" t="s">
        <v>12</v>
      </c>
      <c r="B77" s="22" t="s">
        <v>652</v>
      </c>
      <c r="C77" s="21" t="s">
        <v>17</v>
      </c>
      <c r="D77" s="21"/>
      <c r="E77" s="21" t="s">
        <v>653</v>
      </c>
      <c r="F77" s="21" t="s">
        <v>12</v>
      </c>
      <c r="G77" s="21" t="s">
        <v>17</v>
      </c>
    </row>
    <row r="78" spans="1:7" ht="30" outlineLevel="6" collapsed="1">
      <c r="A78" s="19" t="s">
        <v>12</v>
      </c>
      <c r="B78" s="19" t="s">
        <v>20</v>
      </c>
      <c r="C78" s="20" t="s">
        <v>671</v>
      </c>
      <c r="D78" s="19"/>
      <c r="E78" s="19" t="s">
        <v>672</v>
      </c>
      <c r="F78" s="19" t="s">
        <v>15</v>
      </c>
      <c r="G78" s="19" t="s">
        <v>673</v>
      </c>
    </row>
    <row r="79" spans="1:7" outlineLevel="6" collapsed="1">
      <c r="A79" s="21" t="s">
        <v>15</v>
      </c>
      <c r="B79" s="22" t="s">
        <v>674</v>
      </c>
      <c r="C79" s="21" t="s">
        <v>17</v>
      </c>
      <c r="D79" s="21" t="b">
        <f>EXACT(G78,"Only data available is the electricity generation for the specific power unit")</f>
        <v>0</v>
      </c>
      <c r="E79" s="21" t="s">
        <v>675</v>
      </c>
      <c r="F79" s="21" t="s">
        <v>15</v>
      </c>
      <c r="G79" s="21" t="s">
        <v>17</v>
      </c>
    </row>
    <row r="80" spans="1:7" outlineLevel="7" collapsed="1">
      <c r="A80" s="19" t="s">
        <v>15</v>
      </c>
      <c r="B80" s="19" t="s">
        <v>152</v>
      </c>
      <c r="C80" s="19" t="s">
        <v>17</v>
      </c>
      <c r="D80" s="19" t="s">
        <v>15</v>
      </c>
      <c r="E80" s="19" t="s">
        <v>797</v>
      </c>
      <c r="F80" s="19" t="s">
        <v>15</v>
      </c>
      <c r="G80" s="19">
        <v>1</v>
      </c>
    </row>
    <row r="81" spans="1:7" ht="30" outlineLevel="7" collapsed="1">
      <c r="A81" s="19" t="s">
        <v>12</v>
      </c>
      <c r="B81" s="19" t="s">
        <v>152</v>
      </c>
      <c r="C81" s="19" t="s">
        <v>17</v>
      </c>
      <c r="D81" s="19"/>
      <c r="E81" s="19" t="s">
        <v>798</v>
      </c>
      <c r="F81" s="19" t="s">
        <v>15</v>
      </c>
      <c r="G81" s="19">
        <v>1</v>
      </c>
    </row>
    <row r="82" spans="1:7" ht="30" outlineLevel="6" collapsed="1">
      <c r="A82" s="21" t="s">
        <v>15</v>
      </c>
      <c r="B82" s="22" t="s">
        <v>676</v>
      </c>
      <c r="C82" s="21" t="s">
        <v>17</v>
      </c>
      <c r="D82" s="21" t="b">
        <f>EXACT(G78,"Only data available for the specific power unit are the electricity generation and the fuel types used")</f>
        <v>0</v>
      </c>
      <c r="E82" s="21" t="s">
        <v>677</v>
      </c>
      <c r="F82" s="21" t="s">
        <v>15</v>
      </c>
      <c r="G82" s="21" t="s">
        <v>17</v>
      </c>
    </row>
    <row r="83" spans="1:7" outlineLevel="7" collapsed="1">
      <c r="A83" s="19" t="s">
        <v>15</v>
      </c>
      <c r="B83" s="19" t="s">
        <v>152</v>
      </c>
      <c r="C83" s="19" t="s">
        <v>17</v>
      </c>
      <c r="D83" s="19" t="s">
        <v>15</v>
      </c>
      <c r="E83" s="19" t="s">
        <v>799</v>
      </c>
      <c r="F83" s="19" t="s">
        <v>15</v>
      </c>
      <c r="G83" s="19">
        <v>1</v>
      </c>
    </row>
    <row r="84" spans="1:7" ht="30" outlineLevel="7" collapsed="1">
      <c r="A84" s="19" t="s">
        <v>12</v>
      </c>
      <c r="B84" s="19" t="s">
        <v>152</v>
      </c>
      <c r="C84" s="19" t="s">
        <v>17</v>
      </c>
      <c r="D84" s="19"/>
      <c r="E84" s="19" t="s">
        <v>798</v>
      </c>
      <c r="F84" s="19" t="s">
        <v>15</v>
      </c>
      <c r="G84" s="19">
        <v>1</v>
      </c>
    </row>
    <row r="85" spans="1:7" ht="30" outlineLevel="7" collapsed="1">
      <c r="A85" s="19" t="s">
        <v>12</v>
      </c>
      <c r="B85" s="19" t="s">
        <v>152</v>
      </c>
      <c r="C85" s="19" t="s">
        <v>17</v>
      </c>
      <c r="D85" s="19"/>
      <c r="E85" s="19" t="s">
        <v>800</v>
      </c>
      <c r="F85" s="19" t="s">
        <v>15</v>
      </c>
      <c r="G85" s="19">
        <v>1</v>
      </c>
    </row>
    <row r="86" spans="1:7" outlineLevel="7" collapsed="1">
      <c r="A86" s="19" t="s">
        <v>12</v>
      </c>
      <c r="B86" s="19" t="s">
        <v>152</v>
      </c>
      <c r="C86" s="19" t="s">
        <v>17</v>
      </c>
      <c r="D86" s="19"/>
      <c r="E86" s="19" t="s">
        <v>801</v>
      </c>
      <c r="F86" s="19" t="s">
        <v>15</v>
      </c>
      <c r="G86" s="19">
        <v>1</v>
      </c>
    </row>
    <row r="87" spans="1:7" outlineLevel="6" collapsed="1">
      <c r="A87" s="21" t="s">
        <v>15</v>
      </c>
      <c r="B87" s="22" t="s">
        <v>678</v>
      </c>
      <c r="C87" s="21" t="s">
        <v>17</v>
      </c>
      <c r="D87" s="21" t="b">
        <f>EXACT(G78,"Data available for fuel consumption and electricity generation")</f>
        <v>1</v>
      </c>
      <c r="E87" s="21" t="s">
        <v>673</v>
      </c>
      <c r="F87" s="21" t="s">
        <v>15</v>
      </c>
      <c r="G87" s="21" t="s">
        <v>17</v>
      </c>
    </row>
    <row r="88" spans="1:7" outlineLevel="7" collapsed="1">
      <c r="A88" s="19" t="s">
        <v>15</v>
      </c>
      <c r="B88" s="19" t="s">
        <v>152</v>
      </c>
      <c r="C88" s="19" t="s">
        <v>17</v>
      </c>
      <c r="D88" s="19" t="s">
        <v>15</v>
      </c>
      <c r="E88" s="19" t="s">
        <v>797</v>
      </c>
      <c r="F88" s="19" t="s">
        <v>15</v>
      </c>
      <c r="G88" s="19">
        <v>1</v>
      </c>
    </row>
    <row r="89" spans="1:7" ht="30" outlineLevel="7" collapsed="1">
      <c r="A89" s="19" t="s">
        <v>12</v>
      </c>
      <c r="B89" s="19" t="s">
        <v>13</v>
      </c>
      <c r="C89" s="19" t="s">
        <v>17</v>
      </c>
      <c r="D89" s="19"/>
      <c r="E89" s="19" t="s">
        <v>802</v>
      </c>
      <c r="F89" s="19" t="s">
        <v>15</v>
      </c>
      <c r="G89" s="19" t="s">
        <v>111</v>
      </c>
    </row>
    <row r="90" spans="1:7" ht="30" outlineLevel="7" collapsed="1">
      <c r="A90" s="19" t="s">
        <v>12</v>
      </c>
      <c r="B90" s="19" t="s">
        <v>152</v>
      </c>
      <c r="C90" s="19" t="s">
        <v>17</v>
      </c>
      <c r="D90" s="19"/>
      <c r="E90" s="19" t="s">
        <v>798</v>
      </c>
      <c r="F90" s="19" t="s">
        <v>15</v>
      </c>
      <c r="G90" s="19">
        <v>1</v>
      </c>
    </row>
    <row r="91" spans="1:7" outlineLevel="7" collapsed="1">
      <c r="A91" s="19" t="s">
        <v>12</v>
      </c>
      <c r="B91" s="19" t="s">
        <v>13</v>
      </c>
      <c r="C91" s="19" t="s">
        <v>17</v>
      </c>
      <c r="D91" s="19"/>
      <c r="E91" s="19" t="s">
        <v>803</v>
      </c>
      <c r="F91" s="19" t="s">
        <v>15</v>
      </c>
      <c r="G91" s="19" t="s">
        <v>111</v>
      </c>
    </row>
    <row r="92" spans="1:7" outlineLevel="7" collapsed="1">
      <c r="A92" s="19" t="s">
        <v>12</v>
      </c>
      <c r="B92" s="20" t="s">
        <v>663</v>
      </c>
      <c r="C92" s="19" t="s">
        <v>17</v>
      </c>
      <c r="D92" s="19"/>
      <c r="E92" s="19" t="s">
        <v>663</v>
      </c>
      <c r="F92" s="19" t="s">
        <v>12</v>
      </c>
      <c r="G92" s="19" t="s">
        <v>17</v>
      </c>
    </row>
    <row r="93" spans="1:7" outlineLevel="4" collapsed="1">
      <c r="A93" s="19" t="s">
        <v>15</v>
      </c>
      <c r="B93" s="19" t="s">
        <v>152</v>
      </c>
      <c r="C93" s="19" t="s">
        <v>17</v>
      </c>
      <c r="D93" s="19" t="s">
        <v>15</v>
      </c>
      <c r="E93" s="19" t="s">
        <v>666</v>
      </c>
      <c r="F93" s="19" t="s">
        <v>15</v>
      </c>
      <c r="G93" s="19">
        <v>1</v>
      </c>
    </row>
    <row r="94" spans="1:7" outlineLevel="2" collapsed="1">
      <c r="A94" s="21" t="s">
        <v>15</v>
      </c>
      <c r="B94" s="22" t="s">
        <v>679</v>
      </c>
      <c r="C94" s="21" t="s">
        <v>17</v>
      </c>
      <c r="D94" s="21" t="b">
        <f>EXACT(G10,"Hourly")</f>
        <v>1</v>
      </c>
      <c r="E94" s="21" t="s">
        <v>680</v>
      </c>
      <c r="F94" s="21" t="s">
        <v>15</v>
      </c>
      <c r="G94" s="21" t="s">
        <v>17</v>
      </c>
    </row>
    <row r="95" spans="1:7" ht="30" outlineLevel="3" collapsed="1">
      <c r="A95" s="19" t="s">
        <v>12</v>
      </c>
      <c r="B95" s="19" t="s">
        <v>20</v>
      </c>
      <c r="C95" s="20" t="s">
        <v>681</v>
      </c>
      <c r="D95" s="19"/>
      <c r="E95" s="19" t="s">
        <v>682</v>
      </c>
      <c r="F95" s="19" t="s">
        <v>15</v>
      </c>
      <c r="G95" s="19" t="s">
        <v>683</v>
      </c>
    </row>
    <row r="96" spans="1:7" ht="30" outlineLevel="3" collapsed="1">
      <c r="A96" s="19" t="s">
        <v>12</v>
      </c>
      <c r="B96" s="19" t="s">
        <v>152</v>
      </c>
      <c r="C96" s="19" t="s">
        <v>17</v>
      </c>
      <c r="D96" s="19"/>
      <c r="E96" s="19" t="s">
        <v>684</v>
      </c>
      <c r="F96" s="19" t="s">
        <v>15</v>
      </c>
      <c r="G96" s="19">
        <v>1</v>
      </c>
    </row>
    <row r="97" spans="1:7" outlineLevel="2" collapsed="1">
      <c r="A97" s="21" t="s">
        <v>12</v>
      </c>
      <c r="B97" s="22" t="s">
        <v>685</v>
      </c>
      <c r="C97" s="21" t="s">
        <v>17</v>
      </c>
      <c r="D97" s="21"/>
      <c r="E97" s="21" t="s">
        <v>685</v>
      </c>
      <c r="F97" s="21" t="s">
        <v>15</v>
      </c>
      <c r="G97" s="21" t="s">
        <v>17</v>
      </c>
    </row>
    <row r="98" spans="1:7" outlineLevel="3" collapsed="1">
      <c r="A98" s="19" t="s">
        <v>15</v>
      </c>
      <c r="B98" s="19" t="s">
        <v>152</v>
      </c>
      <c r="C98" s="19" t="s">
        <v>17</v>
      </c>
      <c r="D98" s="19" t="s">
        <v>15</v>
      </c>
      <c r="E98" s="19" t="s">
        <v>686</v>
      </c>
      <c r="F98" s="19" t="s">
        <v>15</v>
      </c>
      <c r="G98" s="19">
        <v>1</v>
      </c>
    </row>
    <row r="99" spans="1:7" ht="409.5" outlineLevel="3" collapsed="1">
      <c r="A99" s="19" t="s">
        <v>15</v>
      </c>
      <c r="B99" s="19" t="s">
        <v>80</v>
      </c>
      <c r="C99" s="23" t="s">
        <v>81</v>
      </c>
      <c r="D99" s="19"/>
      <c r="E99" s="24" t="s">
        <v>687</v>
      </c>
      <c r="F99" s="19" t="s">
        <v>15</v>
      </c>
      <c r="G99" s="19" t="s">
        <v>17</v>
      </c>
    </row>
    <row r="100" spans="1:7" outlineLevel="3" collapsed="1">
      <c r="A100" s="19" t="s">
        <v>12</v>
      </c>
      <c r="B100" s="19" t="s">
        <v>152</v>
      </c>
      <c r="C100" s="19" t="s">
        <v>17</v>
      </c>
      <c r="D100" s="19"/>
      <c r="E100" s="19" t="s">
        <v>688</v>
      </c>
      <c r="F100" s="19" t="s">
        <v>15</v>
      </c>
      <c r="G100" s="19">
        <v>1</v>
      </c>
    </row>
    <row r="101" spans="1:7" outlineLevel="3" collapsed="1">
      <c r="A101" s="19" t="s">
        <v>12</v>
      </c>
      <c r="B101" s="19" t="s">
        <v>152</v>
      </c>
      <c r="C101" s="19" t="s">
        <v>17</v>
      </c>
      <c r="D101" s="19"/>
      <c r="E101" s="19" t="s">
        <v>689</v>
      </c>
      <c r="F101" s="19" t="s">
        <v>15</v>
      </c>
      <c r="G101" s="19">
        <v>1</v>
      </c>
    </row>
    <row r="102" spans="1:7" outlineLevel="3" collapsed="1">
      <c r="A102" s="21" t="s">
        <v>12</v>
      </c>
      <c r="B102" s="22" t="s">
        <v>690</v>
      </c>
      <c r="C102" s="21" t="s">
        <v>17</v>
      </c>
      <c r="D102" s="21"/>
      <c r="E102" s="21" t="s">
        <v>690</v>
      </c>
      <c r="F102" s="21" t="s">
        <v>12</v>
      </c>
      <c r="G102" s="21" t="s">
        <v>17</v>
      </c>
    </row>
    <row r="103" spans="1:7" outlineLevel="4" collapsed="1">
      <c r="A103" s="19" t="s">
        <v>12</v>
      </c>
      <c r="B103" s="19" t="s">
        <v>13</v>
      </c>
      <c r="C103" s="19" t="s">
        <v>17</v>
      </c>
      <c r="D103" s="19"/>
      <c r="E103" s="19" t="s">
        <v>691</v>
      </c>
      <c r="F103" s="19" t="s">
        <v>15</v>
      </c>
      <c r="G103" s="19" t="s">
        <v>111</v>
      </c>
    </row>
    <row r="104" spans="1:7" outlineLevel="4" collapsed="1">
      <c r="A104" s="19" t="s">
        <v>12</v>
      </c>
      <c r="B104" s="19" t="s">
        <v>65</v>
      </c>
      <c r="C104" s="19" t="s">
        <v>17</v>
      </c>
      <c r="D104" s="19"/>
      <c r="E104" s="19" t="s">
        <v>692</v>
      </c>
      <c r="F104" s="19" t="s">
        <v>15</v>
      </c>
      <c r="G104" s="19" t="s">
        <v>329</v>
      </c>
    </row>
    <row r="105" spans="1:7" outlineLevel="4" collapsed="1">
      <c r="A105" s="19" t="s">
        <v>12</v>
      </c>
      <c r="B105" s="19" t="s">
        <v>152</v>
      </c>
      <c r="C105" s="19" t="s">
        <v>17</v>
      </c>
      <c r="D105" s="19"/>
      <c r="E105" s="19" t="s">
        <v>693</v>
      </c>
      <c r="F105" s="19" t="s">
        <v>15</v>
      </c>
      <c r="G105" s="19">
        <v>1</v>
      </c>
    </row>
    <row r="106" spans="1:7" outlineLevel="4" collapsed="1">
      <c r="A106" s="19" t="s">
        <v>12</v>
      </c>
      <c r="B106" s="19" t="s">
        <v>152</v>
      </c>
      <c r="C106" s="19" t="s">
        <v>17</v>
      </c>
      <c r="D106" s="19"/>
      <c r="E106" s="19" t="s">
        <v>694</v>
      </c>
      <c r="F106" s="19" t="s">
        <v>15</v>
      </c>
      <c r="G106" s="19">
        <v>1</v>
      </c>
    </row>
    <row r="107" spans="1:7" outlineLevel="2" collapsed="1">
      <c r="A107" s="21" t="s">
        <v>12</v>
      </c>
      <c r="B107" s="22" t="s">
        <v>695</v>
      </c>
      <c r="C107" s="21" t="s">
        <v>17</v>
      </c>
      <c r="D107" s="21"/>
      <c r="E107" s="21" t="s">
        <v>695</v>
      </c>
      <c r="F107" s="21" t="s">
        <v>15</v>
      </c>
      <c r="G107" s="21" t="s">
        <v>17</v>
      </c>
    </row>
    <row r="108" spans="1:7" ht="30" outlineLevel="3" collapsed="1">
      <c r="A108" s="19" t="s">
        <v>12</v>
      </c>
      <c r="B108" s="19" t="s">
        <v>20</v>
      </c>
      <c r="C108" s="20" t="s">
        <v>696</v>
      </c>
      <c r="D108" s="19"/>
      <c r="E108" s="19" t="s">
        <v>697</v>
      </c>
      <c r="F108" s="19" t="s">
        <v>15</v>
      </c>
      <c r="G108" s="19" t="s">
        <v>12</v>
      </c>
    </row>
    <row r="109" spans="1:7" outlineLevel="3" collapsed="1">
      <c r="A109" s="21" t="s">
        <v>15</v>
      </c>
      <c r="B109" s="22" t="s">
        <v>698</v>
      </c>
      <c r="C109" s="21" t="s">
        <v>17</v>
      </c>
      <c r="D109" s="21" t="b">
        <f>EXACT(G108,"No")</f>
        <v>0</v>
      </c>
      <c r="E109" s="21" t="s">
        <v>699</v>
      </c>
      <c r="F109" s="21" t="s">
        <v>15</v>
      </c>
      <c r="G109" s="21" t="s">
        <v>17</v>
      </c>
    </row>
    <row r="110" spans="1:7" ht="30" outlineLevel="4" collapsed="1">
      <c r="A110" s="19" t="s">
        <v>12</v>
      </c>
      <c r="B110" s="19" t="s">
        <v>20</v>
      </c>
      <c r="C110" s="20" t="s">
        <v>700</v>
      </c>
      <c r="D110" s="19"/>
      <c r="E110" s="19" t="s">
        <v>701</v>
      </c>
      <c r="F110" s="19" t="s">
        <v>15</v>
      </c>
      <c r="G110" s="19" t="s">
        <v>702</v>
      </c>
    </row>
    <row r="111" spans="1:7" outlineLevel="4" collapsed="1">
      <c r="A111" s="21" t="s">
        <v>15</v>
      </c>
      <c r="B111" s="22" t="s">
        <v>703</v>
      </c>
      <c r="C111" s="21" t="s">
        <v>17</v>
      </c>
      <c r="D111" s="21" t="b">
        <f>EXACT(G110,"Neither")</f>
        <v>0</v>
      </c>
      <c r="E111" s="21" t="s">
        <v>703</v>
      </c>
      <c r="F111" s="21" t="s">
        <v>15</v>
      </c>
      <c r="G111" s="21" t="s">
        <v>17</v>
      </c>
    </row>
    <row r="112" spans="1:7" outlineLevel="5" collapsed="1">
      <c r="A112" s="19" t="s">
        <v>15</v>
      </c>
      <c r="B112" s="19" t="s">
        <v>152</v>
      </c>
      <c r="C112" s="19" t="s">
        <v>17</v>
      </c>
      <c r="D112" s="19" t="s">
        <v>15</v>
      </c>
      <c r="E112" s="19" t="s">
        <v>704</v>
      </c>
      <c r="F112" s="19" t="s">
        <v>15</v>
      </c>
      <c r="G112" s="19">
        <v>1</v>
      </c>
    </row>
    <row r="113" spans="1:7" outlineLevel="5" collapsed="1">
      <c r="A113" s="19" t="s">
        <v>15</v>
      </c>
      <c r="B113" s="19" t="s">
        <v>152</v>
      </c>
      <c r="C113" s="19" t="s">
        <v>17</v>
      </c>
      <c r="D113" s="19" t="s">
        <v>15</v>
      </c>
      <c r="E113" s="19" t="s">
        <v>705</v>
      </c>
      <c r="F113" s="19" t="s">
        <v>15</v>
      </c>
      <c r="G113" s="19">
        <v>1</v>
      </c>
    </row>
    <row r="114" spans="1:7" outlineLevel="5" collapsed="1">
      <c r="A114" s="19" t="s">
        <v>15</v>
      </c>
      <c r="B114" s="19" t="s">
        <v>152</v>
      </c>
      <c r="C114" s="19" t="s">
        <v>17</v>
      </c>
      <c r="D114" s="19" t="s">
        <v>15</v>
      </c>
      <c r="E114" s="19" t="s">
        <v>706</v>
      </c>
      <c r="F114" s="19" t="s">
        <v>15</v>
      </c>
      <c r="G114" s="19">
        <v>1</v>
      </c>
    </row>
    <row r="115" spans="1:7" outlineLevel="5" collapsed="1">
      <c r="A115" s="19" t="s">
        <v>15</v>
      </c>
      <c r="B115" s="19" t="s">
        <v>152</v>
      </c>
      <c r="C115" s="19" t="s">
        <v>17</v>
      </c>
      <c r="D115" s="19" t="s">
        <v>15</v>
      </c>
      <c r="E115" s="19" t="s">
        <v>686</v>
      </c>
      <c r="F115" s="19" t="s">
        <v>15</v>
      </c>
      <c r="G115" s="19">
        <v>1</v>
      </c>
    </row>
    <row r="116" spans="1:7" ht="30" outlineLevel="5" collapsed="1">
      <c r="A116" s="19" t="s">
        <v>12</v>
      </c>
      <c r="B116" s="19" t="s">
        <v>20</v>
      </c>
      <c r="C116" s="20" t="s">
        <v>134</v>
      </c>
      <c r="D116" s="19"/>
      <c r="E116" s="19" t="s">
        <v>707</v>
      </c>
      <c r="F116" s="19" t="s">
        <v>15</v>
      </c>
      <c r="G116" s="19" t="s">
        <v>12</v>
      </c>
    </row>
    <row r="117" spans="1:7" ht="45" outlineLevel="5" collapsed="1">
      <c r="A117" s="19" t="s">
        <v>12</v>
      </c>
      <c r="B117" s="19" t="s">
        <v>20</v>
      </c>
      <c r="C117" s="20" t="s">
        <v>708</v>
      </c>
      <c r="D117" s="19"/>
      <c r="E117" s="19" t="s">
        <v>709</v>
      </c>
      <c r="F117" s="19" t="s">
        <v>15</v>
      </c>
      <c r="G117" s="19" t="s">
        <v>710</v>
      </c>
    </row>
    <row r="118" spans="1:7" ht="30" outlineLevel="5" collapsed="1">
      <c r="A118" s="19" t="s">
        <v>12</v>
      </c>
      <c r="B118" s="19" t="s">
        <v>20</v>
      </c>
      <c r="C118" s="20" t="s">
        <v>711</v>
      </c>
      <c r="D118" s="19"/>
      <c r="E118" s="19" t="s">
        <v>712</v>
      </c>
      <c r="F118" s="19" t="s">
        <v>15</v>
      </c>
      <c r="G118" s="19" t="s">
        <v>12</v>
      </c>
    </row>
    <row r="119" spans="1:7" outlineLevel="5" collapsed="1">
      <c r="A119" s="19" t="s">
        <v>15</v>
      </c>
      <c r="B119" s="19" t="s">
        <v>152</v>
      </c>
      <c r="C119" s="19" t="s">
        <v>17</v>
      </c>
      <c r="D119" s="19" t="s">
        <v>15</v>
      </c>
      <c r="E119" s="19" t="s">
        <v>713</v>
      </c>
      <c r="F119" s="19" t="s">
        <v>15</v>
      </c>
      <c r="G119" s="19">
        <v>1</v>
      </c>
    </row>
    <row r="120" spans="1:7" outlineLevel="4" collapsed="1">
      <c r="A120" s="21" t="s">
        <v>15</v>
      </c>
      <c r="B120" s="22" t="s">
        <v>714</v>
      </c>
      <c r="C120" s="21" t="s">
        <v>17</v>
      </c>
      <c r="D120" s="21" t="b">
        <f>EXACT(G110,"Isolated System")</f>
        <v>0</v>
      </c>
      <c r="E120" s="21" t="s">
        <v>715</v>
      </c>
      <c r="F120" s="21" t="s">
        <v>15</v>
      </c>
      <c r="G120" s="21" t="s">
        <v>17</v>
      </c>
    </row>
    <row r="121" spans="1:7" outlineLevel="5" collapsed="1">
      <c r="A121" s="19" t="s">
        <v>15</v>
      </c>
      <c r="B121" s="19" t="s">
        <v>152</v>
      </c>
      <c r="C121" s="19" t="s">
        <v>17</v>
      </c>
      <c r="D121" s="19" t="s">
        <v>15</v>
      </c>
      <c r="E121" s="19" t="s">
        <v>704</v>
      </c>
      <c r="F121" s="19" t="s">
        <v>15</v>
      </c>
      <c r="G121" s="19">
        <v>1</v>
      </c>
    </row>
    <row r="122" spans="1:7" outlineLevel="5" collapsed="1">
      <c r="A122" s="19" t="s">
        <v>15</v>
      </c>
      <c r="B122" s="19" t="s">
        <v>152</v>
      </c>
      <c r="C122" s="19" t="s">
        <v>17</v>
      </c>
      <c r="D122" s="19" t="s">
        <v>15</v>
      </c>
      <c r="E122" s="19" t="s">
        <v>705</v>
      </c>
      <c r="F122" s="19" t="s">
        <v>15</v>
      </c>
      <c r="G122" s="19">
        <v>1</v>
      </c>
    </row>
    <row r="123" spans="1:7" outlineLevel="5" collapsed="1">
      <c r="A123" s="19" t="s">
        <v>15</v>
      </c>
      <c r="B123" s="19" t="s">
        <v>152</v>
      </c>
      <c r="C123" s="19" t="s">
        <v>17</v>
      </c>
      <c r="D123" s="19" t="s">
        <v>15</v>
      </c>
      <c r="E123" s="19" t="s">
        <v>706</v>
      </c>
      <c r="F123" s="19" t="s">
        <v>15</v>
      </c>
      <c r="G123" s="19">
        <v>1</v>
      </c>
    </row>
    <row r="124" spans="1:7" outlineLevel="5" collapsed="1">
      <c r="A124" s="19" t="s">
        <v>15</v>
      </c>
      <c r="B124" s="19" t="s">
        <v>152</v>
      </c>
      <c r="C124" s="19" t="s">
        <v>17</v>
      </c>
      <c r="D124" s="19" t="s">
        <v>15</v>
      </c>
      <c r="E124" s="19" t="s">
        <v>713</v>
      </c>
      <c r="F124" s="19" t="s">
        <v>15</v>
      </c>
      <c r="G124" s="19">
        <v>1</v>
      </c>
    </row>
    <row r="125" spans="1:7" outlineLevel="5" collapsed="1">
      <c r="A125" s="19" t="s">
        <v>15</v>
      </c>
      <c r="B125" s="19" t="s">
        <v>152</v>
      </c>
      <c r="C125" s="19" t="s">
        <v>17</v>
      </c>
      <c r="D125" s="19" t="s">
        <v>15</v>
      </c>
      <c r="E125" s="19" t="s">
        <v>686</v>
      </c>
      <c r="F125" s="19" t="s">
        <v>15</v>
      </c>
      <c r="G125" s="19">
        <v>1</v>
      </c>
    </row>
    <row r="126" spans="1:7" ht="30" outlineLevel="5" collapsed="1">
      <c r="A126" s="19" t="s">
        <v>12</v>
      </c>
      <c r="B126" s="19" t="s">
        <v>20</v>
      </c>
      <c r="C126" s="20" t="s">
        <v>716</v>
      </c>
      <c r="D126" s="19"/>
      <c r="E126" s="19" t="s">
        <v>717</v>
      </c>
      <c r="F126" s="19" t="s">
        <v>15</v>
      </c>
      <c r="G126" s="19" t="s">
        <v>718</v>
      </c>
    </row>
    <row r="127" spans="1:7" outlineLevel="5" collapsed="1">
      <c r="A127" s="21" t="s">
        <v>15</v>
      </c>
      <c r="B127" s="22" t="s">
        <v>719</v>
      </c>
      <c r="C127" s="21" t="s">
        <v>17</v>
      </c>
      <c r="D127" s="21" t="b">
        <f>EXACT(G126,"Multiple")</f>
        <v>0</v>
      </c>
      <c r="E127" s="21" t="s">
        <v>720</v>
      </c>
      <c r="F127" s="21" t="s">
        <v>15</v>
      </c>
      <c r="G127" s="21" t="s">
        <v>17</v>
      </c>
    </row>
    <row r="128" spans="1:7" ht="30" outlineLevel="6" collapsed="1">
      <c r="A128" s="19" t="s">
        <v>12</v>
      </c>
      <c r="B128" s="19" t="s">
        <v>20</v>
      </c>
      <c r="C128" s="20" t="s">
        <v>721</v>
      </c>
      <c r="D128" s="19"/>
      <c r="E128" s="19" t="s">
        <v>722</v>
      </c>
      <c r="F128" s="19" t="s">
        <v>15</v>
      </c>
      <c r="G128" s="19" t="s">
        <v>723</v>
      </c>
    </row>
    <row r="129" spans="1:7" ht="30" outlineLevel="6" collapsed="1">
      <c r="A129" s="19" t="s">
        <v>15</v>
      </c>
      <c r="B129" s="19" t="s">
        <v>20</v>
      </c>
      <c r="C129" s="20" t="s">
        <v>724</v>
      </c>
      <c r="D129" s="19" t="b">
        <f>EXACT(G128,"Isolated grid systems with multiple fuel and technology types with combined cycle power plants")</f>
        <v>0</v>
      </c>
      <c r="E129" s="19" t="s">
        <v>725</v>
      </c>
      <c r="F129" s="19" t="s">
        <v>15</v>
      </c>
      <c r="G129" s="19" t="s">
        <v>12</v>
      </c>
    </row>
    <row r="130" spans="1:7" ht="30" outlineLevel="6" collapsed="1">
      <c r="A130" s="19" t="s">
        <v>15</v>
      </c>
      <c r="B130" s="19" t="s">
        <v>20</v>
      </c>
      <c r="C130" s="20" t="s">
        <v>726</v>
      </c>
      <c r="D130" s="19" t="b">
        <f>EXACT(G128,"Isolated grid systems with multiple fuel and technology types without combined cycle power plants")</f>
        <v>0</v>
      </c>
      <c r="E130" s="19" t="s">
        <v>725</v>
      </c>
      <c r="F130" s="19" t="s">
        <v>15</v>
      </c>
      <c r="G130" s="19" t="s">
        <v>12</v>
      </c>
    </row>
    <row r="131" spans="1:7" outlineLevel="4" collapsed="1">
      <c r="A131" s="21" t="s">
        <v>15</v>
      </c>
      <c r="B131" s="22" t="s">
        <v>703</v>
      </c>
      <c r="C131" s="21" t="s">
        <v>17</v>
      </c>
      <c r="D131" s="21" t="b">
        <f>EXACT(G110,"Grid is located in LDC/SIDs/URC")</f>
        <v>1</v>
      </c>
      <c r="E131" s="21" t="s">
        <v>703</v>
      </c>
      <c r="F131" s="21" t="s">
        <v>15</v>
      </c>
      <c r="G131" s="21" t="s">
        <v>17</v>
      </c>
    </row>
    <row r="132" spans="1:7" outlineLevel="5" collapsed="1">
      <c r="A132" s="19" t="s">
        <v>15</v>
      </c>
      <c r="B132" s="19" t="s">
        <v>152</v>
      </c>
      <c r="C132" s="19" t="s">
        <v>17</v>
      </c>
      <c r="D132" s="19" t="s">
        <v>15</v>
      </c>
      <c r="E132" s="19" t="s">
        <v>704</v>
      </c>
      <c r="F132" s="19" t="s">
        <v>15</v>
      </c>
      <c r="G132" s="19">
        <v>1</v>
      </c>
    </row>
    <row r="133" spans="1:7" outlineLevel="5" collapsed="1">
      <c r="A133" s="19" t="s">
        <v>15</v>
      </c>
      <c r="B133" s="19" t="s">
        <v>152</v>
      </c>
      <c r="C133" s="19" t="s">
        <v>17</v>
      </c>
      <c r="D133" s="19" t="s">
        <v>15</v>
      </c>
      <c r="E133" s="19" t="s">
        <v>705</v>
      </c>
      <c r="F133" s="19" t="s">
        <v>15</v>
      </c>
      <c r="G133" s="19">
        <v>1</v>
      </c>
    </row>
    <row r="134" spans="1:7" outlineLevel="5" collapsed="1">
      <c r="A134" s="19" t="s">
        <v>15</v>
      </c>
      <c r="B134" s="19" t="s">
        <v>152</v>
      </c>
      <c r="C134" s="19" t="s">
        <v>17</v>
      </c>
      <c r="D134" s="19" t="s">
        <v>15</v>
      </c>
      <c r="E134" s="19" t="s">
        <v>706</v>
      </c>
      <c r="F134" s="19" t="s">
        <v>15</v>
      </c>
      <c r="G134" s="19">
        <v>1</v>
      </c>
    </row>
    <row r="135" spans="1:7" outlineLevel="5" collapsed="1">
      <c r="A135" s="19" t="s">
        <v>15</v>
      </c>
      <c r="B135" s="19" t="s">
        <v>152</v>
      </c>
      <c r="C135" s="19" t="s">
        <v>17</v>
      </c>
      <c r="D135" s="19" t="s">
        <v>15</v>
      </c>
      <c r="E135" s="19" t="s">
        <v>686</v>
      </c>
      <c r="F135" s="19" t="s">
        <v>15</v>
      </c>
      <c r="G135" s="19">
        <v>1</v>
      </c>
    </row>
    <row r="136" spans="1:7" ht="30" outlineLevel="5" collapsed="1">
      <c r="A136" s="19" t="s">
        <v>12</v>
      </c>
      <c r="B136" s="19" t="s">
        <v>20</v>
      </c>
      <c r="C136" s="20" t="s">
        <v>134</v>
      </c>
      <c r="D136" s="19"/>
      <c r="E136" s="19" t="s">
        <v>707</v>
      </c>
      <c r="F136" s="19" t="s">
        <v>15</v>
      </c>
      <c r="G136" s="19" t="s">
        <v>12</v>
      </c>
    </row>
    <row r="137" spans="1:7" ht="45" outlineLevel="5" collapsed="1">
      <c r="A137" s="19" t="s">
        <v>12</v>
      </c>
      <c r="B137" s="19" t="s">
        <v>20</v>
      </c>
      <c r="C137" s="20" t="s">
        <v>708</v>
      </c>
      <c r="D137" s="19"/>
      <c r="E137" s="19" t="s">
        <v>709</v>
      </c>
      <c r="F137" s="19" t="s">
        <v>15</v>
      </c>
      <c r="G137" s="19" t="s">
        <v>710</v>
      </c>
    </row>
    <row r="138" spans="1:7" ht="30" outlineLevel="5" collapsed="1">
      <c r="A138" s="19" t="s">
        <v>12</v>
      </c>
      <c r="B138" s="19" t="s">
        <v>20</v>
      </c>
      <c r="C138" s="20" t="s">
        <v>711</v>
      </c>
      <c r="D138" s="19"/>
      <c r="E138" s="19" t="s">
        <v>712</v>
      </c>
      <c r="F138" s="19" t="s">
        <v>15</v>
      </c>
      <c r="G138" s="19" t="s">
        <v>12</v>
      </c>
    </row>
    <row r="139" spans="1:7" outlineLevel="5" collapsed="1">
      <c r="A139" s="19" t="s">
        <v>15</v>
      </c>
      <c r="B139" s="19" t="s">
        <v>152</v>
      </c>
      <c r="C139" s="19" t="s">
        <v>17</v>
      </c>
      <c r="D139" s="19" t="s">
        <v>15</v>
      </c>
      <c r="E139" s="19" t="s">
        <v>713</v>
      </c>
      <c r="F139" s="19" t="s">
        <v>15</v>
      </c>
      <c r="G139" s="19">
        <v>1</v>
      </c>
    </row>
    <row r="140" spans="1:7" outlineLevel="3" collapsed="1">
      <c r="A140" s="21" t="s">
        <v>15</v>
      </c>
      <c r="B140" s="22" t="s">
        <v>727</v>
      </c>
      <c r="C140" s="21" t="s">
        <v>17</v>
      </c>
      <c r="D140" s="21" t="b">
        <f>EXACT(G108,"Yes")</f>
        <v>1</v>
      </c>
      <c r="E140" s="21" t="s">
        <v>727</v>
      </c>
      <c r="F140" s="21" t="s">
        <v>15</v>
      </c>
      <c r="G140" s="21" t="s">
        <v>17</v>
      </c>
    </row>
    <row r="141" spans="1:7" outlineLevel="4" collapsed="1">
      <c r="A141" s="19" t="s">
        <v>15</v>
      </c>
      <c r="B141" s="19" t="s">
        <v>152</v>
      </c>
      <c r="C141" s="19" t="s">
        <v>17</v>
      </c>
      <c r="D141" s="19" t="s">
        <v>15</v>
      </c>
      <c r="E141" s="19" t="s">
        <v>704</v>
      </c>
      <c r="F141" s="19" t="s">
        <v>15</v>
      </c>
      <c r="G141" s="19">
        <v>1</v>
      </c>
    </row>
    <row r="142" spans="1:7" outlineLevel="4" collapsed="1">
      <c r="A142" s="19" t="s">
        <v>15</v>
      </c>
      <c r="B142" s="19" t="s">
        <v>152</v>
      </c>
      <c r="C142" s="19" t="s">
        <v>17</v>
      </c>
      <c r="D142" s="19" t="s">
        <v>15</v>
      </c>
      <c r="E142" s="19" t="s">
        <v>713</v>
      </c>
      <c r="F142" s="19" t="s">
        <v>15</v>
      </c>
      <c r="G142" s="19">
        <v>1</v>
      </c>
    </row>
    <row r="143" spans="1:7" outlineLevel="4" collapsed="1">
      <c r="A143" s="19" t="s">
        <v>15</v>
      </c>
      <c r="B143" s="19" t="s">
        <v>152</v>
      </c>
      <c r="C143" s="19" t="s">
        <v>17</v>
      </c>
      <c r="D143" s="19" t="s">
        <v>15</v>
      </c>
      <c r="E143" s="19" t="s">
        <v>705</v>
      </c>
      <c r="F143" s="19" t="s">
        <v>15</v>
      </c>
      <c r="G143" s="19">
        <v>1</v>
      </c>
    </row>
    <row r="144" spans="1:7" outlineLevel="4" collapsed="1">
      <c r="A144" s="19" t="s">
        <v>15</v>
      </c>
      <c r="B144" s="19" t="s">
        <v>152</v>
      </c>
      <c r="C144" s="19" t="s">
        <v>17</v>
      </c>
      <c r="D144" s="19" t="s">
        <v>15</v>
      </c>
      <c r="E144" s="19" t="s">
        <v>706</v>
      </c>
      <c r="F144" s="19" t="s">
        <v>15</v>
      </c>
      <c r="G144" s="19">
        <v>1</v>
      </c>
    </row>
    <row r="145" spans="1:7" ht="30" outlineLevel="3" collapsed="1">
      <c r="A145" s="19" t="s">
        <v>12</v>
      </c>
      <c r="B145" s="19" t="s">
        <v>20</v>
      </c>
      <c r="C145" s="20" t="s">
        <v>728</v>
      </c>
      <c r="D145" s="19"/>
      <c r="E145" s="19" t="s">
        <v>729</v>
      </c>
      <c r="F145" s="19" t="s">
        <v>15</v>
      </c>
      <c r="G145" s="19" t="s">
        <v>12</v>
      </c>
    </row>
    <row r="146" spans="1:7" ht="30" outlineLevel="3" collapsed="1">
      <c r="A146" s="19" t="s">
        <v>12</v>
      </c>
      <c r="B146" s="19" t="s">
        <v>20</v>
      </c>
      <c r="C146" s="20" t="s">
        <v>730</v>
      </c>
      <c r="D146" s="19"/>
      <c r="E146" s="19" t="s">
        <v>731</v>
      </c>
      <c r="F146" s="19" t="s">
        <v>15</v>
      </c>
      <c r="G146" s="19" t="s">
        <v>732</v>
      </c>
    </row>
    <row r="147" spans="1:7" outlineLevel="3" collapsed="1">
      <c r="A147" s="19" t="s">
        <v>15</v>
      </c>
      <c r="B147" s="19" t="s">
        <v>152</v>
      </c>
      <c r="C147" s="19" t="s">
        <v>17</v>
      </c>
      <c r="D147" s="19" t="s">
        <v>15</v>
      </c>
      <c r="E147" s="19" t="s">
        <v>733</v>
      </c>
      <c r="F147" s="19" t="s">
        <v>15</v>
      </c>
      <c r="G147" s="19">
        <v>1</v>
      </c>
    </row>
    <row r="148" spans="1:7" outlineLevel="1" collapsed="1">
      <c r="A148" s="21" t="s">
        <v>15</v>
      </c>
      <c r="B148" s="22" t="s">
        <v>734</v>
      </c>
      <c r="C148" s="21" t="s">
        <v>17</v>
      </c>
      <c r="D148" s="21" t="b">
        <f>EXACT(G7,"Use conservative default values")</f>
        <v>0</v>
      </c>
      <c r="E148" s="21" t="s">
        <v>735</v>
      </c>
      <c r="F148" s="21" t="s">
        <v>15</v>
      </c>
      <c r="G148" s="21" t="s">
        <v>17</v>
      </c>
    </row>
    <row r="149" spans="1:7" ht="45" outlineLevel="2" collapsed="1">
      <c r="A149" s="19" t="s">
        <v>12</v>
      </c>
      <c r="B149" s="19" t="s">
        <v>20</v>
      </c>
      <c r="C149" s="20" t="s">
        <v>736</v>
      </c>
      <c r="D149" s="19"/>
      <c r="E149" s="19" t="s">
        <v>737</v>
      </c>
      <c r="F149" s="19" t="s">
        <v>15</v>
      </c>
      <c r="G149" s="19" t="s">
        <v>738</v>
      </c>
    </row>
    <row r="150" spans="1:7" ht="45" outlineLevel="2" collapsed="1">
      <c r="A150" s="19" t="s">
        <v>15</v>
      </c>
      <c r="B150" s="19" t="s">
        <v>20</v>
      </c>
      <c r="C150" s="20" t="s">
        <v>739</v>
      </c>
      <c r="D150" s="19" t="b">
        <f>EXACT(G149,"Only to baseline electricity consumption sources but not to project or leakage electricity consumption sources")</f>
        <v>0</v>
      </c>
      <c r="E150" s="19" t="s">
        <v>740</v>
      </c>
      <c r="F150" s="19" t="s">
        <v>15</v>
      </c>
      <c r="G150" s="19" t="s">
        <v>12</v>
      </c>
    </row>
    <row r="151" spans="1:7" outlineLevel="1" collapsed="1">
      <c r="A151" s="21" t="s">
        <v>12</v>
      </c>
      <c r="B151" s="22" t="s">
        <v>741</v>
      </c>
      <c r="C151" s="21" t="s">
        <v>17</v>
      </c>
      <c r="D151" s="21"/>
      <c r="E151" s="21" t="s">
        <v>741</v>
      </c>
      <c r="F151" s="21" t="s">
        <v>15</v>
      </c>
      <c r="G151" s="21" t="s">
        <v>17</v>
      </c>
    </row>
    <row r="152" spans="1:7" ht="30" outlineLevel="2" collapsed="1">
      <c r="A152" s="19" t="s">
        <v>12</v>
      </c>
      <c r="B152" s="19" t="s">
        <v>152</v>
      </c>
      <c r="C152" s="19" t="s">
        <v>17</v>
      </c>
      <c r="D152" s="19"/>
      <c r="E152" s="19" t="s">
        <v>742</v>
      </c>
      <c r="F152" s="19" t="s">
        <v>15</v>
      </c>
      <c r="G152" s="19">
        <v>1</v>
      </c>
    </row>
    <row r="153" spans="1:7" ht="30" outlineLevel="2" collapsed="1">
      <c r="A153" s="19" t="s">
        <v>12</v>
      </c>
      <c r="B153" s="19" t="s">
        <v>152</v>
      </c>
      <c r="C153" s="19" t="s">
        <v>17</v>
      </c>
      <c r="D153" s="19"/>
      <c r="E153" s="19" t="s">
        <v>743</v>
      </c>
      <c r="F153" s="19" t="s">
        <v>15</v>
      </c>
      <c r="G153" s="19">
        <v>1</v>
      </c>
    </row>
    <row r="154" spans="1:7" outlineLevel="2" collapsed="1">
      <c r="A154" s="19" t="s">
        <v>12</v>
      </c>
      <c r="B154" s="19" t="s">
        <v>13</v>
      </c>
      <c r="C154" s="19" t="s">
        <v>17</v>
      </c>
      <c r="D154" s="19"/>
      <c r="E154" s="19" t="s">
        <v>744</v>
      </c>
      <c r="F154" s="19" t="s">
        <v>15</v>
      </c>
      <c r="G154" s="19" t="s">
        <v>111</v>
      </c>
    </row>
    <row r="155" spans="1:7" ht="30" outlineLevel="2" collapsed="1">
      <c r="A155" s="19" t="s">
        <v>12</v>
      </c>
      <c r="B155" s="19" t="s">
        <v>152</v>
      </c>
      <c r="C155" s="19" t="s">
        <v>17</v>
      </c>
      <c r="D155" s="19"/>
      <c r="E155" s="19" t="s">
        <v>745</v>
      </c>
      <c r="F155" s="19" t="s">
        <v>15</v>
      </c>
      <c r="G155" s="19">
        <v>1</v>
      </c>
    </row>
    <row r="156" spans="1:7" ht="30" outlineLevel="2" collapsed="1">
      <c r="A156" s="19" t="s">
        <v>12</v>
      </c>
      <c r="B156" s="19" t="s">
        <v>152</v>
      </c>
      <c r="C156" s="19" t="s">
        <v>17</v>
      </c>
      <c r="D156" s="19"/>
      <c r="E156" s="19" t="s">
        <v>746</v>
      </c>
      <c r="F156" s="19" t="s">
        <v>15</v>
      </c>
      <c r="G156" s="19">
        <v>1</v>
      </c>
    </row>
    <row r="157" spans="1:7" outlineLevel="2" collapsed="1">
      <c r="A157" s="19" t="s">
        <v>12</v>
      </c>
      <c r="B157" s="19" t="s">
        <v>13</v>
      </c>
      <c r="C157" s="19" t="s">
        <v>17</v>
      </c>
      <c r="D157" s="19"/>
      <c r="E157" s="19" t="s">
        <v>747</v>
      </c>
      <c r="F157" s="19" t="s">
        <v>15</v>
      </c>
      <c r="G157" s="19" t="s">
        <v>111</v>
      </c>
    </row>
    <row r="158" spans="1:7" ht="30" outlineLevel="2" collapsed="1">
      <c r="A158" s="19" t="s">
        <v>12</v>
      </c>
      <c r="B158" s="19" t="s">
        <v>152</v>
      </c>
      <c r="C158" s="19" t="s">
        <v>17</v>
      </c>
      <c r="D158" s="19"/>
      <c r="E158" s="19" t="s">
        <v>748</v>
      </c>
      <c r="F158" s="19" t="s">
        <v>15</v>
      </c>
      <c r="G158" s="19">
        <v>1</v>
      </c>
    </row>
    <row r="159" spans="1:7" ht="30" outlineLevel="2" collapsed="1">
      <c r="A159" s="19" t="s">
        <v>12</v>
      </c>
      <c r="B159" s="19" t="s">
        <v>152</v>
      </c>
      <c r="C159" s="19" t="s">
        <v>17</v>
      </c>
      <c r="D159" s="19"/>
      <c r="E159" s="19" t="s">
        <v>749</v>
      </c>
      <c r="F159" s="19" t="s">
        <v>15</v>
      </c>
      <c r="G159" s="19">
        <v>1</v>
      </c>
    </row>
    <row r="160" spans="1:7" outlineLevel="2" collapsed="1">
      <c r="A160" s="19" t="s">
        <v>12</v>
      </c>
      <c r="B160" s="19" t="s">
        <v>13</v>
      </c>
      <c r="C160" s="19" t="s">
        <v>17</v>
      </c>
      <c r="D160" s="19"/>
      <c r="E160" s="19" t="s">
        <v>750</v>
      </c>
      <c r="F160" s="19" t="s">
        <v>15</v>
      </c>
      <c r="G160" s="19" t="s">
        <v>111</v>
      </c>
    </row>
    <row r="161" spans="1:7">
      <c r="A161" s="3" t="s">
        <v>15</v>
      </c>
      <c r="B161" s="18" t="s">
        <v>751</v>
      </c>
      <c r="C161" s="3" t="s">
        <v>17</v>
      </c>
      <c r="D161" s="3" t="b">
        <f>EXACT(G5,"Electricity from both the grid and captive power plant(s)")</f>
        <v>0</v>
      </c>
      <c r="E161" s="3" t="s">
        <v>752</v>
      </c>
      <c r="F161" s="3" t="s">
        <v>15</v>
      </c>
      <c r="G161" s="3" t="s">
        <v>17</v>
      </c>
    </row>
    <row r="162" spans="1:7" ht="90" outlineLevel="1" collapsed="1">
      <c r="A162" s="19" t="s">
        <v>12</v>
      </c>
      <c r="B162" s="19" t="s">
        <v>20</v>
      </c>
      <c r="C162" s="20" t="s">
        <v>753</v>
      </c>
      <c r="D162" s="19"/>
      <c r="E162" s="19" t="s">
        <v>754</v>
      </c>
      <c r="F162" s="19" t="s">
        <v>15</v>
      </c>
      <c r="G162" s="19" t="s">
        <v>755</v>
      </c>
    </row>
    <row r="163" spans="1:7" outlineLevel="1" collapsed="1">
      <c r="A163" s="21" t="s">
        <v>15</v>
      </c>
      <c r="B163" s="22" t="s">
        <v>756</v>
      </c>
      <c r="C163" s="21" t="s">
        <v>17</v>
      </c>
      <c r="D163" s="21" t="b">
        <f>EXACT(G162,"No: Generic Approach")</f>
        <v>1</v>
      </c>
      <c r="E163" s="21" t="s">
        <v>757</v>
      </c>
      <c r="F163" s="21" t="s">
        <v>15</v>
      </c>
      <c r="G163" s="21" t="s">
        <v>17</v>
      </c>
    </row>
    <row r="164" spans="1:7" ht="30" outlineLevel="2" collapsed="1">
      <c r="A164" s="19" t="s">
        <v>12</v>
      </c>
      <c r="B164" s="19" t="s">
        <v>20</v>
      </c>
      <c r="C164" s="20" t="s">
        <v>758</v>
      </c>
      <c r="D164" s="19"/>
      <c r="E164" s="19" t="s">
        <v>759</v>
      </c>
      <c r="F164" s="19" t="s">
        <v>15</v>
      </c>
      <c r="G164" s="19" t="s">
        <v>760</v>
      </c>
    </row>
    <row r="165" spans="1:7" ht="45" outlineLevel="2" collapsed="1">
      <c r="A165" s="19" t="s">
        <v>15</v>
      </c>
      <c r="B165" s="19" t="s">
        <v>20</v>
      </c>
      <c r="C165" s="20" t="s">
        <v>761</v>
      </c>
      <c r="D165" s="19" t="b">
        <f>EXACT(G164,"Default Value")</f>
        <v>0</v>
      </c>
      <c r="E165" s="19" t="s">
        <v>762</v>
      </c>
      <c r="F165" s="19" t="s">
        <v>15</v>
      </c>
      <c r="G165" s="19" t="s">
        <v>738</v>
      </c>
    </row>
    <row r="166" spans="1:7" ht="30" outlineLevel="2" collapsed="1">
      <c r="A166" s="19" t="s">
        <v>15</v>
      </c>
      <c r="B166" s="19" t="s">
        <v>20</v>
      </c>
      <c r="C166" s="20" t="s">
        <v>763</v>
      </c>
      <c r="D166" s="19" t="b">
        <f>EXACT(G164,"Monitored Data")</f>
        <v>1</v>
      </c>
      <c r="E166" s="19" t="s">
        <v>764</v>
      </c>
      <c r="F166" s="19" t="s">
        <v>15</v>
      </c>
      <c r="G166" s="19" t="s">
        <v>765</v>
      </c>
    </row>
    <row r="167" spans="1:7" outlineLevel="2" collapsed="1">
      <c r="A167" s="21" t="s">
        <v>15</v>
      </c>
      <c r="B167" s="22" t="s">
        <v>766</v>
      </c>
      <c r="C167" s="21" t="s">
        <v>17</v>
      </c>
      <c r="D167" s="21" t="b">
        <f>EXACT(G164,"Monitored Data")</f>
        <v>1</v>
      </c>
      <c r="E167" s="21" t="s">
        <v>767</v>
      </c>
      <c r="F167" s="21" t="s">
        <v>12</v>
      </c>
      <c r="G167" s="21" t="s">
        <v>17</v>
      </c>
    </row>
    <row r="168" spans="1:7" outlineLevel="3" collapsed="1">
      <c r="A168" s="19" t="s">
        <v>12</v>
      </c>
      <c r="B168" s="19" t="s">
        <v>13</v>
      </c>
      <c r="C168" s="19" t="s">
        <v>17</v>
      </c>
      <c r="D168" s="19"/>
      <c r="E168" s="19" t="s">
        <v>768</v>
      </c>
      <c r="F168" s="19" t="s">
        <v>15</v>
      </c>
      <c r="G168" s="19" t="s">
        <v>111</v>
      </c>
    </row>
    <row r="169" spans="1:7" ht="30" outlineLevel="3" collapsed="1">
      <c r="A169" s="19" t="s">
        <v>12</v>
      </c>
      <c r="B169" s="19" t="s">
        <v>20</v>
      </c>
      <c r="C169" s="20" t="s">
        <v>769</v>
      </c>
      <c r="D169" s="19"/>
      <c r="E169" s="19" t="s">
        <v>770</v>
      </c>
      <c r="F169" s="19" t="s">
        <v>15</v>
      </c>
      <c r="G169" s="19" t="s">
        <v>771</v>
      </c>
    </row>
    <row r="170" spans="1:7" ht="30" outlineLevel="3" collapsed="1">
      <c r="A170" s="19" t="s">
        <v>12</v>
      </c>
      <c r="B170" s="19" t="s">
        <v>152</v>
      </c>
      <c r="C170" s="19" t="s">
        <v>17</v>
      </c>
      <c r="D170" s="19"/>
      <c r="E170" s="19" t="s">
        <v>772</v>
      </c>
      <c r="F170" s="19" t="s">
        <v>15</v>
      </c>
      <c r="G170" s="19">
        <v>1</v>
      </c>
    </row>
    <row r="171" spans="1:7" ht="30" outlineLevel="3" collapsed="1">
      <c r="A171" s="19" t="s">
        <v>12</v>
      </c>
      <c r="B171" s="19" t="s">
        <v>152</v>
      </c>
      <c r="C171" s="19" t="s">
        <v>17</v>
      </c>
      <c r="D171" s="19"/>
      <c r="E171" s="19" t="s">
        <v>773</v>
      </c>
      <c r="F171" s="19" t="s">
        <v>15</v>
      </c>
      <c r="G171" s="19">
        <v>1</v>
      </c>
    </row>
    <row r="172" spans="1:7" ht="60" outlineLevel="3" collapsed="1">
      <c r="A172" s="19" t="s">
        <v>12</v>
      </c>
      <c r="B172" s="19" t="s">
        <v>152</v>
      </c>
      <c r="C172" s="19" t="s">
        <v>17</v>
      </c>
      <c r="D172" s="19"/>
      <c r="E172" s="19" t="s">
        <v>774</v>
      </c>
      <c r="F172" s="19" t="s">
        <v>15</v>
      </c>
      <c r="G172" s="19">
        <v>1</v>
      </c>
    </row>
    <row r="173" spans="1:7" ht="30" outlineLevel="3" collapsed="1">
      <c r="A173" s="19" t="s">
        <v>15</v>
      </c>
      <c r="B173" s="19" t="s">
        <v>152</v>
      </c>
      <c r="C173" s="19" t="s">
        <v>17</v>
      </c>
      <c r="D173" s="19" t="s">
        <v>15</v>
      </c>
      <c r="E173" s="19" t="s">
        <v>775</v>
      </c>
      <c r="F173" s="19" t="s">
        <v>15</v>
      </c>
      <c r="G173" s="19">
        <v>1</v>
      </c>
    </row>
    <row r="174" spans="1:7" ht="30" outlineLevel="3" collapsed="1">
      <c r="A174" s="19" t="s">
        <v>15</v>
      </c>
      <c r="B174" s="19" t="s">
        <v>152</v>
      </c>
      <c r="C174" s="19" t="s">
        <v>17</v>
      </c>
      <c r="D174" s="19" t="s">
        <v>15</v>
      </c>
      <c r="E174" s="19" t="s">
        <v>776</v>
      </c>
      <c r="F174" s="19" t="s">
        <v>15</v>
      </c>
      <c r="G174" s="19">
        <v>1</v>
      </c>
    </row>
    <row r="175" spans="1:7" ht="30" outlineLevel="3" collapsed="1">
      <c r="A175" s="19" t="s">
        <v>15</v>
      </c>
      <c r="B175" s="19" t="s">
        <v>152</v>
      </c>
      <c r="C175" s="19" t="s">
        <v>17</v>
      </c>
      <c r="D175" s="19" t="s">
        <v>15</v>
      </c>
      <c r="E175" s="19" t="s">
        <v>777</v>
      </c>
      <c r="F175" s="19" t="s">
        <v>15</v>
      </c>
      <c r="G175" s="19">
        <v>1</v>
      </c>
    </row>
    <row r="176" spans="1:7" ht="30" outlineLevel="3" collapsed="1">
      <c r="A176" s="19" t="s">
        <v>15</v>
      </c>
      <c r="B176" s="19" t="s">
        <v>152</v>
      </c>
      <c r="C176" s="19" t="s">
        <v>17</v>
      </c>
      <c r="D176" s="19" t="s">
        <v>15</v>
      </c>
      <c r="E176" s="19" t="s">
        <v>778</v>
      </c>
      <c r="F176" s="19" t="s">
        <v>15</v>
      </c>
      <c r="G176" s="19">
        <v>1</v>
      </c>
    </row>
    <row r="177" spans="1:7" ht="30" outlineLevel="3" collapsed="1">
      <c r="A177" s="19" t="s">
        <v>15</v>
      </c>
      <c r="B177" s="19" t="s">
        <v>152</v>
      </c>
      <c r="C177" s="19" t="s">
        <v>17</v>
      </c>
      <c r="D177" s="19" t="s">
        <v>15</v>
      </c>
      <c r="E177" s="19" t="s">
        <v>779</v>
      </c>
      <c r="F177" s="19" t="s">
        <v>15</v>
      </c>
      <c r="G177" s="19">
        <v>1</v>
      </c>
    </row>
    <row r="178" spans="1:7" ht="30" outlineLevel="3" collapsed="1">
      <c r="A178" s="19" t="s">
        <v>15</v>
      </c>
      <c r="B178" s="19" t="s">
        <v>152</v>
      </c>
      <c r="C178" s="19" t="s">
        <v>17</v>
      </c>
      <c r="D178" s="19" t="s">
        <v>15</v>
      </c>
      <c r="E178" s="19" t="s">
        <v>780</v>
      </c>
      <c r="F178" s="19" t="s">
        <v>15</v>
      </c>
      <c r="G178" s="19">
        <v>1</v>
      </c>
    </row>
    <row r="179" spans="1:7" outlineLevel="2" collapsed="1">
      <c r="A179" s="21" t="s">
        <v>12</v>
      </c>
      <c r="B179" s="22" t="s">
        <v>741</v>
      </c>
      <c r="C179" s="21" t="s">
        <v>17</v>
      </c>
      <c r="D179" s="21"/>
      <c r="E179" s="21" t="s">
        <v>741</v>
      </c>
      <c r="F179" s="21" t="s">
        <v>15</v>
      </c>
      <c r="G179" s="21" t="s">
        <v>17</v>
      </c>
    </row>
    <row r="180" spans="1:7" ht="30" outlineLevel="3" collapsed="1">
      <c r="A180" s="19" t="s">
        <v>12</v>
      </c>
      <c r="B180" s="19" t="s">
        <v>152</v>
      </c>
      <c r="C180" s="19" t="s">
        <v>17</v>
      </c>
      <c r="D180" s="19"/>
      <c r="E180" s="19" t="s">
        <v>742</v>
      </c>
      <c r="F180" s="19" t="s">
        <v>15</v>
      </c>
      <c r="G180" s="19">
        <v>1</v>
      </c>
    </row>
    <row r="181" spans="1:7" ht="30" outlineLevel="3" collapsed="1">
      <c r="A181" s="19" t="s">
        <v>12</v>
      </c>
      <c r="B181" s="19" t="s">
        <v>152</v>
      </c>
      <c r="C181" s="19" t="s">
        <v>17</v>
      </c>
      <c r="D181" s="19"/>
      <c r="E181" s="19" t="s">
        <v>743</v>
      </c>
      <c r="F181" s="19" t="s">
        <v>15</v>
      </c>
      <c r="G181" s="19">
        <v>1</v>
      </c>
    </row>
    <row r="182" spans="1:7" outlineLevel="3" collapsed="1">
      <c r="A182" s="19" t="s">
        <v>12</v>
      </c>
      <c r="B182" s="19" t="s">
        <v>13</v>
      </c>
      <c r="C182" s="19" t="s">
        <v>17</v>
      </c>
      <c r="D182" s="19"/>
      <c r="E182" s="19" t="s">
        <v>744</v>
      </c>
      <c r="F182" s="19" t="s">
        <v>15</v>
      </c>
      <c r="G182" s="19" t="s">
        <v>111</v>
      </c>
    </row>
    <row r="183" spans="1:7" ht="30" outlineLevel="3" collapsed="1">
      <c r="A183" s="19" t="s">
        <v>12</v>
      </c>
      <c r="B183" s="19" t="s">
        <v>152</v>
      </c>
      <c r="C183" s="19" t="s">
        <v>17</v>
      </c>
      <c r="D183" s="19"/>
      <c r="E183" s="19" t="s">
        <v>745</v>
      </c>
      <c r="F183" s="19" t="s">
        <v>15</v>
      </c>
      <c r="G183" s="19">
        <v>1</v>
      </c>
    </row>
    <row r="184" spans="1:7" ht="30" outlineLevel="3" collapsed="1">
      <c r="A184" s="19" t="s">
        <v>12</v>
      </c>
      <c r="B184" s="19" t="s">
        <v>152</v>
      </c>
      <c r="C184" s="19" t="s">
        <v>17</v>
      </c>
      <c r="D184" s="19"/>
      <c r="E184" s="19" t="s">
        <v>746</v>
      </c>
      <c r="F184" s="19" t="s">
        <v>15</v>
      </c>
      <c r="G184" s="19">
        <v>1</v>
      </c>
    </row>
    <row r="185" spans="1:7" outlineLevel="3" collapsed="1">
      <c r="A185" s="19" t="s">
        <v>12</v>
      </c>
      <c r="B185" s="19" t="s">
        <v>13</v>
      </c>
      <c r="C185" s="19" t="s">
        <v>17</v>
      </c>
      <c r="D185" s="19"/>
      <c r="E185" s="19" t="s">
        <v>747</v>
      </c>
      <c r="F185" s="19" t="s">
        <v>15</v>
      </c>
      <c r="G185" s="19" t="s">
        <v>111</v>
      </c>
    </row>
    <row r="186" spans="1:7" ht="30" outlineLevel="3" collapsed="1">
      <c r="A186" s="19" t="s">
        <v>12</v>
      </c>
      <c r="B186" s="19" t="s">
        <v>152</v>
      </c>
      <c r="C186" s="19" t="s">
        <v>17</v>
      </c>
      <c r="D186" s="19"/>
      <c r="E186" s="19" t="s">
        <v>748</v>
      </c>
      <c r="F186" s="19" t="s">
        <v>15</v>
      </c>
      <c r="G186" s="19">
        <v>1</v>
      </c>
    </row>
    <row r="187" spans="1:7" ht="30" outlineLevel="3" collapsed="1">
      <c r="A187" s="19" t="s">
        <v>12</v>
      </c>
      <c r="B187" s="19" t="s">
        <v>152</v>
      </c>
      <c r="C187" s="19" t="s">
        <v>17</v>
      </c>
      <c r="D187" s="19"/>
      <c r="E187" s="19" t="s">
        <v>749</v>
      </c>
      <c r="F187" s="19" t="s">
        <v>15</v>
      </c>
      <c r="G187" s="19">
        <v>1</v>
      </c>
    </row>
    <row r="188" spans="1:7" outlineLevel="3" collapsed="1">
      <c r="A188" s="19" t="s">
        <v>12</v>
      </c>
      <c r="B188" s="19" t="s">
        <v>13</v>
      </c>
      <c r="C188" s="19" t="s">
        <v>17</v>
      </c>
      <c r="D188" s="19"/>
      <c r="E188" s="19" t="s">
        <v>750</v>
      </c>
      <c r="F188" s="19" t="s">
        <v>15</v>
      </c>
      <c r="G188" s="19" t="s">
        <v>111</v>
      </c>
    </row>
    <row r="189" spans="1:7" ht="30" outlineLevel="1" collapsed="1">
      <c r="A189" s="19" t="s">
        <v>15</v>
      </c>
      <c r="B189" s="19" t="s">
        <v>152</v>
      </c>
      <c r="C189" s="19" t="s">
        <v>17</v>
      </c>
      <c r="D189" s="19" t="b">
        <f>EXACT(G162,"Yes: Alternative Approach")</f>
        <v>0</v>
      </c>
      <c r="E189" s="19" t="s">
        <v>781</v>
      </c>
      <c r="F189" s="19" t="s">
        <v>15</v>
      </c>
      <c r="G189" s="19">
        <v>1</v>
      </c>
    </row>
    <row r="190" spans="1:7" ht="30" outlineLevel="1" collapsed="1">
      <c r="A190" s="19" t="s">
        <v>15</v>
      </c>
      <c r="B190" s="19" t="s">
        <v>13</v>
      </c>
      <c r="C190" s="19" t="s">
        <v>17</v>
      </c>
      <c r="D190" s="19" t="b">
        <f>EXACT(G162,"Yes: Alternative Approach")</f>
        <v>0</v>
      </c>
      <c r="E190" s="19" t="s">
        <v>782</v>
      </c>
      <c r="F190" s="19" t="s">
        <v>15</v>
      </c>
      <c r="G190" s="19" t="s">
        <v>111</v>
      </c>
    </row>
    <row r="191" spans="1:7" ht="30" outlineLevel="1" collapsed="1">
      <c r="A191" s="19" t="s">
        <v>15</v>
      </c>
      <c r="B191" s="19" t="s">
        <v>152</v>
      </c>
      <c r="C191" s="19" t="s">
        <v>17</v>
      </c>
      <c r="D191" s="19" t="b">
        <f>EXACT(G162,"Yes: Alternative Approach")</f>
        <v>0</v>
      </c>
      <c r="E191" s="19" t="s">
        <v>783</v>
      </c>
      <c r="F191" s="19" t="s">
        <v>15</v>
      </c>
      <c r="G191" s="19">
        <v>1</v>
      </c>
    </row>
    <row r="192" spans="1:7" ht="30" outlineLevel="1" collapsed="1">
      <c r="A192" s="19" t="s">
        <v>15</v>
      </c>
      <c r="B192" s="19" t="s">
        <v>13</v>
      </c>
      <c r="C192" s="19" t="s">
        <v>17</v>
      </c>
      <c r="D192" s="19" t="b">
        <f>EXACT(G162,"Yes: Alternative Approach")</f>
        <v>0</v>
      </c>
      <c r="E192" s="19" t="s">
        <v>784</v>
      </c>
      <c r="F192" s="19" t="s">
        <v>15</v>
      </c>
      <c r="G192" s="19" t="s">
        <v>111</v>
      </c>
    </row>
    <row r="193" spans="1:7">
      <c r="A193" s="3" t="s">
        <v>15</v>
      </c>
      <c r="B193" s="18" t="s">
        <v>751</v>
      </c>
      <c r="C193" s="3" t="s">
        <v>17</v>
      </c>
      <c r="D193" s="3" t="b">
        <f>EXACT(G5,"Electricity from captive power plant(s)")</f>
        <v>0</v>
      </c>
      <c r="E193" s="3" t="s">
        <v>752</v>
      </c>
      <c r="F193" s="3" t="s">
        <v>15</v>
      </c>
      <c r="G193" s="3" t="s">
        <v>17</v>
      </c>
    </row>
    <row r="194" spans="1:7" ht="90" outlineLevel="1" collapsed="1">
      <c r="A194" s="19" t="s">
        <v>12</v>
      </c>
      <c r="B194" s="19" t="s">
        <v>20</v>
      </c>
      <c r="C194" s="20" t="s">
        <v>753</v>
      </c>
      <c r="D194" s="19"/>
      <c r="E194" s="19" t="s">
        <v>754</v>
      </c>
      <c r="F194" s="19" t="s">
        <v>15</v>
      </c>
      <c r="G194" s="19" t="s">
        <v>755</v>
      </c>
    </row>
    <row r="195" spans="1:7" outlineLevel="1" collapsed="1">
      <c r="A195" s="21" t="s">
        <v>15</v>
      </c>
      <c r="B195" s="22" t="s">
        <v>756</v>
      </c>
      <c r="C195" s="21" t="s">
        <v>17</v>
      </c>
      <c r="D195" s="21" t="b">
        <f>EXACT(G194,"No: Generic Approach")</f>
        <v>1</v>
      </c>
      <c r="E195" s="21" t="s">
        <v>757</v>
      </c>
      <c r="F195" s="21" t="s">
        <v>15</v>
      </c>
      <c r="G195" s="21" t="s">
        <v>17</v>
      </c>
    </row>
    <row r="196" spans="1:7" ht="30" outlineLevel="2" collapsed="1">
      <c r="A196" s="19" t="s">
        <v>12</v>
      </c>
      <c r="B196" s="19" t="s">
        <v>20</v>
      </c>
      <c r="C196" s="20" t="s">
        <v>758</v>
      </c>
      <c r="D196" s="19"/>
      <c r="E196" s="19" t="s">
        <v>759</v>
      </c>
      <c r="F196" s="19" t="s">
        <v>15</v>
      </c>
      <c r="G196" s="19" t="s">
        <v>760</v>
      </c>
    </row>
    <row r="197" spans="1:7" ht="45" outlineLevel="2" collapsed="1">
      <c r="A197" s="19" t="s">
        <v>15</v>
      </c>
      <c r="B197" s="19" t="s">
        <v>20</v>
      </c>
      <c r="C197" s="20" t="s">
        <v>761</v>
      </c>
      <c r="D197" s="19" t="b">
        <f>EXACT(G196,"Default Value")</f>
        <v>0</v>
      </c>
      <c r="E197" s="19" t="s">
        <v>762</v>
      </c>
      <c r="F197" s="19" t="s">
        <v>15</v>
      </c>
      <c r="G197" s="19" t="s">
        <v>738</v>
      </c>
    </row>
    <row r="198" spans="1:7" ht="30" outlineLevel="2" collapsed="1">
      <c r="A198" s="19" t="s">
        <v>15</v>
      </c>
      <c r="B198" s="19" t="s">
        <v>20</v>
      </c>
      <c r="C198" s="20" t="s">
        <v>763</v>
      </c>
      <c r="D198" s="19" t="b">
        <f>EXACT(G196,"Monitored Data")</f>
        <v>1</v>
      </c>
      <c r="E198" s="19" t="s">
        <v>764</v>
      </c>
      <c r="F198" s="19" t="s">
        <v>15</v>
      </c>
      <c r="G198" s="19" t="s">
        <v>765</v>
      </c>
    </row>
    <row r="199" spans="1:7" outlineLevel="2" collapsed="1">
      <c r="A199" s="21" t="s">
        <v>15</v>
      </c>
      <c r="B199" s="22" t="s">
        <v>766</v>
      </c>
      <c r="C199" s="21" t="s">
        <v>17</v>
      </c>
      <c r="D199" s="21" t="b">
        <f>EXACT(G196,"Monitored Data")</f>
        <v>1</v>
      </c>
      <c r="E199" s="21" t="s">
        <v>767</v>
      </c>
      <c r="F199" s="21" t="s">
        <v>12</v>
      </c>
      <c r="G199" s="21" t="s">
        <v>17</v>
      </c>
    </row>
    <row r="200" spans="1:7" outlineLevel="3" collapsed="1">
      <c r="A200" s="19" t="s">
        <v>12</v>
      </c>
      <c r="B200" s="19" t="s">
        <v>13</v>
      </c>
      <c r="C200" s="19" t="s">
        <v>17</v>
      </c>
      <c r="D200" s="19"/>
      <c r="E200" s="19" t="s">
        <v>768</v>
      </c>
      <c r="F200" s="19" t="s">
        <v>15</v>
      </c>
      <c r="G200" s="19" t="s">
        <v>111</v>
      </c>
    </row>
    <row r="201" spans="1:7" ht="30" outlineLevel="3" collapsed="1">
      <c r="A201" s="19" t="s">
        <v>12</v>
      </c>
      <c r="B201" s="19" t="s">
        <v>20</v>
      </c>
      <c r="C201" s="20" t="s">
        <v>769</v>
      </c>
      <c r="D201" s="19"/>
      <c r="E201" s="19" t="s">
        <v>770</v>
      </c>
      <c r="F201" s="19" t="s">
        <v>15</v>
      </c>
      <c r="G201" s="19" t="s">
        <v>771</v>
      </c>
    </row>
    <row r="202" spans="1:7" ht="30" outlineLevel="3" collapsed="1">
      <c r="A202" s="19" t="s">
        <v>12</v>
      </c>
      <c r="B202" s="19" t="s">
        <v>152</v>
      </c>
      <c r="C202" s="19" t="s">
        <v>17</v>
      </c>
      <c r="D202" s="19"/>
      <c r="E202" s="19" t="s">
        <v>772</v>
      </c>
      <c r="F202" s="19" t="s">
        <v>15</v>
      </c>
      <c r="G202" s="19">
        <v>1</v>
      </c>
    </row>
    <row r="203" spans="1:7" ht="30" outlineLevel="3" collapsed="1">
      <c r="A203" s="19" t="s">
        <v>12</v>
      </c>
      <c r="B203" s="19" t="s">
        <v>152</v>
      </c>
      <c r="C203" s="19" t="s">
        <v>17</v>
      </c>
      <c r="D203" s="19"/>
      <c r="E203" s="19" t="s">
        <v>773</v>
      </c>
      <c r="F203" s="19" t="s">
        <v>15</v>
      </c>
      <c r="G203" s="19">
        <v>1</v>
      </c>
    </row>
    <row r="204" spans="1:7" ht="60" outlineLevel="3" collapsed="1">
      <c r="A204" s="19" t="s">
        <v>12</v>
      </c>
      <c r="B204" s="19" t="s">
        <v>152</v>
      </c>
      <c r="C204" s="19" t="s">
        <v>17</v>
      </c>
      <c r="D204" s="19"/>
      <c r="E204" s="19" t="s">
        <v>774</v>
      </c>
      <c r="F204" s="19" t="s">
        <v>15</v>
      </c>
      <c r="G204" s="19">
        <v>1</v>
      </c>
    </row>
    <row r="205" spans="1:7" ht="30" outlineLevel="3" collapsed="1">
      <c r="A205" s="19" t="s">
        <v>15</v>
      </c>
      <c r="B205" s="19" t="s">
        <v>152</v>
      </c>
      <c r="C205" s="19" t="s">
        <v>17</v>
      </c>
      <c r="D205" s="19" t="s">
        <v>15</v>
      </c>
      <c r="E205" s="19" t="s">
        <v>775</v>
      </c>
      <c r="F205" s="19" t="s">
        <v>15</v>
      </c>
      <c r="G205" s="19">
        <v>1</v>
      </c>
    </row>
    <row r="206" spans="1:7" ht="30" outlineLevel="3" collapsed="1">
      <c r="A206" s="19" t="s">
        <v>15</v>
      </c>
      <c r="B206" s="19" t="s">
        <v>152</v>
      </c>
      <c r="C206" s="19" t="s">
        <v>17</v>
      </c>
      <c r="D206" s="19" t="s">
        <v>15</v>
      </c>
      <c r="E206" s="19" t="s">
        <v>776</v>
      </c>
      <c r="F206" s="19" t="s">
        <v>15</v>
      </c>
      <c r="G206" s="19">
        <v>1</v>
      </c>
    </row>
    <row r="207" spans="1:7" ht="30" outlineLevel="3" collapsed="1">
      <c r="A207" s="19" t="s">
        <v>15</v>
      </c>
      <c r="B207" s="19" t="s">
        <v>152</v>
      </c>
      <c r="C207" s="19" t="s">
        <v>17</v>
      </c>
      <c r="D207" s="19" t="s">
        <v>15</v>
      </c>
      <c r="E207" s="19" t="s">
        <v>777</v>
      </c>
      <c r="F207" s="19" t="s">
        <v>15</v>
      </c>
      <c r="G207" s="19">
        <v>1</v>
      </c>
    </row>
    <row r="208" spans="1:7" ht="30" outlineLevel="3" collapsed="1">
      <c r="A208" s="19" t="s">
        <v>15</v>
      </c>
      <c r="B208" s="19" t="s">
        <v>152</v>
      </c>
      <c r="C208" s="19" t="s">
        <v>17</v>
      </c>
      <c r="D208" s="19" t="s">
        <v>15</v>
      </c>
      <c r="E208" s="19" t="s">
        <v>778</v>
      </c>
      <c r="F208" s="19" t="s">
        <v>15</v>
      </c>
      <c r="G208" s="19">
        <v>1</v>
      </c>
    </row>
    <row r="209" spans="1:7" ht="30" outlineLevel="3" collapsed="1">
      <c r="A209" s="19" t="s">
        <v>15</v>
      </c>
      <c r="B209" s="19" t="s">
        <v>152</v>
      </c>
      <c r="C209" s="19" t="s">
        <v>17</v>
      </c>
      <c r="D209" s="19" t="s">
        <v>15</v>
      </c>
      <c r="E209" s="19" t="s">
        <v>779</v>
      </c>
      <c r="F209" s="19" t="s">
        <v>15</v>
      </c>
      <c r="G209" s="19">
        <v>1</v>
      </c>
    </row>
    <row r="210" spans="1:7" ht="30" outlineLevel="3" collapsed="1">
      <c r="A210" s="19" t="s">
        <v>15</v>
      </c>
      <c r="B210" s="19" t="s">
        <v>152</v>
      </c>
      <c r="C210" s="19" t="s">
        <v>17</v>
      </c>
      <c r="D210" s="19" t="s">
        <v>15</v>
      </c>
      <c r="E210" s="19" t="s">
        <v>780</v>
      </c>
      <c r="F210" s="19" t="s">
        <v>15</v>
      </c>
      <c r="G210" s="19">
        <v>1</v>
      </c>
    </row>
    <row r="211" spans="1:7" outlineLevel="2" collapsed="1">
      <c r="A211" s="21" t="s">
        <v>12</v>
      </c>
      <c r="B211" s="22" t="s">
        <v>741</v>
      </c>
      <c r="C211" s="21" t="s">
        <v>17</v>
      </c>
      <c r="D211" s="21"/>
      <c r="E211" s="21" t="s">
        <v>741</v>
      </c>
      <c r="F211" s="21" t="s">
        <v>15</v>
      </c>
      <c r="G211" s="21" t="s">
        <v>17</v>
      </c>
    </row>
    <row r="212" spans="1:7" ht="30" outlineLevel="3" collapsed="1">
      <c r="A212" s="19" t="s">
        <v>12</v>
      </c>
      <c r="B212" s="19" t="s">
        <v>152</v>
      </c>
      <c r="C212" s="19" t="s">
        <v>17</v>
      </c>
      <c r="D212" s="19"/>
      <c r="E212" s="19" t="s">
        <v>742</v>
      </c>
      <c r="F212" s="19" t="s">
        <v>15</v>
      </c>
      <c r="G212" s="19">
        <v>1</v>
      </c>
    </row>
    <row r="213" spans="1:7" ht="30" outlineLevel="3" collapsed="1">
      <c r="A213" s="19" t="s">
        <v>12</v>
      </c>
      <c r="B213" s="19" t="s">
        <v>152</v>
      </c>
      <c r="C213" s="19" t="s">
        <v>17</v>
      </c>
      <c r="D213" s="19"/>
      <c r="E213" s="19" t="s">
        <v>743</v>
      </c>
      <c r="F213" s="19" t="s">
        <v>15</v>
      </c>
      <c r="G213" s="19">
        <v>1</v>
      </c>
    </row>
    <row r="214" spans="1:7" outlineLevel="3" collapsed="1">
      <c r="A214" s="19" t="s">
        <v>12</v>
      </c>
      <c r="B214" s="19" t="s">
        <v>13</v>
      </c>
      <c r="C214" s="19" t="s">
        <v>17</v>
      </c>
      <c r="D214" s="19"/>
      <c r="E214" s="19" t="s">
        <v>744</v>
      </c>
      <c r="F214" s="19" t="s">
        <v>15</v>
      </c>
      <c r="G214" s="19" t="s">
        <v>111</v>
      </c>
    </row>
    <row r="215" spans="1:7" ht="30" outlineLevel="3" collapsed="1">
      <c r="A215" s="19" t="s">
        <v>12</v>
      </c>
      <c r="B215" s="19" t="s">
        <v>152</v>
      </c>
      <c r="C215" s="19" t="s">
        <v>17</v>
      </c>
      <c r="D215" s="19"/>
      <c r="E215" s="19" t="s">
        <v>745</v>
      </c>
      <c r="F215" s="19" t="s">
        <v>15</v>
      </c>
      <c r="G215" s="19">
        <v>1</v>
      </c>
    </row>
    <row r="216" spans="1:7" ht="30" outlineLevel="3" collapsed="1">
      <c r="A216" s="19" t="s">
        <v>12</v>
      </c>
      <c r="B216" s="19" t="s">
        <v>152</v>
      </c>
      <c r="C216" s="19" t="s">
        <v>17</v>
      </c>
      <c r="D216" s="19"/>
      <c r="E216" s="19" t="s">
        <v>746</v>
      </c>
      <c r="F216" s="19" t="s">
        <v>15</v>
      </c>
      <c r="G216" s="19">
        <v>1</v>
      </c>
    </row>
    <row r="217" spans="1:7" outlineLevel="3" collapsed="1">
      <c r="A217" s="19" t="s">
        <v>12</v>
      </c>
      <c r="B217" s="19" t="s">
        <v>13</v>
      </c>
      <c r="C217" s="19" t="s">
        <v>17</v>
      </c>
      <c r="D217" s="19"/>
      <c r="E217" s="19" t="s">
        <v>747</v>
      </c>
      <c r="F217" s="19" t="s">
        <v>15</v>
      </c>
      <c r="G217" s="19" t="s">
        <v>111</v>
      </c>
    </row>
    <row r="218" spans="1:7" ht="30" outlineLevel="3" collapsed="1">
      <c r="A218" s="19" t="s">
        <v>12</v>
      </c>
      <c r="B218" s="19" t="s">
        <v>152</v>
      </c>
      <c r="C218" s="19" t="s">
        <v>17</v>
      </c>
      <c r="D218" s="19"/>
      <c r="E218" s="19" t="s">
        <v>748</v>
      </c>
      <c r="F218" s="19" t="s">
        <v>15</v>
      </c>
      <c r="G218" s="19">
        <v>1</v>
      </c>
    </row>
    <row r="219" spans="1:7" ht="30" outlineLevel="3" collapsed="1">
      <c r="A219" s="19" t="s">
        <v>12</v>
      </c>
      <c r="B219" s="19" t="s">
        <v>152</v>
      </c>
      <c r="C219" s="19" t="s">
        <v>17</v>
      </c>
      <c r="D219" s="19"/>
      <c r="E219" s="19" t="s">
        <v>749</v>
      </c>
      <c r="F219" s="19" t="s">
        <v>15</v>
      </c>
      <c r="G219" s="19">
        <v>1</v>
      </c>
    </row>
    <row r="220" spans="1:7" outlineLevel="3" collapsed="1">
      <c r="A220" s="19" t="s">
        <v>12</v>
      </c>
      <c r="B220" s="19" t="s">
        <v>13</v>
      </c>
      <c r="C220" s="19" t="s">
        <v>17</v>
      </c>
      <c r="D220" s="19"/>
      <c r="E220" s="19" t="s">
        <v>750</v>
      </c>
      <c r="F220" s="19" t="s">
        <v>15</v>
      </c>
      <c r="G220" s="19" t="s">
        <v>111</v>
      </c>
    </row>
    <row r="221" spans="1:7" ht="30" outlineLevel="1" collapsed="1">
      <c r="A221" s="19" t="s">
        <v>15</v>
      </c>
      <c r="B221" s="19" t="s">
        <v>152</v>
      </c>
      <c r="C221" s="19" t="s">
        <v>17</v>
      </c>
      <c r="D221" s="19" t="b">
        <f>EXACT(G194,"Yes: Alternative Approach")</f>
        <v>0</v>
      </c>
      <c r="E221" s="19" t="s">
        <v>781</v>
      </c>
      <c r="F221" s="19" t="s">
        <v>15</v>
      </c>
      <c r="G221" s="19">
        <v>1</v>
      </c>
    </row>
    <row r="222" spans="1:7" ht="30" outlineLevel="1" collapsed="1">
      <c r="A222" s="19" t="s">
        <v>15</v>
      </c>
      <c r="B222" s="19" t="s">
        <v>13</v>
      </c>
      <c r="C222" s="19" t="s">
        <v>17</v>
      </c>
      <c r="D222" s="19" t="b">
        <f>EXACT(G194,"Yes: Alternative Approach")</f>
        <v>0</v>
      </c>
      <c r="E222" s="19" t="s">
        <v>782</v>
      </c>
      <c r="F222" s="19" t="s">
        <v>15</v>
      </c>
      <c r="G222" s="19" t="s">
        <v>111</v>
      </c>
    </row>
    <row r="223" spans="1:7" ht="30" outlineLevel="1" collapsed="1">
      <c r="A223" s="19" t="s">
        <v>15</v>
      </c>
      <c r="B223" s="19" t="s">
        <v>152</v>
      </c>
      <c r="C223" s="19" t="s">
        <v>17</v>
      </c>
      <c r="D223" s="19" t="b">
        <f>EXACT(G194,"Yes: Alternative Approach")</f>
        <v>0</v>
      </c>
      <c r="E223" s="19" t="s">
        <v>783</v>
      </c>
      <c r="F223" s="19" t="s">
        <v>15</v>
      </c>
      <c r="G223" s="19">
        <v>1</v>
      </c>
    </row>
    <row r="224" spans="1:7" ht="30" outlineLevel="1" collapsed="1">
      <c r="A224" s="19" t="s">
        <v>15</v>
      </c>
      <c r="B224" s="19" t="s">
        <v>13</v>
      </c>
      <c r="C224" s="19" t="s">
        <v>17</v>
      </c>
      <c r="D224" s="19" t="b">
        <f>EXACT(G194,"Yes: Alternative Approach")</f>
        <v>0</v>
      </c>
      <c r="E224" s="19" t="s">
        <v>784</v>
      </c>
      <c r="F224" s="19" t="s">
        <v>15</v>
      </c>
      <c r="G224" s="19" t="s">
        <v>111</v>
      </c>
    </row>
    <row r="225" spans="1:7">
      <c r="A225" s="3" t="s">
        <v>15</v>
      </c>
      <c r="B225" s="18" t="s">
        <v>620</v>
      </c>
      <c r="C225" s="3" t="s">
        <v>17</v>
      </c>
      <c r="D225" s="3" t="b">
        <f>EXACT(G5,"Grid electricity")</f>
        <v>1</v>
      </c>
      <c r="E225" s="3" t="s">
        <v>621</v>
      </c>
      <c r="F225" s="3" t="s">
        <v>15</v>
      </c>
      <c r="G225" s="3" t="s">
        <v>17</v>
      </c>
    </row>
    <row r="226" spans="1:7" ht="75" outlineLevel="1" collapsed="1">
      <c r="A226" s="19" t="s">
        <v>12</v>
      </c>
      <c r="B226" s="19" t="s">
        <v>20</v>
      </c>
      <c r="C226" s="20" t="s">
        <v>622</v>
      </c>
      <c r="D226" s="19"/>
      <c r="E226" s="19" t="s">
        <v>623</v>
      </c>
      <c r="F226" s="19" t="s">
        <v>15</v>
      </c>
      <c r="G226" s="19" t="s">
        <v>624</v>
      </c>
    </row>
    <row r="227" spans="1:7" outlineLevel="1" collapsed="1">
      <c r="A227" s="21" t="s">
        <v>15</v>
      </c>
      <c r="B227" s="22" t="s">
        <v>625</v>
      </c>
      <c r="C227" s="21" t="s">
        <v>17</v>
      </c>
      <c r="D227" s="21" t="b">
        <f>EXACT(G226,"Calculate the combined margin emission factor of the applicable electricity system, using the procedures in the latest approved version of the “Use Tool 7 to calculate the emission factor for an electricity system” (EFEL,j/k/l,y = EFgrid,CM,y)")</f>
        <v>1</v>
      </c>
      <c r="E227" s="21" t="s">
        <v>625</v>
      </c>
      <c r="F227" s="21" t="s">
        <v>15</v>
      </c>
      <c r="G227" s="21" t="s">
        <v>17</v>
      </c>
    </row>
    <row r="228" spans="1:7" outlineLevel="2" collapsed="1">
      <c r="A228" s="19" t="s">
        <v>12</v>
      </c>
      <c r="B228" s="19" t="s">
        <v>13</v>
      </c>
      <c r="C228" s="19" t="s">
        <v>17</v>
      </c>
      <c r="D228" s="19"/>
      <c r="E228" s="19" t="s">
        <v>626</v>
      </c>
      <c r="F228" s="19" t="s">
        <v>15</v>
      </c>
      <c r="G228" s="19" t="s">
        <v>111</v>
      </c>
    </row>
    <row r="229" spans="1:7" ht="30" outlineLevel="2" collapsed="1">
      <c r="A229" s="19" t="s">
        <v>12</v>
      </c>
      <c r="B229" s="19" t="s">
        <v>20</v>
      </c>
      <c r="C229" s="20" t="s">
        <v>627</v>
      </c>
      <c r="D229" s="19"/>
      <c r="E229" s="19" t="s">
        <v>628</v>
      </c>
      <c r="F229" s="19" t="s">
        <v>15</v>
      </c>
      <c r="G229" s="19" t="s">
        <v>629</v>
      </c>
    </row>
    <row r="230" spans="1:7" outlineLevel="2" collapsed="1">
      <c r="A230" s="21" t="s">
        <v>15</v>
      </c>
      <c r="B230" s="22" t="s">
        <v>630</v>
      </c>
      <c r="C230" s="21" t="s">
        <v>17</v>
      </c>
      <c r="D230" s="21" t="b">
        <f>EXACT(G229,"Annual")</f>
        <v>0</v>
      </c>
      <c r="E230" s="21" t="s">
        <v>631</v>
      </c>
      <c r="F230" s="21" t="s">
        <v>15</v>
      </c>
      <c r="G230" s="21" t="s">
        <v>17</v>
      </c>
    </row>
    <row r="231" spans="1:7" ht="30" outlineLevel="3" collapsed="1">
      <c r="A231" s="19" t="s">
        <v>12</v>
      </c>
      <c r="B231" s="19" t="s">
        <v>20</v>
      </c>
      <c r="C231" s="20" t="s">
        <v>632</v>
      </c>
      <c r="D231" s="19"/>
      <c r="E231" s="19" t="s">
        <v>631</v>
      </c>
      <c r="F231" s="19" t="s">
        <v>15</v>
      </c>
      <c r="G231" s="19" t="s">
        <v>12</v>
      </c>
    </row>
    <row r="232" spans="1:7" outlineLevel="3" collapsed="1">
      <c r="A232" s="21" t="s">
        <v>15</v>
      </c>
      <c r="B232" s="22" t="s">
        <v>633</v>
      </c>
      <c r="C232" s="21" t="s">
        <v>17</v>
      </c>
      <c r="D232" s="21" t="b">
        <f>EXACT(G231,"No")</f>
        <v>0</v>
      </c>
      <c r="E232" s="21" t="s">
        <v>634</v>
      </c>
      <c r="F232" s="21" t="s">
        <v>15</v>
      </c>
      <c r="G232" s="21" t="s">
        <v>17</v>
      </c>
    </row>
    <row r="233" spans="1:7" ht="30" outlineLevel="4" collapsed="1">
      <c r="A233" s="19" t="s">
        <v>12</v>
      </c>
      <c r="B233" s="19" t="s">
        <v>20</v>
      </c>
      <c r="C233" s="20" t="s">
        <v>635</v>
      </c>
      <c r="D233" s="19"/>
      <c r="E233" s="19" t="s">
        <v>634</v>
      </c>
      <c r="F233" s="19" t="s">
        <v>15</v>
      </c>
      <c r="G233" s="19" t="s">
        <v>12</v>
      </c>
    </row>
    <row r="234" spans="1:7" outlineLevel="4" collapsed="1">
      <c r="A234" s="21" t="s">
        <v>15</v>
      </c>
      <c r="B234" s="22" t="s">
        <v>636</v>
      </c>
      <c r="C234" s="21" t="s">
        <v>17</v>
      </c>
      <c r="D234" s="21" t="b">
        <f>EXACT(G233,"No")</f>
        <v>0</v>
      </c>
      <c r="E234" s="21" t="s">
        <v>637</v>
      </c>
      <c r="F234" s="21" t="s">
        <v>15</v>
      </c>
      <c r="G234" s="21" t="s">
        <v>17</v>
      </c>
    </row>
    <row r="235" spans="1:7" ht="30" outlineLevel="5" collapsed="1">
      <c r="A235" s="19" t="s">
        <v>12</v>
      </c>
      <c r="B235" s="19" t="s">
        <v>20</v>
      </c>
      <c r="C235" s="20" t="s">
        <v>638</v>
      </c>
      <c r="D235" s="19"/>
      <c r="E235" s="19" t="s">
        <v>637</v>
      </c>
      <c r="F235" s="19" t="s">
        <v>15</v>
      </c>
      <c r="G235" s="19" t="s">
        <v>12</v>
      </c>
    </row>
    <row r="236" spans="1:7" outlineLevel="5" collapsed="1">
      <c r="A236" s="21" t="s">
        <v>15</v>
      </c>
      <c r="B236" s="22" t="s">
        <v>639</v>
      </c>
      <c r="C236" s="21" t="s">
        <v>17</v>
      </c>
      <c r="D236" s="21" t="b">
        <f>EXACT(G235,"No")</f>
        <v>0</v>
      </c>
      <c r="E236" s="21" t="s">
        <v>640</v>
      </c>
      <c r="F236" s="21" t="s">
        <v>15</v>
      </c>
      <c r="G236" s="21" t="s">
        <v>17</v>
      </c>
    </row>
    <row r="237" spans="1:7" ht="30" outlineLevel="6" collapsed="1">
      <c r="A237" s="19" t="s">
        <v>12</v>
      </c>
      <c r="B237" s="19" t="s">
        <v>20</v>
      </c>
      <c r="C237" s="20" t="s">
        <v>641</v>
      </c>
      <c r="D237" s="19"/>
      <c r="E237" s="19" t="s">
        <v>640</v>
      </c>
      <c r="F237" s="19" t="s">
        <v>15</v>
      </c>
      <c r="G237" s="19" t="s">
        <v>12</v>
      </c>
    </row>
    <row r="238" spans="1:7" ht="30" outlineLevel="6" collapsed="1">
      <c r="A238" s="21" t="s">
        <v>15</v>
      </c>
      <c r="B238" s="22" t="s">
        <v>642</v>
      </c>
      <c r="C238" s="21" t="s">
        <v>17</v>
      </c>
      <c r="D238" s="21" t="b">
        <f>EXACT(G237,"No")</f>
        <v>0</v>
      </c>
      <c r="E238" s="21" t="s">
        <v>643</v>
      </c>
      <c r="F238" s="21" t="s">
        <v>15</v>
      </c>
      <c r="G238" s="21" t="s">
        <v>17</v>
      </c>
    </row>
    <row r="239" spans="1:7" ht="30" outlineLevel="7" collapsed="1">
      <c r="A239" s="19" t="s">
        <v>12</v>
      </c>
      <c r="B239" s="19" t="s">
        <v>20</v>
      </c>
      <c r="C239" s="20" t="s">
        <v>786</v>
      </c>
      <c r="D239" s="19"/>
      <c r="E239" s="19" t="s">
        <v>643</v>
      </c>
      <c r="F239" s="19" t="s">
        <v>15</v>
      </c>
      <c r="G239" s="19" t="s">
        <v>12</v>
      </c>
    </row>
    <row r="240" spans="1:7" ht="46.5" outlineLevel="7" collapsed="1">
      <c r="A240" s="19" t="s">
        <v>15</v>
      </c>
      <c r="B240" s="19" t="s">
        <v>80</v>
      </c>
      <c r="C240" s="23" t="s">
        <v>81</v>
      </c>
      <c r="D240" s="19" t="b">
        <f>EXACT(G239,"No")</f>
        <v>0</v>
      </c>
      <c r="E240" s="24" t="s">
        <v>787</v>
      </c>
      <c r="F240" s="19" t="s">
        <v>15</v>
      </c>
      <c r="G240" s="19" t="s">
        <v>17</v>
      </c>
    </row>
    <row r="241" spans="1:7" outlineLevel="7" collapsed="1">
      <c r="A241" s="19" t="s">
        <v>15</v>
      </c>
      <c r="B241" s="20" t="s">
        <v>654</v>
      </c>
      <c r="C241" s="19" t="s">
        <v>17</v>
      </c>
      <c r="D241" s="19" t="b">
        <f>EXACT(G239,"Yes")</f>
        <v>1</v>
      </c>
      <c r="E241" s="19" t="s">
        <v>788</v>
      </c>
      <c r="F241" s="19" t="s">
        <v>15</v>
      </c>
      <c r="G241" s="19" t="s">
        <v>17</v>
      </c>
    </row>
    <row r="242" spans="1:7" outlineLevel="6" collapsed="1">
      <c r="A242" s="21" t="s">
        <v>15</v>
      </c>
      <c r="B242" s="22" t="s">
        <v>644</v>
      </c>
      <c r="C242" s="21" t="s">
        <v>17</v>
      </c>
      <c r="D242" s="21" t="b">
        <f>EXACT(G237,"Yes")</f>
        <v>1</v>
      </c>
      <c r="E242" s="21" t="s">
        <v>645</v>
      </c>
      <c r="F242" s="21" t="s">
        <v>15</v>
      </c>
      <c r="G242" s="21" t="s">
        <v>17</v>
      </c>
    </row>
    <row r="243" spans="1:7" ht="45" outlineLevel="7" collapsed="1">
      <c r="A243" s="19" t="s">
        <v>12</v>
      </c>
      <c r="B243" s="19" t="s">
        <v>20</v>
      </c>
      <c r="C243" s="20" t="s">
        <v>646</v>
      </c>
      <c r="D243" s="19"/>
      <c r="E243" s="19" t="s">
        <v>647</v>
      </c>
      <c r="F243" s="19" t="s">
        <v>15</v>
      </c>
      <c r="G243" s="19" t="s">
        <v>648</v>
      </c>
    </row>
    <row r="244" spans="1:7" outlineLevel="7" collapsed="1">
      <c r="A244" s="19" t="s">
        <v>15</v>
      </c>
      <c r="B244" s="20" t="s">
        <v>649</v>
      </c>
      <c r="C244" s="19" t="s">
        <v>17</v>
      </c>
      <c r="D244" s="19" t="b">
        <f>EXACT(G243,"Lambda (λy) should be determined by applying the step wise procedure provided in appendix 3 of methodology")</f>
        <v>0</v>
      </c>
      <c r="E244" s="19" t="s">
        <v>649</v>
      </c>
      <c r="F244" s="19" t="s">
        <v>15</v>
      </c>
      <c r="G244" s="19" t="s">
        <v>17</v>
      </c>
    </row>
    <row r="245" spans="1:7" outlineLevel="7" collapsed="1">
      <c r="A245" s="19" t="s">
        <v>15</v>
      </c>
      <c r="B245" s="20" t="s">
        <v>650</v>
      </c>
      <c r="C245" s="19" t="s">
        <v>17</v>
      </c>
      <c r="D245" s="19" t="b">
        <f>EXACT(G243,"Use default values of lambda based on the share of electricity generation from low-cost/must-run in total generation")</f>
        <v>1</v>
      </c>
      <c r="E245" s="19" t="s">
        <v>650</v>
      </c>
      <c r="F245" s="19" t="s">
        <v>15</v>
      </c>
      <c r="G245" s="19" t="s">
        <v>17</v>
      </c>
    </row>
    <row r="246" spans="1:7" ht="30" outlineLevel="7" collapsed="1">
      <c r="A246" s="19" t="s">
        <v>15</v>
      </c>
      <c r="B246" s="19" t="s">
        <v>152</v>
      </c>
      <c r="C246" s="19" t="s">
        <v>17</v>
      </c>
      <c r="D246" s="19" t="s">
        <v>15</v>
      </c>
      <c r="E246" s="19" t="s">
        <v>651</v>
      </c>
      <c r="F246" s="19" t="s">
        <v>15</v>
      </c>
      <c r="G246" s="19">
        <v>1</v>
      </c>
    </row>
    <row r="247" spans="1:7" outlineLevel="7" collapsed="1">
      <c r="A247" s="19" t="s">
        <v>12</v>
      </c>
      <c r="B247" s="20" t="s">
        <v>652</v>
      </c>
      <c r="C247" s="19" t="s">
        <v>17</v>
      </c>
      <c r="D247" s="19"/>
      <c r="E247" s="19" t="s">
        <v>653</v>
      </c>
      <c r="F247" s="19" t="s">
        <v>12</v>
      </c>
      <c r="G247" s="19" t="s">
        <v>17</v>
      </c>
    </row>
    <row r="248" spans="1:7" outlineLevel="5" collapsed="1">
      <c r="A248" s="21" t="s">
        <v>15</v>
      </c>
      <c r="B248" s="22" t="s">
        <v>644</v>
      </c>
      <c r="C248" s="21" t="s">
        <v>17</v>
      </c>
      <c r="D248" s="21" t="b">
        <f>EXACT(G235,"Yes")</f>
        <v>1</v>
      </c>
      <c r="E248" s="21" t="s">
        <v>645</v>
      </c>
      <c r="F248" s="21" t="s">
        <v>15</v>
      </c>
      <c r="G248" s="21" t="s">
        <v>17</v>
      </c>
    </row>
    <row r="249" spans="1:7" ht="45" outlineLevel="6" collapsed="1">
      <c r="A249" s="19" t="s">
        <v>12</v>
      </c>
      <c r="B249" s="19" t="s">
        <v>20</v>
      </c>
      <c r="C249" s="20" t="s">
        <v>646</v>
      </c>
      <c r="D249" s="19"/>
      <c r="E249" s="19" t="s">
        <v>647</v>
      </c>
      <c r="F249" s="19" t="s">
        <v>15</v>
      </c>
      <c r="G249" s="19" t="s">
        <v>648</v>
      </c>
    </row>
    <row r="250" spans="1:7" outlineLevel="6" collapsed="1">
      <c r="A250" s="21" t="s">
        <v>15</v>
      </c>
      <c r="B250" s="22" t="s">
        <v>649</v>
      </c>
      <c r="C250" s="21" t="s">
        <v>17</v>
      </c>
      <c r="D250" s="21" t="b">
        <f>EXACT(G249,"Lambda (λy) should be determined by applying the step wise procedure provided in appendix 3 of methodology")</f>
        <v>0</v>
      </c>
      <c r="E250" s="21" t="s">
        <v>649</v>
      </c>
      <c r="F250" s="21" t="s">
        <v>15</v>
      </c>
      <c r="G250" s="21" t="s">
        <v>17</v>
      </c>
    </row>
    <row r="251" spans="1:7" ht="30" outlineLevel="7" collapsed="1">
      <c r="A251" s="19" t="s">
        <v>12</v>
      </c>
      <c r="B251" s="19" t="s">
        <v>152</v>
      </c>
      <c r="C251" s="19" t="s">
        <v>17</v>
      </c>
      <c r="D251" s="19"/>
      <c r="E251" s="19" t="s">
        <v>789</v>
      </c>
      <c r="F251" s="19" t="s">
        <v>15</v>
      </c>
      <c r="G251" s="19">
        <v>1</v>
      </c>
    </row>
    <row r="252" spans="1:7" outlineLevel="7" collapsed="1">
      <c r="A252" s="19" t="s">
        <v>12</v>
      </c>
      <c r="B252" s="19" t="s">
        <v>13</v>
      </c>
      <c r="C252" s="19" t="s">
        <v>17</v>
      </c>
      <c r="D252" s="19"/>
      <c r="E252" s="19" t="s">
        <v>790</v>
      </c>
      <c r="F252" s="19" t="s">
        <v>15</v>
      </c>
      <c r="G252" s="19" t="s">
        <v>111</v>
      </c>
    </row>
    <row r="253" spans="1:7" outlineLevel="7" collapsed="1">
      <c r="A253" s="19" t="s">
        <v>12</v>
      </c>
      <c r="B253" s="19" t="s">
        <v>38</v>
      </c>
      <c r="C253" s="19" t="s">
        <v>17</v>
      </c>
      <c r="D253" s="19"/>
      <c r="E253" s="19" t="s">
        <v>791</v>
      </c>
      <c r="F253" s="19" t="s">
        <v>15</v>
      </c>
      <c r="G253" s="19" t="s">
        <v>906</v>
      </c>
    </row>
    <row r="254" spans="1:7" outlineLevel="6" collapsed="1">
      <c r="A254" s="21" t="s">
        <v>15</v>
      </c>
      <c r="B254" s="22" t="s">
        <v>650</v>
      </c>
      <c r="C254" s="21" t="s">
        <v>17</v>
      </c>
      <c r="D254" s="21" t="b">
        <f>EXACT(G249,"Use default values of lambda based on the share of electricity generation from low-cost/must-run in total generation")</f>
        <v>1</v>
      </c>
      <c r="E254" s="21" t="s">
        <v>650</v>
      </c>
      <c r="F254" s="21" t="s">
        <v>15</v>
      </c>
      <c r="G254" s="21" t="s">
        <v>17</v>
      </c>
    </row>
    <row r="255" spans="1:7" ht="30" outlineLevel="7" collapsed="1">
      <c r="A255" s="19" t="s">
        <v>15</v>
      </c>
      <c r="B255" s="19" t="s">
        <v>152</v>
      </c>
      <c r="C255" s="19" t="s">
        <v>17</v>
      </c>
      <c r="D255" s="19" t="s">
        <v>15</v>
      </c>
      <c r="E255" s="19" t="s">
        <v>789</v>
      </c>
      <c r="F255" s="19" t="s">
        <v>15</v>
      </c>
      <c r="G255" s="19">
        <v>1</v>
      </c>
    </row>
    <row r="256" spans="1:7" outlineLevel="7" collapsed="1">
      <c r="A256" s="19" t="s">
        <v>15</v>
      </c>
      <c r="B256" s="19" t="s">
        <v>152</v>
      </c>
      <c r="C256" s="19" t="s">
        <v>17</v>
      </c>
      <c r="D256" s="19" t="s">
        <v>15</v>
      </c>
      <c r="E256" s="19" t="s">
        <v>793</v>
      </c>
      <c r="F256" s="19" t="s">
        <v>15</v>
      </c>
      <c r="G256" s="19">
        <v>1</v>
      </c>
    </row>
    <row r="257" spans="1:7" ht="30" outlineLevel="7" collapsed="1">
      <c r="A257" s="19" t="s">
        <v>12</v>
      </c>
      <c r="B257" s="19" t="s">
        <v>152</v>
      </c>
      <c r="C257" s="19" t="s">
        <v>17</v>
      </c>
      <c r="D257" s="19"/>
      <c r="E257" s="19" t="s">
        <v>794</v>
      </c>
      <c r="F257" s="19" t="s">
        <v>12</v>
      </c>
      <c r="G257" s="19">
        <v>1</v>
      </c>
    </row>
    <row r="258" spans="1:7" outlineLevel="7" collapsed="1">
      <c r="A258" s="19" t="s">
        <v>12</v>
      </c>
      <c r="B258" s="19" t="s">
        <v>152</v>
      </c>
      <c r="C258" s="19" t="s">
        <v>17</v>
      </c>
      <c r="D258" s="19"/>
      <c r="E258" s="19" t="s">
        <v>795</v>
      </c>
      <c r="F258" s="19" t="s">
        <v>12</v>
      </c>
      <c r="G258" s="19">
        <v>1</v>
      </c>
    </row>
    <row r="259" spans="1:7" outlineLevel="7" collapsed="1">
      <c r="A259" s="19" t="s">
        <v>12</v>
      </c>
      <c r="B259" s="19" t="s">
        <v>152</v>
      </c>
      <c r="C259" s="19" t="s">
        <v>17</v>
      </c>
      <c r="D259" s="19"/>
      <c r="E259" s="19" t="s">
        <v>796</v>
      </c>
      <c r="F259" s="19" t="s">
        <v>15</v>
      </c>
      <c r="G259" s="19">
        <v>1</v>
      </c>
    </row>
    <row r="260" spans="1:7" ht="30" outlineLevel="6" collapsed="1">
      <c r="A260" s="19" t="s">
        <v>15</v>
      </c>
      <c r="B260" s="19" t="s">
        <v>152</v>
      </c>
      <c r="C260" s="19" t="s">
        <v>17</v>
      </c>
      <c r="D260" s="19" t="s">
        <v>15</v>
      </c>
      <c r="E260" s="19" t="s">
        <v>651</v>
      </c>
      <c r="F260" s="19" t="s">
        <v>15</v>
      </c>
      <c r="G260" s="19">
        <v>1</v>
      </c>
    </row>
    <row r="261" spans="1:7" outlineLevel="6" collapsed="1">
      <c r="A261" s="21" t="s">
        <v>12</v>
      </c>
      <c r="B261" s="22" t="s">
        <v>652</v>
      </c>
      <c r="C261" s="21" t="s">
        <v>17</v>
      </c>
      <c r="D261" s="21"/>
      <c r="E261" s="21" t="s">
        <v>653</v>
      </c>
      <c r="F261" s="21" t="s">
        <v>12</v>
      </c>
      <c r="G261" s="21" t="s">
        <v>17</v>
      </c>
    </row>
    <row r="262" spans="1:7" ht="30" outlineLevel="7" collapsed="1">
      <c r="A262" s="19" t="s">
        <v>12</v>
      </c>
      <c r="B262" s="19" t="s">
        <v>20</v>
      </c>
      <c r="C262" s="20" t="s">
        <v>671</v>
      </c>
      <c r="D262" s="19"/>
      <c r="E262" s="19" t="s">
        <v>672</v>
      </c>
      <c r="F262" s="19" t="s">
        <v>15</v>
      </c>
      <c r="G262" s="19" t="s">
        <v>673</v>
      </c>
    </row>
    <row r="263" spans="1:7" outlineLevel="7" collapsed="1">
      <c r="A263" s="19" t="s">
        <v>15</v>
      </c>
      <c r="B263" s="20" t="s">
        <v>674</v>
      </c>
      <c r="C263" s="19" t="s">
        <v>17</v>
      </c>
      <c r="D263" s="19" t="b">
        <f>EXACT(G262,"Only data available is the electricity generation for the specific power unit")</f>
        <v>0</v>
      </c>
      <c r="E263" s="19" t="s">
        <v>675</v>
      </c>
      <c r="F263" s="19" t="s">
        <v>15</v>
      </c>
      <c r="G263" s="19" t="s">
        <v>17</v>
      </c>
    </row>
    <row r="264" spans="1:7" ht="30" outlineLevel="7" collapsed="1">
      <c r="A264" s="19" t="s">
        <v>15</v>
      </c>
      <c r="B264" s="20" t="s">
        <v>676</v>
      </c>
      <c r="C264" s="19" t="s">
        <v>17</v>
      </c>
      <c r="D264" s="19" t="b">
        <f>EXACT(G262,"Only data available for the specific power unit are the electricity generation and the fuel types used")</f>
        <v>0</v>
      </c>
      <c r="E264" s="19" t="s">
        <v>677</v>
      </c>
      <c r="F264" s="19" t="s">
        <v>15</v>
      </c>
      <c r="G264" s="19" t="s">
        <v>17</v>
      </c>
    </row>
    <row r="265" spans="1:7" outlineLevel="7" collapsed="1">
      <c r="A265" s="19" t="s">
        <v>15</v>
      </c>
      <c r="B265" s="20" t="s">
        <v>678</v>
      </c>
      <c r="C265" s="19" t="s">
        <v>17</v>
      </c>
      <c r="D265" s="19" t="b">
        <f>EXACT(G262,"Data available for fuel consumption and electricity generation")</f>
        <v>1</v>
      </c>
      <c r="E265" s="19" t="s">
        <v>673</v>
      </c>
      <c r="F265" s="19" t="s">
        <v>15</v>
      </c>
      <c r="G265" s="19" t="s">
        <v>17</v>
      </c>
    </row>
    <row r="266" spans="1:7" outlineLevel="4" collapsed="1">
      <c r="A266" s="21" t="s">
        <v>15</v>
      </c>
      <c r="B266" s="22" t="s">
        <v>654</v>
      </c>
      <c r="C266" s="21" t="s">
        <v>17</v>
      </c>
      <c r="D266" s="21" t="b">
        <f>EXACT(G233,"Yes")</f>
        <v>1</v>
      </c>
      <c r="E266" s="21" t="s">
        <v>655</v>
      </c>
      <c r="F266" s="21" t="s">
        <v>15</v>
      </c>
      <c r="G266" s="21" t="s">
        <v>17</v>
      </c>
    </row>
    <row r="267" spans="1:7" ht="30" outlineLevel="5" collapsed="1">
      <c r="A267" s="19" t="s">
        <v>12</v>
      </c>
      <c r="B267" s="19" t="s">
        <v>20</v>
      </c>
      <c r="C267" s="20" t="s">
        <v>656</v>
      </c>
      <c r="D267" s="19"/>
      <c r="E267" s="19" t="s">
        <v>657</v>
      </c>
      <c r="F267" s="19" t="s">
        <v>15</v>
      </c>
      <c r="G267" s="19" t="s">
        <v>658</v>
      </c>
    </row>
    <row r="268" spans="1:7" ht="30" outlineLevel="5" collapsed="1">
      <c r="A268" s="21" t="s">
        <v>15</v>
      </c>
      <c r="B268" s="22" t="s">
        <v>659</v>
      </c>
      <c r="C268" s="21" t="s">
        <v>17</v>
      </c>
      <c r="D268" s="21" t="b">
        <f>EXACT(G267,"Based on the total net electricity generation of all power plants serving the system and the fuel types and total fuel consumption of the project electricity system")</f>
        <v>0</v>
      </c>
      <c r="E268" s="21" t="s">
        <v>660</v>
      </c>
      <c r="F268" s="21" t="s">
        <v>15</v>
      </c>
      <c r="G268" s="21" t="s">
        <v>17</v>
      </c>
    </row>
    <row r="269" spans="1:7" outlineLevel="6" collapsed="1">
      <c r="A269" s="19" t="s">
        <v>15</v>
      </c>
      <c r="B269" s="19" t="s">
        <v>152</v>
      </c>
      <c r="C269" s="19" t="s">
        <v>17</v>
      </c>
      <c r="D269" s="19" t="s">
        <v>15</v>
      </c>
      <c r="E269" s="19" t="s">
        <v>661</v>
      </c>
      <c r="F269" s="19" t="s">
        <v>15</v>
      </c>
      <c r="G269" s="19">
        <v>1</v>
      </c>
    </row>
    <row r="270" spans="1:7" ht="45" outlineLevel="6" collapsed="1">
      <c r="A270" s="19" t="s">
        <v>12</v>
      </c>
      <c r="B270" s="19" t="s">
        <v>152</v>
      </c>
      <c r="C270" s="19" t="s">
        <v>17</v>
      </c>
      <c r="D270" s="19"/>
      <c r="E270" s="19" t="s">
        <v>662</v>
      </c>
      <c r="F270" s="19" t="s">
        <v>15</v>
      </c>
      <c r="G270" s="19">
        <v>1</v>
      </c>
    </row>
    <row r="271" spans="1:7" outlineLevel="6" collapsed="1">
      <c r="A271" s="21" t="s">
        <v>12</v>
      </c>
      <c r="B271" s="22" t="s">
        <v>663</v>
      </c>
      <c r="C271" s="21" t="s">
        <v>17</v>
      </c>
      <c r="D271" s="21"/>
      <c r="E271" s="21" t="s">
        <v>663</v>
      </c>
      <c r="F271" s="21" t="s">
        <v>12</v>
      </c>
      <c r="G271" s="21" t="s">
        <v>17</v>
      </c>
    </row>
    <row r="272" spans="1:7" outlineLevel="7" collapsed="1">
      <c r="A272" s="19" t="s">
        <v>12</v>
      </c>
      <c r="B272" s="19" t="s">
        <v>13</v>
      </c>
      <c r="C272" s="19" t="s">
        <v>17</v>
      </c>
      <c r="D272" s="19"/>
      <c r="E272" s="19" t="s">
        <v>667</v>
      </c>
      <c r="F272" s="19" t="s">
        <v>15</v>
      </c>
      <c r="G272" s="19" t="s">
        <v>111</v>
      </c>
    </row>
    <row r="273" spans="1:7" ht="30" outlineLevel="7" collapsed="1">
      <c r="A273" s="19" t="s">
        <v>12</v>
      </c>
      <c r="B273" s="19" t="s">
        <v>152</v>
      </c>
      <c r="C273" s="19" t="s">
        <v>17</v>
      </c>
      <c r="D273" s="19"/>
      <c r="E273" s="19" t="s">
        <v>668</v>
      </c>
      <c r="F273" s="19" t="s">
        <v>15</v>
      </c>
      <c r="G273" s="19">
        <v>1</v>
      </c>
    </row>
    <row r="274" spans="1:7" ht="30" outlineLevel="7" collapsed="1">
      <c r="A274" s="19" t="s">
        <v>12</v>
      </c>
      <c r="B274" s="19" t="s">
        <v>152</v>
      </c>
      <c r="C274" s="19" t="s">
        <v>17</v>
      </c>
      <c r="D274" s="19"/>
      <c r="E274" s="19" t="s">
        <v>669</v>
      </c>
      <c r="F274" s="19" t="s">
        <v>15</v>
      </c>
      <c r="G274" s="19">
        <v>1</v>
      </c>
    </row>
    <row r="275" spans="1:7" outlineLevel="7" collapsed="1">
      <c r="A275" s="19" t="s">
        <v>12</v>
      </c>
      <c r="B275" s="19" t="s">
        <v>152</v>
      </c>
      <c r="C275" s="19" t="s">
        <v>17</v>
      </c>
      <c r="D275" s="19"/>
      <c r="E275" s="19" t="s">
        <v>670</v>
      </c>
      <c r="F275" s="19" t="s">
        <v>15</v>
      </c>
      <c r="G275" s="19">
        <v>1</v>
      </c>
    </row>
    <row r="276" spans="1:7" ht="30" outlineLevel="5" collapsed="1">
      <c r="A276" s="21" t="s">
        <v>15</v>
      </c>
      <c r="B276" s="22" t="s">
        <v>664</v>
      </c>
      <c r="C276" s="21" t="s">
        <v>17</v>
      </c>
      <c r="D276" s="21" t="b">
        <f>EXACT(G267,"Based on the net electricity generation and a CO2 emission factor of each power unit")</f>
        <v>1</v>
      </c>
      <c r="E276" s="21" t="s">
        <v>665</v>
      </c>
      <c r="F276" s="21" t="s">
        <v>15</v>
      </c>
      <c r="G276" s="21" t="s">
        <v>17</v>
      </c>
    </row>
    <row r="277" spans="1:7" outlineLevel="6" collapsed="1">
      <c r="A277" s="19" t="s">
        <v>15</v>
      </c>
      <c r="B277" s="19" t="s">
        <v>152</v>
      </c>
      <c r="C277" s="19" t="s">
        <v>17</v>
      </c>
      <c r="D277" s="19" t="s">
        <v>15</v>
      </c>
      <c r="E277" s="19" t="s">
        <v>661</v>
      </c>
      <c r="F277" s="19" t="s">
        <v>15</v>
      </c>
      <c r="G277" s="19">
        <v>1</v>
      </c>
    </row>
    <row r="278" spans="1:7" outlineLevel="6" collapsed="1">
      <c r="A278" s="21" t="s">
        <v>12</v>
      </c>
      <c r="B278" s="22" t="s">
        <v>652</v>
      </c>
      <c r="C278" s="21" t="s">
        <v>17</v>
      </c>
      <c r="D278" s="21"/>
      <c r="E278" s="21" t="s">
        <v>653</v>
      </c>
      <c r="F278" s="21" t="s">
        <v>12</v>
      </c>
      <c r="G278" s="21" t="s">
        <v>17</v>
      </c>
    </row>
    <row r="279" spans="1:7" ht="30" outlineLevel="7" collapsed="1">
      <c r="A279" s="19" t="s">
        <v>12</v>
      </c>
      <c r="B279" s="19" t="s">
        <v>20</v>
      </c>
      <c r="C279" s="20" t="s">
        <v>671</v>
      </c>
      <c r="D279" s="19"/>
      <c r="E279" s="19" t="s">
        <v>672</v>
      </c>
      <c r="F279" s="19" t="s">
        <v>15</v>
      </c>
      <c r="G279" s="19" t="s">
        <v>673</v>
      </c>
    </row>
    <row r="280" spans="1:7" outlineLevel="7" collapsed="1">
      <c r="A280" s="19" t="s">
        <v>15</v>
      </c>
      <c r="B280" s="20" t="s">
        <v>674</v>
      </c>
      <c r="C280" s="19" t="s">
        <v>17</v>
      </c>
      <c r="D280" s="19" t="b">
        <f>EXACT(G279,"Only data available is the electricity generation for the specific power unit")</f>
        <v>0</v>
      </c>
      <c r="E280" s="19" t="s">
        <v>675</v>
      </c>
      <c r="F280" s="19" t="s">
        <v>15</v>
      </c>
      <c r="G280" s="19" t="s">
        <v>17</v>
      </c>
    </row>
    <row r="281" spans="1:7" ht="30" outlineLevel="7" collapsed="1">
      <c r="A281" s="19" t="s">
        <v>15</v>
      </c>
      <c r="B281" s="20" t="s">
        <v>676</v>
      </c>
      <c r="C281" s="19" t="s">
        <v>17</v>
      </c>
      <c r="D281" s="19" t="b">
        <f>EXACT(G279,"Only data available for the specific power unit are the electricity generation and the fuel types used")</f>
        <v>0</v>
      </c>
      <c r="E281" s="19" t="s">
        <v>677</v>
      </c>
      <c r="F281" s="19" t="s">
        <v>15</v>
      </c>
      <c r="G281" s="19" t="s">
        <v>17</v>
      </c>
    </row>
    <row r="282" spans="1:7" outlineLevel="7" collapsed="1">
      <c r="A282" s="19" t="s">
        <v>15</v>
      </c>
      <c r="B282" s="20" t="s">
        <v>678</v>
      </c>
      <c r="C282" s="19" t="s">
        <v>17</v>
      </c>
      <c r="D282" s="19" t="b">
        <f>EXACT(G279,"Data available for fuel consumption and electricity generation")</f>
        <v>1</v>
      </c>
      <c r="E282" s="19" t="s">
        <v>673</v>
      </c>
      <c r="F282" s="19" t="s">
        <v>15</v>
      </c>
      <c r="G282" s="19" t="s">
        <v>17</v>
      </c>
    </row>
    <row r="283" spans="1:7" outlineLevel="5" collapsed="1">
      <c r="A283" s="19" t="s">
        <v>15</v>
      </c>
      <c r="B283" s="19" t="s">
        <v>152</v>
      </c>
      <c r="C283" s="19" t="s">
        <v>17</v>
      </c>
      <c r="D283" s="19" t="s">
        <v>15</v>
      </c>
      <c r="E283" s="19" t="s">
        <v>666</v>
      </c>
      <c r="F283" s="19" t="s">
        <v>15</v>
      </c>
      <c r="G283" s="19">
        <v>1</v>
      </c>
    </row>
    <row r="284" spans="1:7" outlineLevel="3" collapsed="1">
      <c r="A284" s="21" t="s">
        <v>15</v>
      </c>
      <c r="B284" s="22" t="s">
        <v>654</v>
      </c>
      <c r="C284" s="21" t="s">
        <v>17</v>
      </c>
      <c r="D284" s="21" t="b">
        <f>EXACT(G231,"Yes")</f>
        <v>1</v>
      </c>
      <c r="E284" s="21" t="s">
        <v>655</v>
      </c>
      <c r="F284" s="21" t="s">
        <v>15</v>
      </c>
      <c r="G284" s="21" t="s">
        <v>17</v>
      </c>
    </row>
    <row r="285" spans="1:7" ht="30" outlineLevel="4" collapsed="1">
      <c r="A285" s="19" t="s">
        <v>12</v>
      </c>
      <c r="B285" s="19" t="s">
        <v>20</v>
      </c>
      <c r="C285" s="20" t="s">
        <v>656</v>
      </c>
      <c r="D285" s="19"/>
      <c r="E285" s="19" t="s">
        <v>657</v>
      </c>
      <c r="F285" s="19" t="s">
        <v>15</v>
      </c>
      <c r="G285" s="19" t="s">
        <v>658</v>
      </c>
    </row>
    <row r="286" spans="1:7" ht="30" outlineLevel="4" collapsed="1">
      <c r="A286" s="21" t="s">
        <v>15</v>
      </c>
      <c r="B286" s="22" t="s">
        <v>659</v>
      </c>
      <c r="C286" s="21" t="s">
        <v>17</v>
      </c>
      <c r="D286" s="21" t="b">
        <f>EXACT(G285,"Based on the total net electricity generation of all power plants serving the system and the fuel types and total fuel consumption of the project electricity system")</f>
        <v>0</v>
      </c>
      <c r="E286" s="21" t="s">
        <v>660</v>
      </c>
      <c r="F286" s="21" t="s">
        <v>15</v>
      </c>
      <c r="G286" s="21" t="s">
        <v>17</v>
      </c>
    </row>
    <row r="287" spans="1:7" outlineLevel="5" collapsed="1">
      <c r="A287" s="19" t="s">
        <v>15</v>
      </c>
      <c r="B287" s="19" t="s">
        <v>152</v>
      </c>
      <c r="C287" s="19" t="s">
        <v>17</v>
      </c>
      <c r="D287" s="19" t="s">
        <v>15</v>
      </c>
      <c r="E287" s="19" t="s">
        <v>661</v>
      </c>
      <c r="F287" s="19" t="s">
        <v>15</v>
      </c>
      <c r="G287" s="19">
        <v>1</v>
      </c>
    </row>
    <row r="288" spans="1:7" ht="45" outlineLevel="5" collapsed="1">
      <c r="A288" s="19" t="s">
        <v>12</v>
      </c>
      <c r="B288" s="19" t="s">
        <v>152</v>
      </c>
      <c r="C288" s="19" t="s">
        <v>17</v>
      </c>
      <c r="D288" s="19"/>
      <c r="E288" s="19" t="s">
        <v>662</v>
      </c>
      <c r="F288" s="19" t="s">
        <v>15</v>
      </c>
      <c r="G288" s="19">
        <v>1</v>
      </c>
    </row>
    <row r="289" spans="1:7" outlineLevel="5" collapsed="1">
      <c r="A289" s="21" t="s">
        <v>12</v>
      </c>
      <c r="B289" s="22" t="s">
        <v>663</v>
      </c>
      <c r="C289" s="21" t="s">
        <v>17</v>
      </c>
      <c r="D289" s="21"/>
      <c r="E289" s="21" t="s">
        <v>663</v>
      </c>
      <c r="F289" s="21" t="s">
        <v>12</v>
      </c>
      <c r="G289" s="21" t="s">
        <v>17</v>
      </c>
    </row>
    <row r="290" spans="1:7" outlineLevel="6" collapsed="1">
      <c r="A290" s="19" t="s">
        <v>12</v>
      </c>
      <c r="B290" s="19" t="s">
        <v>13</v>
      </c>
      <c r="C290" s="19" t="s">
        <v>17</v>
      </c>
      <c r="D290" s="19"/>
      <c r="E290" s="19" t="s">
        <v>667</v>
      </c>
      <c r="F290" s="19" t="s">
        <v>15</v>
      </c>
      <c r="G290" s="19" t="s">
        <v>111</v>
      </c>
    </row>
    <row r="291" spans="1:7" ht="30" outlineLevel="6" collapsed="1">
      <c r="A291" s="19" t="s">
        <v>12</v>
      </c>
      <c r="B291" s="19" t="s">
        <v>152</v>
      </c>
      <c r="C291" s="19" t="s">
        <v>17</v>
      </c>
      <c r="D291" s="19"/>
      <c r="E291" s="19" t="s">
        <v>668</v>
      </c>
      <c r="F291" s="19" t="s">
        <v>15</v>
      </c>
      <c r="G291" s="19">
        <v>1</v>
      </c>
    </row>
    <row r="292" spans="1:7" ht="30" outlineLevel="6" collapsed="1">
      <c r="A292" s="19" t="s">
        <v>12</v>
      </c>
      <c r="B292" s="19" t="s">
        <v>152</v>
      </c>
      <c r="C292" s="19" t="s">
        <v>17</v>
      </c>
      <c r="D292" s="19"/>
      <c r="E292" s="19" t="s">
        <v>669</v>
      </c>
      <c r="F292" s="19" t="s">
        <v>15</v>
      </c>
      <c r="G292" s="19">
        <v>1</v>
      </c>
    </row>
    <row r="293" spans="1:7" outlineLevel="6" collapsed="1">
      <c r="A293" s="19" t="s">
        <v>12</v>
      </c>
      <c r="B293" s="19" t="s">
        <v>152</v>
      </c>
      <c r="C293" s="19" t="s">
        <v>17</v>
      </c>
      <c r="D293" s="19"/>
      <c r="E293" s="19" t="s">
        <v>670</v>
      </c>
      <c r="F293" s="19" t="s">
        <v>15</v>
      </c>
      <c r="G293" s="19">
        <v>1</v>
      </c>
    </row>
    <row r="294" spans="1:7" ht="30" outlineLevel="4" collapsed="1">
      <c r="A294" s="21" t="s">
        <v>15</v>
      </c>
      <c r="B294" s="22" t="s">
        <v>664</v>
      </c>
      <c r="C294" s="21" t="s">
        <v>17</v>
      </c>
      <c r="D294" s="21" t="b">
        <f>EXACT(G285,"Based on the net electricity generation and a CO2 emission factor of each power unit")</f>
        <v>1</v>
      </c>
      <c r="E294" s="21" t="s">
        <v>665</v>
      </c>
      <c r="F294" s="21" t="s">
        <v>15</v>
      </c>
      <c r="G294" s="21" t="s">
        <v>17</v>
      </c>
    </row>
    <row r="295" spans="1:7" outlineLevel="5" collapsed="1">
      <c r="A295" s="19" t="s">
        <v>15</v>
      </c>
      <c r="B295" s="19" t="s">
        <v>152</v>
      </c>
      <c r="C295" s="19" t="s">
        <v>17</v>
      </c>
      <c r="D295" s="19" t="s">
        <v>15</v>
      </c>
      <c r="E295" s="19" t="s">
        <v>661</v>
      </c>
      <c r="F295" s="19" t="s">
        <v>15</v>
      </c>
      <c r="G295" s="19">
        <v>1</v>
      </c>
    </row>
    <row r="296" spans="1:7" outlineLevel="5" collapsed="1">
      <c r="A296" s="21" t="s">
        <v>12</v>
      </c>
      <c r="B296" s="22" t="s">
        <v>652</v>
      </c>
      <c r="C296" s="21" t="s">
        <v>17</v>
      </c>
      <c r="D296" s="21"/>
      <c r="E296" s="21" t="s">
        <v>653</v>
      </c>
      <c r="F296" s="21" t="s">
        <v>12</v>
      </c>
      <c r="G296" s="21" t="s">
        <v>17</v>
      </c>
    </row>
    <row r="297" spans="1:7" ht="30" outlineLevel="6" collapsed="1">
      <c r="A297" s="19" t="s">
        <v>12</v>
      </c>
      <c r="B297" s="19" t="s">
        <v>20</v>
      </c>
      <c r="C297" s="20" t="s">
        <v>671</v>
      </c>
      <c r="D297" s="19"/>
      <c r="E297" s="19" t="s">
        <v>672</v>
      </c>
      <c r="F297" s="19" t="s">
        <v>15</v>
      </c>
      <c r="G297" s="19" t="s">
        <v>673</v>
      </c>
    </row>
    <row r="298" spans="1:7" outlineLevel="6" collapsed="1">
      <c r="A298" s="21" t="s">
        <v>15</v>
      </c>
      <c r="B298" s="22" t="s">
        <v>674</v>
      </c>
      <c r="C298" s="21" t="s">
        <v>17</v>
      </c>
      <c r="D298" s="21" t="b">
        <f>EXACT(G297,"Only data available is the electricity generation for the specific power unit")</f>
        <v>0</v>
      </c>
      <c r="E298" s="21" t="s">
        <v>675</v>
      </c>
      <c r="F298" s="21" t="s">
        <v>15</v>
      </c>
      <c r="G298" s="21" t="s">
        <v>17</v>
      </c>
    </row>
    <row r="299" spans="1:7" outlineLevel="7" collapsed="1">
      <c r="A299" s="19" t="s">
        <v>15</v>
      </c>
      <c r="B299" s="19" t="s">
        <v>152</v>
      </c>
      <c r="C299" s="19" t="s">
        <v>17</v>
      </c>
      <c r="D299" s="19" t="s">
        <v>15</v>
      </c>
      <c r="E299" s="19" t="s">
        <v>797</v>
      </c>
      <c r="F299" s="19" t="s">
        <v>15</v>
      </c>
      <c r="G299" s="19">
        <v>1</v>
      </c>
    </row>
    <row r="300" spans="1:7" ht="30" outlineLevel="7" collapsed="1">
      <c r="A300" s="19" t="s">
        <v>12</v>
      </c>
      <c r="B300" s="19" t="s">
        <v>152</v>
      </c>
      <c r="C300" s="19" t="s">
        <v>17</v>
      </c>
      <c r="D300" s="19"/>
      <c r="E300" s="19" t="s">
        <v>798</v>
      </c>
      <c r="F300" s="19" t="s">
        <v>15</v>
      </c>
      <c r="G300" s="19">
        <v>1</v>
      </c>
    </row>
    <row r="301" spans="1:7" ht="30" outlineLevel="6" collapsed="1">
      <c r="A301" s="21" t="s">
        <v>15</v>
      </c>
      <c r="B301" s="22" t="s">
        <v>676</v>
      </c>
      <c r="C301" s="21" t="s">
        <v>17</v>
      </c>
      <c r="D301" s="21" t="b">
        <f>EXACT(G297,"Only data available for the specific power unit are the electricity generation and the fuel types used")</f>
        <v>0</v>
      </c>
      <c r="E301" s="21" t="s">
        <v>677</v>
      </c>
      <c r="F301" s="21" t="s">
        <v>15</v>
      </c>
      <c r="G301" s="21" t="s">
        <v>17</v>
      </c>
    </row>
    <row r="302" spans="1:7" outlineLevel="7" collapsed="1">
      <c r="A302" s="19" t="s">
        <v>15</v>
      </c>
      <c r="B302" s="19" t="s">
        <v>152</v>
      </c>
      <c r="C302" s="19" t="s">
        <v>17</v>
      </c>
      <c r="D302" s="19" t="s">
        <v>15</v>
      </c>
      <c r="E302" s="19" t="s">
        <v>799</v>
      </c>
      <c r="F302" s="19" t="s">
        <v>15</v>
      </c>
      <c r="G302" s="19">
        <v>1</v>
      </c>
    </row>
    <row r="303" spans="1:7" ht="30" outlineLevel="7" collapsed="1">
      <c r="A303" s="19" t="s">
        <v>12</v>
      </c>
      <c r="B303" s="19" t="s">
        <v>152</v>
      </c>
      <c r="C303" s="19" t="s">
        <v>17</v>
      </c>
      <c r="D303" s="19"/>
      <c r="E303" s="19" t="s">
        <v>798</v>
      </c>
      <c r="F303" s="19" t="s">
        <v>15</v>
      </c>
      <c r="G303" s="19">
        <v>1</v>
      </c>
    </row>
    <row r="304" spans="1:7" ht="30" outlineLevel="7" collapsed="1">
      <c r="A304" s="19" t="s">
        <v>12</v>
      </c>
      <c r="B304" s="19" t="s">
        <v>152</v>
      </c>
      <c r="C304" s="19" t="s">
        <v>17</v>
      </c>
      <c r="D304" s="19"/>
      <c r="E304" s="19" t="s">
        <v>800</v>
      </c>
      <c r="F304" s="19" t="s">
        <v>15</v>
      </c>
      <c r="G304" s="19">
        <v>1</v>
      </c>
    </row>
    <row r="305" spans="1:7" outlineLevel="7" collapsed="1">
      <c r="A305" s="19" t="s">
        <v>12</v>
      </c>
      <c r="B305" s="19" t="s">
        <v>152</v>
      </c>
      <c r="C305" s="19" t="s">
        <v>17</v>
      </c>
      <c r="D305" s="19"/>
      <c r="E305" s="19" t="s">
        <v>801</v>
      </c>
      <c r="F305" s="19" t="s">
        <v>15</v>
      </c>
      <c r="G305" s="19">
        <v>1</v>
      </c>
    </row>
    <row r="306" spans="1:7" outlineLevel="6" collapsed="1">
      <c r="A306" s="21" t="s">
        <v>15</v>
      </c>
      <c r="B306" s="22" t="s">
        <v>678</v>
      </c>
      <c r="C306" s="21" t="s">
        <v>17</v>
      </c>
      <c r="D306" s="21" t="b">
        <f>EXACT(G297,"Data available for fuel consumption and electricity generation")</f>
        <v>1</v>
      </c>
      <c r="E306" s="21" t="s">
        <v>673</v>
      </c>
      <c r="F306" s="21" t="s">
        <v>15</v>
      </c>
      <c r="G306" s="21" t="s">
        <v>17</v>
      </c>
    </row>
    <row r="307" spans="1:7" outlineLevel="7" collapsed="1">
      <c r="A307" s="19" t="s">
        <v>15</v>
      </c>
      <c r="B307" s="19" t="s">
        <v>152</v>
      </c>
      <c r="C307" s="19" t="s">
        <v>17</v>
      </c>
      <c r="D307" s="19" t="s">
        <v>15</v>
      </c>
      <c r="E307" s="19" t="s">
        <v>797</v>
      </c>
      <c r="F307" s="19" t="s">
        <v>15</v>
      </c>
      <c r="G307" s="19">
        <v>1</v>
      </c>
    </row>
    <row r="308" spans="1:7" ht="30" outlineLevel="7" collapsed="1">
      <c r="A308" s="19" t="s">
        <v>12</v>
      </c>
      <c r="B308" s="19" t="s">
        <v>13</v>
      </c>
      <c r="C308" s="19" t="s">
        <v>17</v>
      </c>
      <c r="D308" s="19"/>
      <c r="E308" s="19" t="s">
        <v>802</v>
      </c>
      <c r="F308" s="19" t="s">
        <v>15</v>
      </c>
      <c r="G308" s="19" t="s">
        <v>111</v>
      </c>
    </row>
    <row r="309" spans="1:7" ht="30" outlineLevel="7" collapsed="1">
      <c r="A309" s="19" t="s">
        <v>12</v>
      </c>
      <c r="B309" s="19" t="s">
        <v>152</v>
      </c>
      <c r="C309" s="19" t="s">
        <v>17</v>
      </c>
      <c r="D309" s="19"/>
      <c r="E309" s="19" t="s">
        <v>798</v>
      </c>
      <c r="F309" s="19" t="s">
        <v>15</v>
      </c>
      <c r="G309" s="19">
        <v>1</v>
      </c>
    </row>
    <row r="310" spans="1:7" outlineLevel="7" collapsed="1">
      <c r="A310" s="19" t="s">
        <v>12</v>
      </c>
      <c r="B310" s="19" t="s">
        <v>13</v>
      </c>
      <c r="C310" s="19" t="s">
        <v>17</v>
      </c>
      <c r="D310" s="19"/>
      <c r="E310" s="19" t="s">
        <v>803</v>
      </c>
      <c r="F310" s="19" t="s">
        <v>15</v>
      </c>
      <c r="G310" s="19" t="s">
        <v>111</v>
      </c>
    </row>
    <row r="311" spans="1:7" outlineLevel="7" collapsed="1">
      <c r="A311" s="19" t="s">
        <v>12</v>
      </c>
      <c r="B311" s="20" t="s">
        <v>663</v>
      </c>
      <c r="C311" s="19" t="s">
        <v>17</v>
      </c>
      <c r="D311" s="19"/>
      <c r="E311" s="19" t="s">
        <v>663</v>
      </c>
      <c r="F311" s="19" t="s">
        <v>12</v>
      </c>
      <c r="G311" s="19" t="s">
        <v>17</v>
      </c>
    </row>
    <row r="312" spans="1:7" outlineLevel="4" collapsed="1">
      <c r="A312" s="19" t="s">
        <v>15</v>
      </c>
      <c r="B312" s="19" t="s">
        <v>152</v>
      </c>
      <c r="C312" s="19" t="s">
        <v>17</v>
      </c>
      <c r="D312" s="19" t="s">
        <v>15</v>
      </c>
      <c r="E312" s="19" t="s">
        <v>666</v>
      </c>
      <c r="F312" s="19" t="s">
        <v>15</v>
      </c>
      <c r="G312" s="19">
        <v>1</v>
      </c>
    </row>
    <row r="313" spans="1:7" outlineLevel="2" collapsed="1">
      <c r="A313" s="21" t="s">
        <v>15</v>
      </c>
      <c r="B313" s="22" t="s">
        <v>679</v>
      </c>
      <c r="C313" s="21" t="s">
        <v>17</v>
      </c>
      <c r="D313" s="21" t="b">
        <f>EXACT(G229,"Hourly")</f>
        <v>1</v>
      </c>
      <c r="E313" s="21" t="s">
        <v>680</v>
      </c>
      <c r="F313" s="21" t="s">
        <v>15</v>
      </c>
      <c r="G313" s="21" t="s">
        <v>17</v>
      </c>
    </row>
    <row r="314" spans="1:7" ht="30" outlineLevel="3" collapsed="1">
      <c r="A314" s="19" t="s">
        <v>12</v>
      </c>
      <c r="B314" s="19" t="s">
        <v>20</v>
      </c>
      <c r="C314" s="20" t="s">
        <v>681</v>
      </c>
      <c r="D314" s="19"/>
      <c r="E314" s="19" t="s">
        <v>682</v>
      </c>
      <c r="F314" s="19" t="s">
        <v>15</v>
      </c>
      <c r="G314" s="19" t="s">
        <v>683</v>
      </c>
    </row>
    <row r="315" spans="1:7" ht="30" outlineLevel="3" collapsed="1">
      <c r="A315" s="19" t="s">
        <v>12</v>
      </c>
      <c r="B315" s="19" t="s">
        <v>152</v>
      </c>
      <c r="C315" s="19" t="s">
        <v>17</v>
      </c>
      <c r="D315" s="19"/>
      <c r="E315" s="19" t="s">
        <v>684</v>
      </c>
      <c r="F315" s="19" t="s">
        <v>15</v>
      </c>
      <c r="G315" s="19">
        <v>1</v>
      </c>
    </row>
    <row r="316" spans="1:7" outlineLevel="2" collapsed="1">
      <c r="A316" s="21" t="s">
        <v>12</v>
      </c>
      <c r="B316" s="22" t="s">
        <v>685</v>
      </c>
      <c r="C316" s="21" t="s">
        <v>17</v>
      </c>
      <c r="D316" s="21"/>
      <c r="E316" s="21" t="s">
        <v>685</v>
      </c>
      <c r="F316" s="21" t="s">
        <v>15</v>
      </c>
      <c r="G316" s="21" t="s">
        <v>17</v>
      </c>
    </row>
    <row r="317" spans="1:7" outlineLevel="3" collapsed="1">
      <c r="A317" s="19" t="s">
        <v>15</v>
      </c>
      <c r="B317" s="19" t="s">
        <v>152</v>
      </c>
      <c r="C317" s="19" t="s">
        <v>17</v>
      </c>
      <c r="D317" s="19" t="s">
        <v>15</v>
      </c>
      <c r="E317" s="19" t="s">
        <v>686</v>
      </c>
      <c r="F317" s="19" t="s">
        <v>15</v>
      </c>
      <c r="G317" s="19">
        <v>1</v>
      </c>
    </row>
    <row r="318" spans="1:7" ht="409.5" outlineLevel="3" collapsed="1">
      <c r="A318" s="19" t="s">
        <v>15</v>
      </c>
      <c r="B318" s="19" t="s">
        <v>80</v>
      </c>
      <c r="C318" s="23" t="s">
        <v>81</v>
      </c>
      <c r="D318" s="19"/>
      <c r="E318" s="24" t="s">
        <v>687</v>
      </c>
      <c r="F318" s="19" t="s">
        <v>15</v>
      </c>
      <c r="G318" s="19" t="s">
        <v>17</v>
      </c>
    </row>
    <row r="319" spans="1:7" outlineLevel="3" collapsed="1">
      <c r="A319" s="19" t="s">
        <v>12</v>
      </c>
      <c r="B319" s="19" t="s">
        <v>152</v>
      </c>
      <c r="C319" s="19" t="s">
        <v>17</v>
      </c>
      <c r="D319" s="19"/>
      <c r="E319" s="19" t="s">
        <v>688</v>
      </c>
      <c r="F319" s="19" t="s">
        <v>15</v>
      </c>
      <c r="G319" s="19">
        <v>1</v>
      </c>
    </row>
    <row r="320" spans="1:7" outlineLevel="3" collapsed="1">
      <c r="A320" s="19" t="s">
        <v>12</v>
      </c>
      <c r="B320" s="19" t="s">
        <v>152</v>
      </c>
      <c r="C320" s="19" t="s">
        <v>17</v>
      </c>
      <c r="D320" s="19"/>
      <c r="E320" s="19" t="s">
        <v>689</v>
      </c>
      <c r="F320" s="19" t="s">
        <v>15</v>
      </c>
      <c r="G320" s="19">
        <v>1</v>
      </c>
    </row>
    <row r="321" spans="1:7" outlineLevel="3" collapsed="1">
      <c r="A321" s="21" t="s">
        <v>12</v>
      </c>
      <c r="B321" s="22" t="s">
        <v>690</v>
      </c>
      <c r="C321" s="21" t="s">
        <v>17</v>
      </c>
      <c r="D321" s="21"/>
      <c r="E321" s="21" t="s">
        <v>690</v>
      </c>
      <c r="F321" s="21" t="s">
        <v>12</v>
      </c>
      <c r="G321" s="21" t="s">
        <v>17</v>
      </c>
    </row>
    <row r="322" spans="1:7" outlineLevel="4" collapsed="1">
      <c r="A322" s="19" t="s">
        <v>12</v>
      </c>
      <c r="B322" s="19" t="s">
        <v>13</v>
      </c>
      <c r="C322" s="19" t="s">
        <v>17</v>
      </c>
      <c r="D322" s="19"/>
      <c r="E322" s="19" t="s">
        <v>691</v>
      </c>
      <c r="F322" s="19" t="s">
        <v>15</v>
      </c>
      <c r="G322" s="19" t="s">
        <v>111</v>
      </c>
    </row>
    <row r="323" spans="1:7" outlineLevel="4" collapsed="1">
      <c r="A323" s="19" t="s">
        <v>12</v>
      </c>
      <c r="B323" s="19" t="s">
        <v>65</v>
      </c>
      <c r="C323" s="19" t="s">
        <v>17</v>
      </c>
      <c r="D323" s="19"/>
      <c r="E323" s="19" t="s">
        <v>692</v>
      </c>
      <c r="F323" s="19" t="s">
        <v>15</v>
      </c>
      <c r="G323" s="19" t="s">
        <v>329</v>
      </c>
    </row>
    <row r="324" spans="1:7" outlineLevel="4" collapsed="1">
      <c r="A324" s="19" t="s">
        <v>12</v>
      </c>
      <c r="B324" s="19" t="s">
        <v>152</v>
      </c>
      <c r="C324" s="19" t="s">
        <v>17</v>
      </c>
      <c r="D324" s="19"/>
      <c r="E324" s="19" t="s">
        <v>693</v>
      </c>
      <c r="F324" s="19" t="s">
        <v>15</v>
      </c>
      <c r="G324" s="19">
        <v>1</v>
      </c>
    </row>
    <row r="325" spans="1:7" outlineLevel="4" collapsed="1">
      <c r="A325" s="19" t="s">
        <v>12</v>
      </c>
      <c r="B325" s="19" t="s">
        <v>152</v>
      </c>
      <c r="C325" s="19" t="s">
        <v>17</v>
      </c>
      <c r="D325" s="19"/>
      <c r="E325" s="19" t="s">
        <v>694</v>
      </c>
      <c r="F325" s="19" t="s">
        <v>15</v>
      </c>
      <c r="G325" s="19">
        <v>1</v>
      </c>
    </row>
    <row r="326" spans="1:7" outlineLevel="2" collapsed="1">
      <c r="A326" s="21" t="s">
        <v>12</v>
      </c>
      <c r="B326" s="22" t="s">
        <v>695</v>
      </c>
      <c r="C326" s="21" t="s">
        <v>17</v>
      </c>
      <c r="D326" s="21"/>
      <c r="E326" s="21" t="s">
        <v>695</v>
      </c>
      <c r="F326" s="21" t="s">
        <v>15</v>
      </c>
      <c r="G326" s="21" t="s">
        <v>17</v>
      </c>
    </row>
    <row r="327" spans="1:7" ht="30" outlineLevel="3" collapsed="1">
      <c r="A327" s="19" t="s">
        <v>12</v>
      </c>
      <c r="B327" s="19" t="s">
        <v>20</v>
      </c>
      <c r="C327" s="20" t="s">
        <v>696</v>
      </c>
      <c r="D327" s="19"/>
      <c r="E327" s="19" t="s">
        <v>697</v>
      </c>
      <c r="F327" s="19" t="s">
        <v>15</v>
      </c>
      <c r="G327" s="19" t="s">
        <v>12</v>
      </c>
    </row>
    <row r="328" spans="1:7" outlineLevel="3" collapsed="1">
      <c r="A328" s="21" t="s">
        <v>15</v>
      </c>
      <c r="B328" s="22" t="s">
        <v>698</v>
      </c>
      <c r="C328" s="21" t="s">
        <v>17</v>
      </c>
      <c r="D328" s="21" t="b">
        <f>EXACT(G327,"No")</f>
        <v>0</v>
      </c>
      <c r="E328" s="21" t="s">
        <v>699</v>
      </c>
      <c r="F328" s="21" t="s">
        <v>15</v>
      </c>
      <c r="G328" s="21" t="s">
        <v>17</v>
      </c>
    </row>
    <row r="329" spans="1:7" ht="30" outlineLevel="4" collapsed="1">
      <c r="A329" s="19" t="s">
        <v>12</v>
      </c>
      <c r="B329" s="19" t="s">
        <v>20</v>
      </c>
      <c r="C329" s="20" t="s">
        <v>700</v>
      </c>
      <c r="D329" s="19"/>
      <c r="E329" s="19" t="s">
        <v>701</v>
      </c>
      <c r="F329" s="19" t="s">
        <v>15</v>
      </c>
      <c r="G329" s="19" t="s">
        <v>702</v>
      </c>
    </row>
    <row r="330" spans="1:7" outlineLevel="4" collapsed="1">
      <c r="A330" s="21" t="s">
        <v>15</v>
      </c>
      <c r="B330" s="22" t="s">
        <v>703</v>
      </c>
      <c r="C330" s="21" t="s">
        <v>17</v>
      </c>
      <c r="D330" s="21" t="b">
        <f>EXACT(G329,"Neither")</f>
        <v>0</v>
      </c>
      <c r="E330" s="21" t="s">
        <v>703</v>
      </c>
      <c r="F330" s="21" t="s">
        <v>15</v>
      </c>
      <c r="G330" s="21" t="s">
        <v>17</v>
      </c>
    </row>
    <row r="331" spans="1:7" outlineLevel="5" collapsed="1">
      <c r="A331" s="19" t="s">
        <v>15</v>
      </c>
      <c r="B331" s="19" t="s">
        <v>152</v>
      </c>
      <c r="C331" s="19" t="s">
        <v>17</v>
      </c>
      <c r="D331" s="19" t="s">
        <v>15</v>
      </c>
      <c r="E331" s="19" t="s">
        <v>704</v>
      </c>
      <c r="F331" s="19" t="s">
        <v>15</v>
      </c>
      <c r="G331" s="19">
        <v>1</v>
      </c>
    </row>
    <row r="332" spans="1:7" outlineLevel="5" collapsed="1">
      <c r="A332" s="19" t="s">
        <v>15</v>
      </c>
      <c r="B332" s="19" t="s">
        <v>152</v>
      </c>
      <c r="C332" s="19" t="s">
        <v>17</v>
      </c>
      <c r="D332" s="19" t="s">
        <v>15</v>
      </c>
      <c r="E332" s="19" t="s">
        <v>705</v>
      </c>
      <c r="F332" s="19" t="s">
        <v>15</v>
      </c>
      <c r="G332" s="19">
        <v>1</v>
      </c>
    </row>
    <row r="333" spans="1:7" outlineLevel="5" collapsed="1">
      <c r="A333" s="19" t="s">
        <v>15</v>
      </c>
      <c r="B333" s="19" t="s">
        <v>152</v>
      </c>
      <c r="C333" s="19" t="s">
        <v>17</v>
      </c>
      <c r="D333" s="19" t="s">
        <v>15</v>
      </c>
      <c r="E333" s="19" t="s">
        <v>706</v>
      </c>
      <c r="F333" s="19" t="s">
        <v>15</v>
      </c>
      <c r="G333" s="19">
        <v>1</v>
      </c>
    </row>
    <row r="334" spans="1:7" outlineLevel="5" collapsed="1">
      <c r="A334" s="19" t="s">
        <v>15</v>
      </c>
      <c r="B334" s="19" t="s">
        <v>152</v>
      </c>
      <c r="C334" s="19" t="s">
        <v>17</v>
      </c>
      <c r="D334" s="19" t="s">
        <v>15</v>
      </c>
      <c r="E334" s="19" t="s">
        <v>686</v>
      </c>
      <c r="F334" s="19" t="s">
        <v>15</v>
      </c>
      <c r="G334" s="19">
        <v>1</v>
      </c>
    </row>
    <row r="335" spans="1:7" ht="30" outlineLevel="5" collapsed="1">
      <c r="A335" s="19" t="s">
        <v>12</v>
      </c>
      <c r="B335" s="19" t="s">
        <v>20</v>
      </c>
      <c r="C335" s="20" t="s">
        <v>134</v>
      </c>
      <c r="D335" s="19"/>
      <c r="E335" s="19" t="s">
        <v>707</v>
      </c>
      <c r="F335" s="19" t="s">
        <v>15</v>
      </c>
      <c r="G335" s="19" t="s">
        <v>12</v>
      </c>
    </row>
    <row r="336" spans="1:7" ht="45" outlineLevel="5" collapsed="1">
      <c r="A336" s="19" t="s">
        <v>12</v>
      </c>
      <c r="B336" s="19" t="s">
        <v>20</v>
      </c>
      <c r="C336" s="20" t="s">
        <v>708</v>
      </c>
      <c r="D336" s="19"/>
      <c r="E336" s="19" t="s">
        <v>709</v>
      </c>
      <c r="F336" s="19" t="s">
        <v>15</v>
      </c>
      <c r="G336" s="19" t="s">
        <v>710</v>
      </c>
    </row>
    <row r="337" spans="1:7" ht="30" outlineLevel="5" collapsed="1">
      <c r="A337" s="19" t="s">
        <v>12</v>
      </c>
      <c r="B337" s="19" t="s">
        <v>20</v>
      </c>
      <c r="C337" s="20" t="s">
        <v>711</v>
      </c>
      <c r="D337" s="19"/>
      <c r="E337" s="19" t="s">
        <v>712</v>
      </c>
      <c r="F337" s="19" t="s">
        <v>15</v>
      </c>
      <c r="G337" s="19" t="s">
        <v>12</v>
      </c>
    </row>
    <row r="338" spans="1:7" outlineLevel="5" collapsed="1">
      <c r="A338" s="19" t="s">
        <v>15</v>
      </c>
      <c r="B338" s="19" t="s">
        <v>152</v>
      </c>
      <c r="C338" s="19" t="s">
        <v>17</v>
      </c>
      <c r="D338" s="19" t="s">
        <v>15</v>
      </c>
      <c r="E338" s="19" t="s">
        <v>713</v>
      </c>
      <c r="F338" s="19" t="s">
        <v>15</v>
      </c>
      <c r="G338" s="19">
        <v>1</v>
      </c>
    </row>
    <row r="339" spans="1:7" outlineLevel="4" collapsed="1">
      <c r="A339" s="21" t="s">
        <v>15</v>
      </c>
      <c r="B339" s="22" t="s">
        <v>714</v>
      </c>
      <c r="C339" s="21" t="s">
        <v>17</v>
      </c>
      <c r="D339" s="21" t="b">
        <f>EXACT(G329,"Isolated System")</f>
        <v>0</v>
      </c>
      <c r="E339" s="21" t="s">
        <v>715</v>
      </c>
      <c r="F339" s="21" t="s">
        <v>15</v>
      </c>
      <c r="G339" s="21" t="s">
        <v>17</v>
      </c>
    </row>
    <row r="340" spans="1:7" outlineLevel="5" collapsed="1">
      <c r="A340" s="19" t="s">
        <v>15</v>
      </c>
      <c r="B340" s="19" t="s">
        <v>152</v>
      </c>
      <c r="C340" s="19" t="s">
        <v>17</v>
      </c>
      <c r="D340" s="19" t="s">
        <v>15</v>
      </c>
      <c r="E340" s="19" t="s">
        <v>704</v>
      </c>
      <c r="F340" s="19" t="s">
        <v>15</v>
      </c>
      <c r="G340" s="19">
        <v>1</v>
      </c>
    </row>
    <row r="341" spans="1:7" outlineLevel="5" collapsed="1">
      <c r="A341" s="19" t="s">
        <v>15</v>
      </c>
      <c r="B341" s="19" t="s">
        <v>152</v>
      </c>
      <c r="C341" s="19" t="s">
        <v>17</v>
      </c>
      <c r="D341" s="19" t="s">
        <v>15</v>
      </c>
      <c r="E341" s="19" t="s">
        <v>705</v>
      </c>
      <c r="F341" s="19" t="s">
        <v>15</v>
      </c>
      <c r="G341" s="19">
        <v>1</v>
      </c>
    </row>
    <row r="342" spans="1:7" outlineLevel="5" collapsed="1">
      <c r="A342" s="19" t="s">
        <v>15</v>
      </c>
      <c r="B342" s="19" t="s">
        <v>152</v>
      </c>
      <c r="C342" s="19" t="s">
        <v>17</v>
      </c>
      <c r="D342" s="19" t="s">
        <v>15</v>
      </c>
      <c r="E342" s="19" t="s">
        <v>706</v>
      </c>
      <c r="F342" s="19" t="s">
        <v>15</v>
      </c>
      <c r="G342" s="19">
        <v>1</v>
      </c>
    </row>
    <row r="343" spans="1:7" outlineLevel="5" collapsed="1">
      <c r="A343" s="19" t="s">
        <v>15</v>
      </c>
      <c r="B343" s="19" t="s">
        <v>152</v>
      </c>
      <c r="C343" s="19" t="s">
        <v>17</v>
      </c>
      <c r="D343" s="19" t="s">
        <v>15</v>
      </c>
      <c r="E343" s="19" t="s">
        <v>713</v>
      </c>
      <c r="F343" s="19" t="s">
        <v>15</v>
      </c>
      <c r="G343" s="19">
        <v>1</v>
      </c>
    </row>
    <row r="344" spans="1:7" outlineLevel="5" collapsed="1">
      <c r="A344" s="19" t="s">
        <v>15</v>
      </c>
      <c r="B344" s="19" t="s">
        <v>152</v>
      </c>
      <c r="C344" s="19" t="s">
        <v>17</v>
      </c>
      <c r="D344" s="19" t="s">
        <v>15</v>
      </c>
      <c r="E344" s="19" t="s">
        <v>686</v>
      </c>
      <c r="F344" s="19" t="s">
        <v>15</v>
      </c>
      <c r="G344" s="19">
        <v>1</v>
      </c>
    </row>
    <row r="345" spans="1:7" ht="30" outlineLevel="5" collapsed="1">
      <c r="A345" s="19" t="s">
        <v>12</v>
      </c>
      <c r="B345" s="19" t="s">
        <v>20</v>
      </c>
      <c r="C345" s="20" t="s">
        <v>716</v>
      </c>
      <c r="D345" s="19"/>
      <c r="E345" s="19" t="s">
        <v>717</v>
      </c>
      <c r="F345" s="19" t="s">
        <v>15</v>
      </c>
      <c r="G345" s="19" t="s">
        <v>718</v>
      </c>
    </row>
    <row r="346" spans="1:7" outlineLevel="5" collapsed="1">
      <c r="A346" s="21" t="s">
        <v>15</v>
      </c>
      <c r="B346" s="22" t="s">
        <v>719</v>
      </c>
      <c r="C346" s="21" t="s">
        <v>17</v>
      </c>
      <c r="D346" s="21" t="b">
        <f>EXACT(G345,"Multiple")</f>
        <v>0</v>
      </c>
      <c r="E346" s="21" t="s">
        <v>720</v>
      </c>
      <c r="F346" s="21" t="s">
        <v>15</v>
      </c>
      <c r="G346" s="21" t="s">
        <v>17</v>
      </c>
    </row>
    <row r="347" spans="1:7" ht="30" outlineLevel="6" collapsed="1">
      <c r="A347" s="19" t="s">
        <v>12</v>
      </c>
      <c r="B347" s="19" t="s">
        <v>20</v>
      </c>
      <c r="C347" s="20" t="s">
        <v>721</v>
      </c>
      <c r="D347" s="19"/>
      <c r="E347" s="19" t="s">
        <v>722</v>
      </c>
      <c r="F347" s="19" t="s">
        <v>15</v>
      </c>
      <c r="G347" s="19" t="s">
        <v>723</v>
      </c>
    </row>
    <row r="348" spans="1:7" ht="30" outlineLevel="6" collapsed="1">
      <c r="A348" s="19" t="s">
        <v>15</v>
      </c>
      <c r="B348" s="19" t="s">
        <v>20</v>
      </c>
      <c r="C348" s="20" t="s">
        <v>724</v>
      </c>
      <c r="D348" s="19" t="b">
        <f>EXACT(G347,"Isolated grid systems with multiple fuel and technology types with combined cycle power plants")</f>
        <v>0</v>
      </c>
      <c r="E348" s="19" t="s">
        <v>725</v>
      </c>
      <c r="F348" s="19" t="s">
        <v>15</v>
      </c>
      <c r="G348" s="19" t="s">
        <v>12</v>
      </c>
    </row>
    <row r="349" spans="1:7" ht="30" outlineLevel="6" collapsed="1">
      <c r="A349" s="19" t="s">
        <v>15</v>
      </c>
      <c r="B349" s="19" t="s">
        <v>20</v>
      </c>
      <c r="C349" s="20" t="s">
        <v>726</v>
      </c>
      <c r="D349" s="19" t="b">
        <f>EXACT(G347,"Isolated grid systems with multiple fuel and technology types without combined cycle power plants")</f>
        <v>0</v>
      </c>
      <c r="E349" s="19" t="s">
        <v>725</v>
      </c>
      <c r="F349" s="19" t="s">
        <v>15</v>
      </c>
      <c r="G349" s="19" t="s">
        <v>12</v>
      </c>
    </row>
    <row r="350" spans="1:7" outlineLevel="4" collapsed="1">
      <c r="A350" s="21" t="s">
        <v>15</v>
      </c>
      <c r="B350" s="22" t="s">
        <v>703</v>
      </c>
      <c r="C350" s="21" t="s">
        <v>17</v>
      </c>
      <c r="D350" s="21" t="b">
        <f>EXACT(G329,"Grid is located in LDC/SIDs/URC")</f>
        <v>1</v>
      </c>
      <c r="E350" s="21" t="s">
        <v>703</v>
      </c>
      <c r="F350" s="21" t="s">
        <v>15</v>
      </c>
      <c r="G350" s="21" t="s">
        <v>17</v>
      </c>
    </row>
    <row r="351" spans="1:7" outlineLevel="5" collapsed="1">
      <c r="A351" s="19" t="s">
        <v>15</v>
      </c>
      <c r="B351" s="19" t="s">
        <v>152</v>
      </c>
      <c r="C351" s="19" t="s">
        <v>17</v>
      </c>
      <c r="D351" s="19" t="s">
        <v>15</v>
      </c>
      <c r="E351" s="19" t="s">
        <v>704</v>
      </c>
      <c r="F351" s="19" t="s">
        <v>15</v>
      </c>
      <c r="G351" s="19">
        <v>1</v>
      </c>
    </row>
    <row r="352" spans="1:7" outlineLevel="5" collapsed="1">
      <c r="A352" s="19" t="s">
        <v>15</v>
      </c>
      <c r="B352" s="19" t="s">
        <v>152</v>
      </c>
      <c r="C352" s="19" t="s">
        <v>17</v>
      </c>
      <c r="D352" s="19" t="s">
        <v>15</v>
      </c>
      <c r="E352" s="19" t="s">
        <v>705</v>
      </c>
      <c r="F352" s="19" t="s">
        <v>15</v>
      </c>
      <c r="G352" s="19">
        <v>1</v>
      </c>
    </row>
    <row r="353" spans="1:7" outlineLevel="5" collapsed="1">
      <c r="A353" s="19" t="s">
        <v>15</v>
      </c>
      <c r="B353" s="19" t="s">
        <v>152</v>
      </c>
      <c r="C353" s="19" t="s">
        <v>17</v>
      </c>
      <c r="D353" s="19" t="s">
        <v>15</v>
      </c>
      <c r="E353" s="19" t="s">
        <v>706</v>
      </c>
      <c r="F353" s="19" t="s">
        <v>15</v>
      </c>
      <c r="G353" s="19">
        <v>1</v>
      </c>
    </row>
    <row r="354" spans="1:7" outlineLevel="5" collapsed="1">
      <c r="A354" s="19" t="s">
        <v>15</v>
      </c>
      <c r="B354" s="19" t="s">
        <v>152</v>
      </c>
      <c r="C354" s="19" t="s">
        <v>17</v>
      </c>
      <c r="D354" s="19" t="s">
        <v>15</v>
      </c>
      <c r="E354" s="19" t="s">
        <v>686</v>
      </c>
      <c r="F354" s="19" t="s">
        <v>15</v>
      </c>
      <c r="G354" s="19">
        <v>1</v>
      </c>
    </row>
    <row r="355" spans="1:7" ht="30" outlineLevel="5" collapsed="1">
      <c r="A355" s="19" t="s">
        <v>12</v>
      </c>
      <c r="B355" s="19" t="s">
        <v>20</v>
      </c>
      <c r="C355" s="20" t="s">
        <v>134</v>
      </c>
      <c r="D355" s="19"/>
      <c r="E355" s="19" t="s">
        <v>707</v>
      </c>
      <c r="F355" s="19" t="s">
        <v>15</v>
      </c>
      <c r="G355" s="19" t="s">
        <v>12</v>
      </c>
    </row>
    <row r="356" spans="1:7" ht="45" outlineLevel="5" collapsed="1">
      <c r="A356" s="19" t="s">
        <v>12</v>
      </c>
      <c r="B356" s="19" t="s">
        <v>20</v>
      </c>
      <c r="C356" s="20" t="s">
        <v>708</v>
      </c>
      <c r="D356" s="19"/>
      <c r="E356" s="19" t="s">
        <v>709</v>
      </c>
      <c r="F356" s="19" t="s">
        <v>15</v>
      </c>
      <c r="G356" s="19" t="s">
        <v>710</v>
      </c>
    </row>
    <row r="357" spans="1:7" ht="30" outlineLevel="5" collapsed="1">
      <c r="A357" s="19" t="s">
        <v>12</v>
      </c>
      <c r="B357" s="19" t="s">
        <v>20</v>
      </c>
      <c r="C357" s="20" t="s">
        <v>711</v>
      </c>
      <c r="D357" s="19"/>
      <c r="E357" s="19" t="s">
        <v>712</v>
      </c>
      <c r="F357" s="19" t="s">
        <v>15</v>
      </c>
      <c r="G357" s="19" t="s">
        <v>12</v>
      </c>
    </row>
    <row r="358" spans="1:7" outlineLevel="5" collapsed="1">
      <c r="A358" s="19" t="s">
        <v>15</v>
      </c>
      <c r="B358" s="19" t="s">
        <v>152</v>
      </c>
      <c r="C358" s="19" t="s">
        <v>17</v>
      </c>
      <c r="D358" s="19" t="s">
        <v>15</v>
      </c>
      <c r="E358" s="19" t="s">
        <v>713</v>
      </c>
      <c r="F358" s="19" t="s">
        <v>15</v>
      </c>
      <c r="G358" s="19">
        <v>1</v>
      </c>
    </row>
    <row r="359" spans="1:7" outlineLevel="3" collapsed="1">
      <c r="A359" s="21" t="s">
        <v>15</v>
      </c>
      <c r="B359" s="22" t="s">
        <v>727</v>
      </c>
      <c r="C359" s="21" t="s">
        <v>17</v>
      </c>
      <c r="D359" s="21" t="b">
        <f>EXACT(G327,"Yes")</f>
        <v>1</v>
      </c>
      <c r="E359" s="21" t="s">
        <v>727</v>
      </c>
      <c r="F359" s="21" t="s">
        <v>15</v>
      </c>
      <c r="G359" s="21" t="s">
        <v>17</v>
      </c>
    </row>
    <row r="360" spans="1:7" outlineLevel="4" collapsed="1">
      <c r="A360" s="19" t="s">
        <v>15</v>
      </c>
      <c r="B360" s="19" t="s">
        <v>152</v>
      </c>
      <c r="C360" s="19" t="s">
        <v>17</v>
      </c>
      <c r="D360" s="19" t="s">
        <v>15</v>
      </c>
      <c r="E360" s="19" t="s">
        <v>704</v>
      </c>
      <c r="F360" s="19" t="s">
        <v>15</v>
      </c>
      <c r="G360" s="19">
        <v>1</v>
      </c>
    </row>
    <row r="361" spans="1:7" outlineLevel="4" collapsed="1">
      <c r="A361" s="19" t="s">
        <v>15</v>
      </c>
      <c r="B361" s="19" t="s">
        <v>152</v>
      </c>
      <c r="C361" s="19" t="s">
        <v>17</v>
      </c>
      <c r="D361" s="19" t="s">
        <v>15</v>
      </c>
      <c r="E361" s="19" t="s">
        <v>713</v>
      </c>
      <c r="F361" s="19" t="s">
        <v>15</v>
      </c>
      <c r="G361" s="19">
        <v>1</v>
      </c>
    </row>
    <row r="362" spans="1:7" outlineLevel="4" collapsed="1">
      <c r="A362" s="19" t="s">
        <v>15</v>
      </c>
      <c r="B362" s="19" t="s">
        <v>152</v>
      </c>
      <c r="C362" s="19" t="s">
        <v>17</v>
      </c>
      <c r="D362" s="19" t="s">
        <v>15</v>
      </c>
      <c r="E362" s="19" t="s">
        <v>705</v>
      </c>
      <c r="F362" s="19" t="s">
        <v>15</v>
      </c>
      <c r="G362" s="19">
        <v>1</v>
      </c>
    </row>
    <row r="363" spans="1:7" outlineLevel="4" collapsed="1">
      <c r="A363" s="19" t="s">
        <v>15</v>
      </c>
      <c r="B363" s="19" t="s">
        <v>152</v>
      </c>
      <c r="C363" s="19" t="s">
        <v>17</v>
      </c>
      <c r="D363" s="19" t="s">
        <v>15</v>
      </c>
      <c r="E363" s="19" t="s">
        <v>706</v>
      </c>
      <c r="F363" s="19" t="s">
        <v>15</v>
      </c>
      <c r="G363" s="19">
        <v>1</v>
      </c>
    </row>
    <row r="364" spans="1:7" ht="30" outlineLevel="3" collapsed="1">
      <c r="A364" s="19" t="s">
        <v>12</v>
      </c>
      <c r="B364" s="19" t="s">
        <v>20</v>
      </c>
      <c r="C364" s="20" t="s">
        <v>728</v>
      </c>
      <c r="D364" s="19"/>
      <c r="E364" s="19" t="s">
        <v>729</v>
      </c>
      <c r="F364" s="19" t="s">
        <v>15</v>
      </c>
      <c r="G364" s="19" t="s">
        <v>12</v>
      </c>
    </row>
    <row r="365" spans="1:7" ht="30" outlineLevel="3" collapsed="1">
      <c r="A365" s="19" t="s">
        <v>12</v>
      </c>
      <c r="B365" s="19" t="s">
        <v>20</v>
      </c>
      <c r="C365" s="20" t="s">
        <v>730</v>
      </c>
      <c r="D365" s="19"/>
      <c r="E365" s="19" t="s">
        <v>731</v>
      </c>
      <c r="F365" s="19" t="s">
        <v>15</v>
      </c>
      <c r="G365" s="19" t="s">
        <v>732</v>
      </c>
    </row>
    <row r="366" spans="1:7" outlineLevel="3" collapsed="1">
      <c r="A366" s="19" t="s">
        <v>15</v>
      </c>
      <c r="B366" s="19" t="s">
        <v>152</v>
      </c>
      <c r="C366" s="19" t="s">
        <v>17</v>
      </c>
      <c r="D366" s="19" t="s">
        <v>15</v>
      </c>
      <c r="E366" s="19" t="s">
        <v>733</v>
      </c>
      <c r="F366" s="19" t="s">
        <v>15</v>
      </c>
      <c r="G366" s="19">
        <v>1</v>
      </c>
    </row>
    <row r="367" spans="1:7" outlineLevel="1" collapsed="1">
      <c r="A367" s="21" t="s">
        <v>15</v>
      </c>
      <c r="B367" s="22" t="s">
        <v>734</v>
      </c>
      <c r="C367" s="21" t="s">
        <v>17</v>
      </c>
      <c r="D367" s="21" t="b">
        <f>EXACT(G226,"Use conservative default values")</f>
        <v>0</v>
      </c>
      <c r="E367" s="21" t="s">
        <v>735</v>
      </c>
      <c r="F367" s="21" t="s">
        <v>15</v>
      </c>
      <c r="G367" s="21" t="s">
        <v>17</v>
      </c>
    </row>
    <row r="368" spans="1:7" ht="45" outlineLevel="2" collapsed="1">
      <c r="A368" s="19" t="s">
        <v>12</v>
      </c>
      <c r="B368" s="19" t="s">
        <v>20</v>
      </c>
      <c r="C368" s="20" t="s">
        <v>736</v>
      </c>
      <c r="D368" s="19"/>
      <c r="E368" s="19" t="s">
        <v>737</v>
      </c>
      <c r="F368" s="19" t="s">
        <v>15</v>
      </c>
      <c r="G368" s="19" t="s">
        <v>738</v>
      </c>
    </row>
    <row r="369" spans="1:7" ht="45" outlineLevel="2" collapsed="1">
      <c r="A369" s="19" t="s">
        <v>15</v>
      </c>
      <c r="B369" s="19" t="s">
        <v>20</v>
      </c>
      <c r="C369" s="20" t="s">
        <v>739</v>
      </c>
      <c r="D369" s="19" t="b">
        <f>EXACT(G368,"Only to baseline electricity consumption sources but not to project or leakage electricity consumption sources")</f>
        <v>0</v>
      </c>
      <c r="E369" s="19" t="s">
        <v>740</v>
      </c>
      <c r="F369" s="19" t="s">
        <v>15</v>
      </c>
      <c r="G369" s="19" t="s">
        <v>12</v>
      </c>
    </row>
    <row r="370" spans="1:7" outlineLevel="1" collapsed="1">
      <c r="A370" s="21" t="s">
        <v>12</v>
      </c>
      <c r="B370" s="22" t="s">
        <v>741</v>
      </c>
      <c r="C370" s="21" t="s">
        <v>17</v>
      </c>
      <c r="D370" s="21"/>
      <c r="E370" s="21" t="s">
        <v>741</v>
      </c>
      <c r="F370" s="21" t="s">
        <v>15</v>
      </c>
      <c r="G370" s="21" t="s">
        <v>17</v>
      </c>
    </row>
    <row r="371" spans="1:7" ht="30" outlineLevel="2" collapsed="1">
      <c r="A371" s="19" t="s">
        <v>12</v>
      </c>
      <c r="B371" s="19" t="s">
        <v>152</v>
      </c>
      <c r="C371" s="19" t="s">
        <v>17</v>
      </c>
      <c r="D371" s="19"/>
      <c r="E371" s="19" t="s">
        <v>742</v>
      </c>
      <c r="F371" s="19" t="s">
        <v>15</v>
      </c>
      <c r="G371" s="19">
        <v>1</v>
      </c>
    </row>
    <row r="372" spans="1:7" ht="30" outlineLevel="2" collapsed="1">
      <c r="A372" s="19" t="s">
        <v>12</v>
      </c>
      <c r="B372" s="19" t="s">
        <v>152</v>
      </c>
      <c r="C372" s="19" t="s">
        <v>17</v>
      </c>
      <c r="D372" s="19"/>
      <c r="E372" s="19" t="s">
        <v>743</v>
      </c>
      <c r="F372" s="19" t="s">
        <v>15</v>
      </c>
      <c r="G372" s="19">
        <v>1</v>
      </c>
    </row>
    <row r="373" spans="1:7" outlineLevel="2" collapsed="1">
      <c r="A373" s="19" t="s">
        <v>12</v>
      </c>
      <c r="B373" s="19" t="s">
        <v>13</v>
      </c>
      <c r="C373" s="19" t="s">
        <v>17</v>
      </c>
      <c r="D373" s="19"/>
      <c r="E373" s="19" t="s">
        <v>744</v>
      </c>
      <c r="F373" s="19" t="s">
        <v>15</v>
      </c>
      <c r="G373" s="19" t="s">
        <v>111</v>
      </c>
    </row>
    <row r="374" spans="1:7" ht="30" outlineLevel="2" collapsed="1">
      <c r="A374" s="19" t="s">
        <v>12</v>
      </c>
      <c r="B374" s="19" t="s">
        <v>152</v>
      </c>
      <c r="C374" s="19" t="s">
        <v>17</v>
      </c>
      <c r="D374" s="19"/>
      <c r="E374" s="19" t="s">
        <v>745</v>
      </c>
      <c r="F374" s="19" t="s">
        <v>15</v>
      </c>
      <c r="G374" s="19">
        <v>1</v>
      </c>
    </row>
    <row r="375" spans="1:7" ht="30" outlineLevel="2" collapsed="1">
      <c r="A375" s="19" t="s">
        <v>12</v>
      </c>
      <c r="B375" s="19" t="s">
        <v>152</v>
      </c>
      <c r="C375" s="19" t="s">
        <v>17</v>
      </c>
      <c r="D375" s="19"/>
      <c r="E375" s="19" t="s">
        <v>746</v>
      </c>
      <c r="F375" s="19" t="s">
        <v>15</v>
      </c>
      <c r="G375" s="19">
        <v>1</v>
      </c>
    </row>
    <row r="376" spans="1:7" outlineLevel="2" collapsed="1">
      <c r="A376" s="19" t="s">
        <v>12</v>
      </c>
      <c r="B376" s="19" t="s">
        <v>13</v>
      </c>
      <c r="C376" s="19" t="s">
        <v>17</v>
      </c>
      <c r="D376" s="19"/>
      <c r="E376" s="19" t="s">
        <v>747</v>
      </c>
      <c r="F376" s="19" t="s">
        <v>15</v>
      </c>
      <c r="G376" s="19" t="s">
        <v>111</v>
      </c>
    </row>
    <row r="377" spans="1:7" ht="30" outlineLevel="2" collapsed="1">
      <c r="A377" s="19" t="s">
        <v>12</v>
      </c>
      <c r="B377" s="19" t="s">
        <v>152</v>
      </c>
      <c r="C377" s="19" t="s">
        <v>17</v>
      </c>
      <c r="D377" s="19"/>
      <c r="E377" s="19" t="s">
        <v>748</v>
      </c>
      <c r="F377" s="19" t="s">
        <v>15</v>
      </c>
      <c r="G377" s="19">
        <v>1</v>
      </c>
    </row>
    <row r="378" spans="1:7" ht="30" outlineLevel="2" collapsed="1">
      <c r="A378" s="19" t="s">
        <v>12</v>
      </c>
      <c r="B378" s="19" t="s">
        <v>152</v>
      </c>
      <c r="C378" s="19" t="s">
        <v>17</v>
      </c>
      <c r="D378" s="19"/>
      <c r="E378" s="19" t="s">
        <v>749</v>
      </c>
      <c r="F378" s="19" t="s">
        <v>15</v>
      </c>
      <c r="G378" s="19">
        <v>1</v>
      </c>
    </row>
    <row r="379" spans="1:7" outlineLevel="2" collapsed="1">
      <c r="A379" s="19" t="s">
        <v>12</v>
      </c>
      <c r="B379" s="19" t="s">
        <v>13</v>
      </c>
      <c r="C379" s="19" t="s">
        <v>17</v>
      </c>
      <c r="D379" s="19"/>
      <c r="E379" s="19" t="s">
        <v>750</v>
      </c>
      <c r="F379" s="19" t="s">
        <v>15</v>
      </c>
      <c r="G379" s="19" t="s">
        <v>111</v>
      </c>
    </row>
  </sheetData>
  <mergeCells count="3">
    <mergeCell ref="A1:G1"/>
    <mergeCell ref="B2:G2"/>
    <mergeCell ref="B3:G3"/>
  </mergeCells>
  <hyperlinks>
    <hyperlink ref="C5" location="#'Please select the appro (enum)'!A3" display="Please select the appro (enum)" xr:uid="{8BCAF32D-A3A6-4006-9B9F-59017348FF1D}"/>
    <hyperlink ref="B6" location="#'Tool 05 Scenario A'!A1" display="Tool 05 Scenario A" xr:uid="{FD021EB6-6613-469E-80D3-C5E2D30D597A}"/>
    <hyperlink ref="C7" location="#'Scenario A has 2 option (enum)'!A3" display="Scenario A has 2 option (enum)" xr:uid="{A52B7374-CE77-40EE-829C-4E3001A88D53}"/>
    <hyperlink ref="B8" location="#'Tool 07'!A1" display="Tool 07" xr:uid="{F3FC97FD-2129-4432-BE42-8D002E433B38}"/>
    <hyperlink ref="C10" location="#'Does you have hourly or (enum)'!A3" display="Does you have hourly or (enum)" xr:uid="{D8BFB947-73D3-4DAD-98E9-AB1849021A38}"/>
    <hyperlink ref="B11" location="#'Is LCMR share less than 50% in'!A1" display="Is LCMR share less than 50% in" xr:uid="{EF36CD3B-CB85-446C-A82E-90F67C90E652}"/>
    <hyperlink ref="C12" location="#'Is LCMR share less than (enum)'!A3" display="Is LCMR share less than (enum)" xr:uid="{3078167C-49B0-40F0-A171-7DCB4A312DC3}"/>
    <hyperlink ref="B13" location="#'Is the average load by LCMR le'!A1" display="Is the average load by LCMR le" xr:uid="{E8462351-6B46-46EA-B243-57CA77BDD20B}"/>
    <hyperlink ref="C14" location="#'Is the average load by  (enum)'!A3" display="Is the average load by  (enum)" xr:uid="{C4418C4C-E8A0-412B-BAD4-E7D0056E803D}"/>
    <hyperlink ref="B15" location="#'Are hourly loads of the grid i'!A1" display="Are hourly loads of the grid i" xr:uid="{46E5F1DC-8525-4433-B079-64B398D32DEA}"/>
    <hyperlink ref="C16" location="#'Are hourly loads of the (enum)'!A3" display="Are hourly loads of the (enum)" xr:uid="{2FD2F62E-C2E2-4226-AEEE-20FC679C5508}"/>
    <hyperlink ref="B17" location="#'Is the LASL more than one thir'!A1" display="Is the LASL more than one thir" xr:uid="{3709124B-4BE8-495D-8DBC-B0C2099F6064}"/>
    <hyperlink ref="C18" location="#'Is the LASL more than o (enum)'!A3" display="Is the LASL more than o (enum)" xr:uid="{56A96506-3C31-415E-BD88-B59198FD6557}"/>
    <hyperlink ref="B19" location="#'Do you have annual aggregated '!A1" display="Do you have annual aggregated " xr:uid="{6148241D-5C2E-4B02-BD6E-474149A18AF3}"/>
    <hyperlink ref="C20" location="#'Do you have annual aggr (enum)'!A3" display="Do you have annual aggr (enum)" xr:uid="{29833EEB-69F6-47CD-9BB5-D6251AB68E69}"/>
    <hyperlink ref="B22" location="#'Average OM Simple OM'!A1" display="Average OM Simple OM" xr:uid="{38BE886F-4D2C-4040-9EA9-16DE6B86C9A9}"/>
    <hyperlink ref="B23" location="#'Simple Adj OM'!A1" display="Simple Adj OM" xr:uid="{E3C9730A-C0EF-4324-AC8A-2DE48F4AF45B}"/>
    <hyperlink ref="C24" location="#'Select the approach you (enum)'!A3" display="Select the approach you (enum)" xr:uid="{C658B2F0-7CFA-4F92-81A8-D6F0AC73600D}"/>
    <hyperlink ref="B25" location="#'Lambda Approach 2'!A1" display="Lambda Approach 2" xr:uid="{96B3DF20-AD5B-4CA4-958F-2C7F1247B241}"/>
    <hyperlink ref="B26" location="#'Lambda Approach 1'!A1" display="Lambda Approach 1" xr:uid="{7CF05649-A738-44E5-A33B-34C5B7EE8E4D}"/>
    <hyperlink ref="B28" location="#'(Average OM Simple Adj OM) Pow'!A1" display="(Average OM Simple Adj OM) Pow" xr:uid="{0DA34D1F-3C67-49DF-917C-50155CD43ECC}"/>
    <hyperlink ref="B29" location="#'Simple Adj OM'!A1" display="Simple Adj OM" xr:uid="{0A5699F0-05FC-41F3-8F13-9DD244BE6CDE}"/>
    <hyperlink ref="C30" location="#'Select the approach you (enum)'!A3" display="Select the approach you (enum)" xr:uid="{5D5FA940-164D-426C-9532-827EF315AAA1}"/>
    <hyperlink ref="B31" location="#'Lambda Approach 2'!A1" display="Lambda Approach 2" xr:uid="{C52DDF97-43F7-4241-90FD-F67105476824}"/>
    <hyperlink ref="B35" location="#'Lambda Approach 1'!A1" display="Lambda Approach 1" xr:uid="{2807D7CF-4355-4E5F-8AC6-A683AAD89491}"/>
    <hyperlink ref="B42" location="#'(Average OM Simple Adj OM) Pow'!A1" display="(Average OM Simple Adj OM) Pow" xr:uid="{D7ABEE26-C87F-404C-B48F-C6E80A9E174F}"/>
    <hyperlink ref="C43" location="#'Select the option that  (enum)'!A3" display="Select the option that  (enum)" xr:uid="{4D6BA006-67E2-4B90-8D51-D73A5A2CD09E}"/>
    <hyperlink ref="B44" location="#'Average OM (Option A3)'!A1" display="Average OM (Option A3)" xr:uid="{8D1F6835-5153-45DB-B7E6-0F0B2A0F4FC8}"/>
    <hyperlink ref="B45" location="#'Average OM (Option A2)'!A1" display="Average OM (Option A2)" xr:uid="{97383AF6-37C1-46A0-B361-C2738E97339C}"/>
    <hyperlink ref="B46" location="#'Average OM (Option A1)'!A1" display="Average OM (Option A1)" xr:uid="{EC5A1CBC-8CE2-490C-BAF0-504FE6EF9F7B}"/>
    <hyperlink ref="B47" location="#'Average OM Simple OM'!A1" display="Average OM Simple OM" xr:uid="{4119C0CE-59BB-444E-A986-1FC702C7400D}"/>
    <hyperlink ref="C48" location="#'Select one of the two o (enum)'!A3" display="Select one of the two o (enum)" xr:uid="{227ABC7B-D5F9-46A0-B8BF-015E1E502660}"/>
    <hyperlink ref="B49" location="#'Calculation based on total fue'!A1" display="Calculation based on total fue" xr:uid="{F462FF2A-8692-44F0-AD01-B01B016724C5}"/>
    <hyperlink ref="B52" location="#'Fuel Type'!A1" display="Fuel Type" xr:uid="{FBE5B692-0710-4E4C-91A1-5BF97F432A47}"/>
    <hyperlink ref="B57" location="#'Calculation based on average e'!A1" display="Calculation based on average e" xr:uid="{54BCEEF7-D593-48BF-B7FB-809F2EDC5395}"/>
    <hyperlink ref="B59" location="#'(Average OM Simple Adj OM) Pow'!A1" display="(Average OM Simple Adj OM) Pow" xr:uid="{AAE7229C-B3C0-416D-8782-E7E73B585F5A}"/>
    <hyperlink ref="C60" location="#'Select the option that  (enum)'!A3" display="Select the option that  (enum)" xr:uid="{A46CCB39-E51F-4B9B-AEE0-BF6F0D17F491}"/>
    <hyperlink ref="B61" location="#'Average OM (Option A3)'!A1" display="Average OM (Option A3)" xr:uid="{3834F856-BBB1-4DE8-8EE4-F573B115BEB1}"/>
    <hyperlink ref="B62" location="#'Average OM (Option A2)'!A1" display="Average OM (Option A2)" xr:uid="{3B6CD3F9-04DE-4E76-933D-BE6C833C933F}"/>
    <hyperlink ref="B63" location="#'Average OM (Option A1)'!A1" display="Average OM (Option A1)" xr:uid="{9A0FD9E5-322B-4C2B-A18D-9C9D8553E465}"/>
    <hyperlink ref="B65" location="#'Average OM Simple OM'!A1" display="Average OM Simple OM" xr:uid="{CE56CD29-2234-4BD4-B271-192771E963A1}"/>
    <hyperlink ref="C66" location="#'Select one of the two o (enum)'!A3" display="Select one of the two o (enum)" xr:uid="{BC35122F-86D1-4564-89CF-A29CB7120C3F}"/>
    <hyperlink ref="B67" location="#'Calculation based on total fue'!A1" display="Calculation based on total fue" xr:uid="{B7C5AEDB-0378-42F2-849C-CCE34BB76DB8}"/>
    <hyperlink ref="B70" location="#'Fuel Type'!A1" display="Fuel Type" xr:uid="{431361D8-7AB9-4FB5-8FBC-8C4463D127DB}"/>
    <hyperlink ref="B75" location="#'Calculation based on average e'!A1" display="Calculation based on average e" xr:uid="{DA19003D-3F54-4147-8353-C5C291119E54}"/>
    <hyperlink ref="B77" location="#'(Average OM Simple Adj OM) Pow'!A1" display="(Average OM Simple Adj OM) Pow" xr:uid="{F1B2BEED-4D2D-4E48-8D9C-14EF6BB6D8CE}"/>
    <hyperlink ref="C78" location="#'Select the option that  (enum)'!A3" display="Select the option that  (enum)" xr:uid="{277D0F9D-2DE9-413B-9309-6F2C70CD52A9}"/>
    <hyperlink ref="B79" location="#'Average OM (Option A3)'!A1" display="Average OM (Option A3)" xr:uid="{CC62BCA0-98E7-415B-8EA1-41AD4275AF63}"/>
    <hyperlink ref="B82" location="#'Average OM (Option A2)'!A1" display="Average OM (Option A2)" xr:uid="{6B932DFE-5FEB-4DA0-9557-FC6B24391BC8}"/>
    <hyperlink ref="B87" location="#'Average OM (Option A1)'!A1" display="Average OM (Option A1)" xr:uid="{A8C81BE0-EDEE-477F-9FE7-171BB3F26DE5}"/>
    <hyperlink ref="B92" location="#'Fuel Type'!A1" display="Fuel Type" xr:uid="{AB8FA3E8-D6E0-45D3-B674-AA518BBB9A32}"/>
    <hyperlink ref="B94" location="#'Dispatch Data OM'!A1" display="Dispatch Data OM" xr:uid="{42E25E37-8966-4772-8353-D6228F843B4A}"/>
    <hyperlink ref="C95" location="#'Select the option th 1 (enum)'!A3" display="Select the option th 1 (enum)" xr:uid="{7E79B915-30F1-445B-A1EC-96534A919002}"/>
    <hyperlink ref="B97" location="#'Build Margin'!A1" display="Build Margin" xr:uid="{E0C2AEFE-D404-41DB-8092-BA8F539F9E10}"/>
    <hyperlink ref="B102" location="#'Power Unit'!A1" display="Power Unit" xr:uid="{D5A024F4-448A-4396-9891-4D8BECA4F22D}"/>
    <hyperlink ref="B107" location="#'Combined Margin'!A1" display="Combined Margin" xr:uid="{41102864-7B8A-4D90-B492-17C0093928B1}"/>
    <hyperlink ref="C108" location="#'Is data to determine Bu (enum)'!A3" display="Is data to determine Bu (enum)" xr:uid="{9178FF44-4AD6-43D2-A367-6487B1B9FEC5}"/>
    <hyperlink ref="B109" location="#'Combined Margin. Is grid locat'!A1" display="Combined Margin. Is grid locat" xr:uid="{2C72406B-710E-43D3-B3DB-B40E982C33DC}"/>
    <hyperlink ref="C110" location="#'Is grid located in LDCS (enum)'!A3" display="Is grid located in LDCS (enum)" xr:uid="{E9CAB065-7C0F-453B-8573-841EDF8460C6}"/>
    <hyperlink ref="B111" location="#'Simplified CM'!A1" display="Simplified CM" xr:uid="{94627575-EE17-4B35-B426-53067FCCDE6C}"/>
    <hyperlink ref="C116" location="#'Is the project activity (enum)'!A3" display="Is the project activity (enum)" xr:uid="{902ED4E1-719C-4E26-AA35-AEBBFDD779D6}"/>
    <hyperlink ref="C117" location="#'Is the share of renewab (enum)'!A3" display="Is the share of renewab (enum)" xr:uid="{C567A1CC-AEDA-4E2D-9469-5C0A0E3B1071}"/>
    <hyperlink ref="C118" location="#'Has natural gas been us (enum)'!A3" display="Has natural gas been us (enum)" xr:uid="{249DDCE5-3CD0-4C97-866B-8BD0FDCFB3AB}"/>
    <hyperlink ref="B120" location="#'Simplified CM for Isolated Gri'!A1" display="Simplified CM for Isolated Gri" xr:uid="{BC2C2267-DD17-4BB8-9584-295235287293}"/>
    <hyperlink ref="C126" location="#'Is there a single diese (enum)'!A3" display="Is there a single diese (enum)" xr:uid="{DBB8C013-4961-4B2B-B225-8B7A5EC0FFBB}"/>
    <hyperlink ref="B127" location="#'For multiple power plants choo'!A1" display="For multiple power plants choo" xr:uid="{64B2200D-9EE8-4122-B87D-8C9513AE8538}"/>
    <hyperlink ref="C128" location="#'For multiple power plan (enum)'!A3" display="For multiple power plan (enum)" xr:uid="{9719E4FC-2E9C-4A1D-BE0D-669DBC66A8A2}"/>
    <hyperlink ref="C129" location="#'Are there gaseous fuel- (enum)'!A3" display="Are there gaseous fuel- (enum)" xr:uid="{60DBF357-5FF2-47D9-A368-144ACADD4636}"/>
    <hyperlink ref="C130" location="#'Are there gaseous fu 1 (enum)'!A3" display="Are there gaseous fu 1 (enum)" xr:uid="{21CF89EB-1B0B-4C89-85C3-4980B68140F6}"/>
    <hyperlink ref="B131" location="#'Simplified CM'!A1" display="Simplified CM" xr:uid="{5D0741AD-37F4-4DE6-97F8-2BB4017A4544}"/>
    <hyperlink ref="C136" location="#'Is the project activity (enum)'!A3" display="Is the project activity (enum)" xr:uid="{1D0D52FB-C678-4220-8BFD-21AC0723FB2B}"/>
    <hyperlink ref="C137" location="#'Is the share of renewab (enum)'!A3" display="Is the share of renewab (enum)" xr:uid="{BB566A5E-681C-4B5D-B269-4B11F4D0DC6B}"/>
    <hyperlink ref="C138" location="#'Has natural gas been us (enum)'!A3" display="Has natural gas been us (enum)" xr:uid="{B11464C5-AAFD-49D2-9944-1EC0174E466A}"/>
    <hyperlink ref="B140" location="#'Weighted average CM'!A1" display="Weighted average CM" xr:uid="{4FAA9C7A-6F07-4588-82F2-269C392BEE00}"/>
    <hyperlink ref="C145" location="#'Is this data for the fi (enum)'!A3" display="Is this data for the fi (enum)" xr:uid="{DD77B350-F1E5-4E6C-88FD-9DDB82BD9E8B}"/>
    <hyperlink ref="C146" location="#'Select the option th 2 (enum)'!A3" display="Select the option th 2 (enum)" xr:uid="{C75423CE-CEAC-4006-B260-F87A0E121257}"/>
    <hyperlink ref="B148" location="#'Tool 05 Scenario A | Default V'!A1" display="Tool 05 Scenario A | Default V" xr:uid="{A11C3692-8367-46BB-9D30-6705EB42A3BF}"/>
    <hyperlink ref="C149" location="#'Choose which option  1 (enum)'!A3" display="Choose which option  1 (enum)" xr:uid="{814E095B-2A54-4AE7-9A8D-CE292DC84A3C}"/>
    <hyperlink ref="C150" location="#'Does hydro power plants (enum)'!A3" display="Does hydro power plants (enum)" xr:uid="{54182A82-B0BA-4ACA-A4DB-24C06B13E42A}"/>
    <hyperlink ref="B151" location="#'Generic Approach'!A1" display="Generic Approach" xr:uid="{D33C033C-2ABD-4D0E-8846-728C3F942E98}"/>
    <hyperlink ref="B161" location="#'Tool 05 Scenario B'!A1" display="Tool 05 Scenario B" xr:uid="{CD27A310-3C46-40F3-804E-892B8BD769F5}"/>
    <hyperlink ref="C162" location="#'Tool 05 provides 2 appr (enum)'!A3" display="Tool 05 provides 2 appr (enum)" xr:uid="{D55B00C6-0796-4FAA-8E4E-48247704B973}"/>
    <hyperlink ref="B163" location="#'Tool 05 Scenario B | Generic A'!A1" display="Tool 05 Scenario B | Generic A" xr:uid="{A18446C5-BC5D-49A0-ACCA-81121CD864DD}"/>
    <hyperlink ref="C164" location="#'Please select which app (enum)'!A3" display="Please select which app (enum)" xr:uid="{37371512-A25D-4F48-AB4A-DEC644FC5C2E}"/>
    <hyperlink ref="C165" location="#'Choose which option app (enum)'!A3" display="Choose which option app (enum)" xr:uid="{1777C70E-4E15-4A08-BC29-D4359CE57395}"/>
    <hyperlink ref="C166" location="#'Select the option th 3 (enum)'!A3" display="Select the option th 3 (enum)" xr:uid="{BDA8007A-C750-46E0-AAB0-F4186D941B4D}"/>
    <hyperlink ref="B167" location="#'Tool 05 Power Plants'!A1" display="Tool 05 Power Plants" xr:uid="{A6730600-0948-43B7-A46D-D52DC604D07E}"/>
    <hyperlink ref="C169" location="#'Type of fossil fuel use (enum)'!A3" display="Type of fossil fuel use (enum)" xr:uid="{F8184D94-DCA2-41FC-A474-CF1B392890A5}"/>
    <hyperlink ref="B179" location="#'Generic Approach'!A1" display="Generic Approach" xr:uid="{DD828A72-82EA-4002-B365-0792B12380CE}"/>
    <hyperlink ref="B193" location="#'Tool 05 Scenario B'!A1" display="Tool 05 Scenario B" xr:uid="{C93357D8-9E58-4FD8-B25E-05A355FB4950}"/>
    <hyperlink ref="C194" location="#'Tool 05 provides 2 appr (enum)'!A3" display="Tool 05 provides 2 appr (enum)" xr:uid="{279F9502-86B1-40D9-A128-0E3949AD6B29}"/>
    <hyperlink ref="B195" location="#'Tool 05 Scenario B | Generic A'!A1" display="Tool 05 Scenario B | Generic A" xr:uid="{BF1200ED-2306-47F0-8FF1-244FEDB0B660}"/>
    <hyperlink ref="C196" location="#'Please select which app (enum)'!A3" display="Please select which app (enum)" xr:uid="{42B16D1F-0356-4D6D-AFAA-83632C979369}"/>
    <hyperlink ref="C197" location="#'Choose which option app (enum)'!A3" display="Choose which option app (enum)" xr:uid="{66F9CF53-E71A-43A1-948E-75E546010F9F}"/>
    <hyperlink ref="C198" location="#'Select the option th 3 (enum)'!A3" display="Select the option th 3 (enum)" xr:uid="{A2E8AA54-AB9B-4CDE-AEA2-32130B600901}"/>
    <hyperlink ref="B199" location="#'Tool 05 Power Plants'!A1" display="Tool 05 Power Plants" xr:uid="{A5E59A0D-3706-4D3D-B2C2-B2F66022E5A2}"/>
    <hyperlink ref="C201" location="#'Type of fossil fuel use (enum)'!A3" display="Type of fossil fuel use (enum)" xr:uid="{17324034-252E-4BB0-A977-78BDBB6A1722}"/>
    <hyperlink ref="B211" location="#'Generic Approach'!A1" display="Generic Approach" xr:uid="{94F00C3D-D517-461A-86C9-CE9A7FFBEDF3}"/>
    <hyperlink ref="B225" location="#'Tool 05 Scenario A'!A1" display="Tool 05 Scenario A" xr:uid="{C9C5C605-1A97-4413-ADF4-099B54742D83}"/>
    <hyperlink ref="C226" location="#'Scenario A has 2 option (enum)'!A3" display="Scenario A has 2 option (enum)" xr:uid="{3D00A7B7-3AF3-425C-A80B-D0F6E8C4859F}"/>
    <hyperlink ref="B227" location="#'Tool 07'!A1" display="Tool 07" xr:uid="{8B181641-6AA8-494E-A60E-706EC2EC9814}"/>
    <hyperlink ref="C229" location="#'Does you have hourly or (enum)'!A3" display="Does you have hourly or (enum)" xr:uid="{34E1885A-677A-4C83-B3B1-32B42395E392}"/>
    <hyperlink ref="B230" location="#'Is LCMR share less than 50% in'!A1" display="Is LCMR share less than 50% in" xr:uid="{A4051D3E-3BCA-40F4-AEDC-6832CC6BB1C1}"/>
    <hyperlink ref="C231" location="#'Is LCMR share less than (enum)'!A3" display="Is LCMR share less than (enum)" xr:uid="{518AA232-8BF1-4CFA-9826-6F79D85BF5AC}"/>
    <hyperlink ref="B232" location="#'Is the average load by LCMR le'!A1" display="Is the average load by LCMR le" xr:uid="{D3BD8029-FCBF-4B87-8F09-76FD0A0D7B85}"/>
    <hyperlink ref="C233" location="#'Is the average load by  (enum)'!A3" display="Is the average load by  (enum)" xr:uid="{20F01EA9-15A7-4DEC-987D-2AC07C9EF12F}"/>
    <hyperlink ref="B234" location="#'Are hourly loads of the grid i'!A1" display="Are hourly loads of the grid i" xr:uid="{F298FA1D-5303-48AE-BE09-68532090CC21}"/>
    <hyperlink ref="C235" location="#'Are hourly loads of the (enum)'!A3" display="Are hourly loads of the (enum)" xr:uid="{7257CB24-E7C9-470E-BFE1-62CD5616DBE0}"/>
    <hyperlink ref="B236" location="#'Is the LASL more than one thir'!A1" display="Is the LASL more than one thir" xr:uid="{A752854E-F185-425B-9997-AC7736240826}"/>
    <hyperlink ref="C237" location="#'Is the LASL more than o (enum)'!A3" display="Is the LASL more than o (enum)" xr:uid="{741D0841-E46C-49DC-B739-7DDD5FAFF8E2}"/>
    <hyperlink ref="B238" location="#'Do you have annual aggregated '!A1" display="Do you have annual aggregated " xr:uid="{DBB66EF7-05FE-42B8-A88F-BB2CE3AFA3B8}"/>
    <hyperlink ref="C239" location="#'Do you have annual aggr (enum)'!A3" display="Do you have annual aggr (enum)" xr:uid="{1CE1E1E6-EECE-47DC-99C8-55A5CFBF86B2}"/>
    <hyperlink ref="B241" location="#'Average OM Simple OM'!A1" display="Average OM Simple OM" xr:uid="{FE3C6797-16C2-4A06-93C3-F3B487226064}"/>
    <hyperlink ref="B242" location="#'Simple Adj OM'!A1" display="Simple Adj OM" xr:uid="{16F67064-CBFD-4028-B0E7-AE7521891B45}"/>
    <hyperlink ref="C243" location="#'Select the approach you (enum)'!A3" display="Select the approach you (enum)" xr:uid="{6120B9C4-DAE3-42B3-AF89-9C07CA5789AE}"/>
    <hyperlink ref="B244" location="#'Lambda Approach 2'!A1" display="Lambda Approach 2" xr:uid="{117056D9-2033-4892-BDB9-0B2AB048DC75}"/>
    <hyperlink ref="B245" location="#'Lambda Approach 1'!A1" display="Lambda Approach 1" xr:uid="{D721D67C-178B-4F78-8F00-79D173AED8E9}"/>
    <hyperlink ref="B247" location="#'(Average OM Simple Adj OM) Pow'!A1" display="(Average OM Simple Adj OM) Pow" xr:uid="{19DD2BEA-2725-4010-9697-7DEEC2E4482D}"/>
    <hyperlink ref="B248" location="#'Simple Adj OM'!A1" display="Simple Adj OM" xr:uid="{101BE864-E258-466E-B449-AB81AF7B92DB}"/>
    <hyperlink ref="C249" location="#'Select the approach you (enum)'!A3" display="Select the approach you (enum)" xr:uid="{B4AC4039-7447-40C2-8AD7-BD8BB3B4A81C}"/>
    <hyperlink ref="B250" location="#'Lambda Approach 2'!A1" display="Lambda Approach 2" xr:uid="{D555C790-E0A2-4CF8-9107-EC987F578879}"/>
    <hyperlink ref="B254" location="#'Lambda Approach 1'!A1" display="Lambda Approach 1" xr:uid="{5B26EA24-B49C-448C-8AE5-F943AE470496}"/>
    <hyperlink ref="B261" location="#'(Average OM Simple Adj OM) Pow'!A1" display="(Average OM Simple Adj OM) Pow" xr:uid="{5D74428B-4DA5-432B-AC93-14BC83812606}"/>
    <hyperlink ref="C262" location="#'Select the option that  (enum)'!A3" display="Select the option that  (enum)" xr:uid="{0E747A5B-71BD-4622-8C73-586A68DFAB25}"/>
    <hyperlink ref="B263" location="#'Average OM (Option A3)'!A1" display="Average OM (Option A3)" xr:uid="{59339EA1-078A-4C8A-8DAB-AA6B8377C285}"/>
    <hyperlink ref="B264" location="#'Average OM (Option A2)'!A1" display="Average OM (Option A2)" xr:uid="{12AC43FC-2E58-4DE2-AE3A-7124F59B154E}"/>
    <hyperlink ref="B265" location="#'Average OM (Option A1)'!A1" display="Average OM (Option A1)" xr:uid="{7CA3677B-F16D-469E-9451-5C5DDBD3A4C5}"/>
    <hyperlink ref="B266" location="#'Average OM Simple OM'!A1" display="Average OM Simple OM" xr:uid="{CF55CF6F-12C7-442E-BFC2-27050FBBE4DA}"/>
    <hyperlink ref="C267" location="#'Select one of the two o (enum)'!A3" display="Select one of the two o (enum)" xr:uid="{CCA75420-E31A-47C4-952E-C10947BC7080}"/>
    <hyperlink ref="B268" location="#'Calculation based on total fue'!A1" display="Calculation based on total fue" xr:uid="{0DE0DF15-24F6-445D-A704-EED224DA804C}"/>
    <hyperlink ref="B271" location="#'Fuel Type'!A1" display="Fuel Type" xr:uid="{D68BC9F2-5C1C-4D9D-AB49-4FD05CF9143C}"/>
    <hyperlink ref="B276" location="#'Calculation based on average e'!A1" display="Calculation based on average e" xr:uid="{1EE8C7C1-0E79-48D3-983C-3FBDEB659063}"/>
    <hyperlink ref="B278" location="#'(Average OM Simple Adj OM) Pow'!A1" display="(Average OM Simple Adj OM) Pow" xr:uid="{B7DCD973-D767-44D7-A00B-703E1C217336}"/>
    <hyperlink ref="C279" location="#'Select the option that  (enum)'!A3" display="Select the option that  (enum)" xr:uid="{D22A30AB-1852-4470-9FE7-EAA3D0953E41}"/>
    <hyperlink ref="B280" location="#'Average OM (Option A3)'!A1" display="Average OM (Option A3)" xr:uid="{D5ECE527-538C-4BBD-AF9C-392318F74A70}"/>
    <hyperlink ref="B281" location="#'Average OM (Option A2)'!A1" display="Average OM (Option A2)" xr:uid="{DF3027A0-8BAA-4FDD-8220-B92ACB64E5F7}"/>
    <hyperlink ref="B282" location="#'Average OM (Option A1)'!A1" display="Average OM (Option A1)" xr:uid="{37B8BF0C-2A07-470F-BA6C-337F3634E8E8}"/>
    <hyperlink ref="B284" location="#'Average OM Simple OM'!A1" display="Average OM Simple OM" xr:uid="{64F56ABD-D146-4F05-A2C6-000AA7F484C4}"/>
    <hyperlink ref="C285" location="#'Select one of the two o (enum)'!A3" display="Select one of the two o (enum)" xr:uid="{505E1E7F-5846-42A8-8361-7EA1A5189DA3}"/>
    <hyperlink ref="B286" location="#'Calculation based on total fue'!A1" display="Calculation based on total fue" xr:uid="{2CD92751-82C1-4B8C-AB25-849BA0A1955E}"/>
    <hyperlink ref="B289" location="#'Fuel Type'!A1" display="Fuel Type" xr:uid="{E9B92B3B-5446-4B5B-95CA-A0AD5B655441}"/>
    <hyperlink ref="B294" location="#'Calculation based on average e'!A1" display="Calculation based on average e" xr:uid="{1F9B0848-1690-4B3D-8B88-9B787C28546A}"/>
    <hyperlink ref="B296" location="#'(Average OM Simple Adj OM) Pow'!A1" display="(Average OM Simple Adj OM) Pow" xr:uid="{7BE90CE2-AD39-47D1-92C6-50273B3DB799}"/>
    <hyperlink ref="C297" location="#'Select the option that  (enum)'!A3" display="Select the option that  (enum)" xr:uid="{B68A9686-485A-457D-86C9-56202C0126BE}"/>
    <hyperlink ref="B298" location="#'Average OM (Option A3)'!A1" display="Average OM (Option A3)" xr:uid="{CA237C3F-0305-4097-BD0F-E137FBCED2C8}"/>
    <hyperlink ref="B301" location="#'Average OM (Option A2)'!A1" display="Average OM (Option A2)" xr:uid="{E85D130B-5479-4922-BA95-64E3016A57D9}"/>
    <hyperlink ref="B306" location="#'Average OM (Option A1)'!A1" display="Average OM (Option A1)" xr:uid="{3AD8142E-3E94-4010-913D-A95CFAF9AA81}"/>
    <hyperlink ref="B311" location="#'Fuel Type'!A1" display="Fuel Type" xr:uid="{E3BCF63A-8F10-4DA1-BF19-A4F47EB46F37}"/>
    <hyperlink ref="B313" location="#'Dispatch Data OM'!A1" display="Dispatch Data OM" xr:uid="{AA5B2C93-A085-4510-855F-D8026D1CDF9A}"/>
    <hyperlink ref="C314" location="#'Select the option th 1 (enum)'!A3" display="Select the option th 1 (enum)" xr:uid="{3E44B03D-8F99-41DF-ADAA-CC9160122D7B}"/>
    <hyperlink ref="B316" location="#'Build Margin'!A1" display="Build Margin" xr:uid="{C31FDBF4-81B0-4D20-85F4-8B8C59825B6E}"/>
    <hyperlink ref="B321" location="#'Power Unit'!A1" display="Power Unit" xr:uid="{6AE516AC-427F-4552-8CE4-CE086289B495}"/>
    <hyperlink ref="B326" location="#'Combined Margin'!A1" display="Combined Margin" xr:uid="{95246D22-B23A-4071-B0AC-05AC35DCCF6E}"/>
    <hyperlink ref="C327" location="#'Is data to determine Bu (enum)'!A3" display="Is data to determine Bu (enum)" xr:uid="{088CA10F-4D74-4B57-8964-8920E34385EB}"/>
    <hyperlink ref="B328" location="#'Combined Margin. Is grid locat'!A1" display="Combined Margin. Is grid locat" xr:uid="{87CD5733-9864-4419-AD55-19B68261FB3A}"/>
    <hyperlink ref="C329" location="#'Is grid located in LDCS (enum)'!A3" display="Is grid located in LDCS (enum)" xr:uid="{85F06587-652B-4DBD-8CC9-3EBA356B74B8}"/>
    <hyperlink ref="B330" location="#'Simplified CM'!A1" display="Simplified CM" xr:uid="{7BF1CC08-3043-4B74-8117-1A80C65EA3A8}"/>
    <hyperlink ref="C335" location="#'Is the project activity (enum)'!A3" display="Is the project activity (enum)" xr:uid="{17FF4E76-49A3-4BA6-BD7C-FE4EA903758A}"/>
    <hyperlink ref="C336" location="#'Is the share of renewab (enum)'!A3" display="Is the share of renewab (enum)" xr:uid="{716D3B16-6F2F-48B6-8829-004F1E25C2A9}"/>
    <hyperlink ref="C337" location="#'Has natural gas been us (enum)'!A3" display="Has natural gas been us (enum)" xr:uid="{EB916BDC-CF21-4C3B-B970-D93E55A2EE88}"/>
    <hyperlink ref="B339" location="#'Simplified CM for Isolated Gri'!A1" display="Simplified CM for Isolated Gri" xr:uid="{355AFF93-4939-4DF5-A992-6AEBA200BAD9}"/>
    <hyperlink ref="C345" location="#'Is there a single diese (enum)'!A3" display="Is there a single diese (enum)" xr:uid="{15CB65B9-14B9-4E85-AAFE-71B5887028B9}"/>
    <hyperlink ref="B346" location="#'For multiple power plants choo'!A1" display="For multiple power plants choo" xr:uid="{C18DA77C-EA86-4EFF-8DD8-C679EEA3C950}"/>
    <hyperlink ref="C347" location="#'For multiple power plan (enum)'!A3" display="For multiple power plan (enum)" xr:uid="{3CCD445B-20EB-4A94-AF87-FC45A6DC9554}"/>
    <hyperlink ref="C348" location="#'Are there gaseous fuel- (enum)'!A3" display="Are there gaseous fuel- (enum)" xr:uid="{6257F590-ED1F-49B3-9D16-D48C18D8B77A}"/>
    <hyperlink ref="C349" location="#'Are there gaseous fu 1 (enum)'!A3" display="Are there gaseous fu 1 (enum)" xr:uid="{D9041FC0-2A1E-463D-A82B-2AEB3B5EAE26}"/>
    <hyperlink ref="B350" location="#'Simplified CM'!A1" display="Simplified CM" xr:uid="{118D1C4E-FB98-424F-90B7-CF645E2235F2}"/>
    <hyperlink ref="C355" location="#'Is the project activity (enum)'!A3" display="Is the project activity (enum)" xr:uid="{42837F23-F071-4630-AAFF-6124D3D202D7}"/>
    <hyperlink ref="C356" location="#'Is the share of renewab (enum)'!A3" display="Is the share of renewab (enum)" xr:uid="{47175A0B-CA00-4F89-9594-D2ACDDE5339C}"/>
    <hyperlink ref="C357" location="#'Has natural gas been us (enum)'!A3" display="Has natural gas been us (enum)" xr:uid="{CD0F7FE3-330B-4582-B762-6C900E2C5D96}"/>
    <hyperlink ref="B359" location="#'Weighted average CM'!A1" display="Weighted average CM" xr:uid="{B4F98FA7-EE76-4835-AB72-7B976A925AEB}"/>
    <hyperlink ref="C364" location="#'Is this data for the fi (enum)'!A3" display="Is this data for the fi (enum)" xr:uid="{D826B585-0AE4-4470-B466-588C5C45AB85}"/>
    <hyperlink ref="C365" location="#'Select the option th 2 (enum)'!A3" display="Select the option th 2 (enum)" xr:uid="{D28A6A43-FCDF-4844-AC84-2DD3A8E70AD2}"/>
    <hyperlink ref="B367" location="#'Tool 05 Scenario A | Default V'!A1" display="Tool 05 Scenario A | Default V" xr:uid="{F3F6B8D0-B29C-4AF5-A221-EF28B712BC6E}"/>
    <hyperlink ref="C368" location="#'Choose which option  1 (enum)'!A3" display="Choose which option  1 (enum)" xr:uid="{C8EC1013-BEB6-448A-929D-2134E4A15BC8}"/>
    <hyperlink ref="C369" location="#'Does hydro power plants (enum)'!A3" display="Does hydro power plants (enum)" xr:uid="{C1AC9C98-27B4-4488-9A14-19DCB4911567}"/>
    <hyperlink ref="B370" location="#'Generic Approach'!A1" display="Generic Approach" xr:uid="{9A5982AC-8360-4A76-9AFB-3CB22DEE4046}"/>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73">
        <x14:dataValidation type="list" allowBlank="1" xr:uid="{F9A12438-B608-44D7-9C13-C3F38ADFF8BD}">
          <x14:formula1>
            <xm:f>'Select the option th 1 (enum)'!A3:A4</xm:f>
          </x14:formula1>
          <xm:sqref>G95</xm:sqref>
        </x14:dataValidation>
        <x14:dataValidation type="list" allowBlank="1" xr:uid="{1BDE8948-DE3A-4BED-A90D-A5F1A0F879E1}">
          <x14:formula1>
            <xm:f>'Select the option that  (enum)'!A3:A5</xm:f>
          </x14:formula1>
          <xm:sqref>G78</xm:sqref>
        </x14:dataValidation>
        <x14:dataValidation type="list" allowBlank="1" xr:uid="{B0210502-2C83-47AF-AF37-DDFE992ED3AA}">
          <x14:formula1>
            <xm:f>'Scenario A has 2 option (enum)'!A3:A4</xm:f>
          </x14:formula1>
          <xm:sqref>G7</xm:sqref>
        </x14:dataValidation>
        <x14:dataValidation type="list" allowBlank="1" xr:uid="{510ECC8D-48BD-4A27-9D41-048DA2D0379E}">
          <x14:formula1>
            <xm:f>'Select one of the two o (enum)'!A3:A4</xm:f>
          </x14:formula1>
          <xm:sqref>G66</xm:sqref>
        </x14:dataValidation>
        <x14:dataValidation type="list" allowBlank="1" xr:uid="{01B564F8-9120-41E4-B1B5-8253D7F7EA2E}">
          <x14:formula1>
            <xm:f>'Select the option that  (enum)'!A3:A5</xm:f>
          </x14:formula1>
          <xm:sqref>G60</xm:sqref>
        </x14:dataValidation>
        <x14:dataValidation type="list" allowBlank="1" xr:uid="{C2DEF24B-14EC-499C-B943-1148D03B0FAC}">
          <x14:formula1>
            <xm:f>'Please select the appro (enum)'!A3:A5</xm:f>
          </x14:formula1>
          <xm:sqref>G5</xm:sqref>
        </x14:dataValidation>
        <x14:dataValidation type="list" allowBlank="1" xr:uid="{AAAD211F-9536-485E-9647-52892899E67B}">
          <x14:formula1>
            <xm:f>'Select one of the two o (enum)'!A3:A4</xm:f>
          </x14:formula1>
          <xm:sqref>G48</xm:sqref>
        </x14:dataValidation>
        <x14:dataValidation type="list" allowBlank="1" xr:uid="{EC5E084F-9F4C-4BA0-B38D-4495B056BAA3}">
          <x14:formula1>
            <xm:f>'Select the option that  (enum)'!A3:A5</xm:f>
          </x14:formula1>
          <xm:sqref>G43</xm:sqref>
        </x14:dataValidation>
        <x14:dataValidation type="list" allowBlank="1" xr:uid="{1879AF87-AA08-4169-9D07-340882F0C22D}">
          <x14:formula1>
            <xm:f>'Does hydro power plants (enum)'!A3:A4</xm:f>
          </x14:formula1>
          <xm:sqref>G369</xm:sqref>
        </x14:dataValidation>
        <x14:dataValidation type="list" allowBlank="1" xr:uid="{7C276586-ED33-42C6-8833-EEBF6D86B7C2}">
          <x14:formula1>
            <xm:f>'Choose which option  1 (enum)'!A3:A4</xm:f>
          </x14:formula1>
          <xm:sqref>G368</xm:sqref>
        </x14:dataValidation>
        <x14:dataValidation type="list" allowBlank="1" xr:uid="{DF4A1AD1-410C-4572-AA60-53E04131137F}">
          <x14:formula1>
            <xm:f>'Select the option th 2 (enum)'!A3:A4</xm:f>
          </x14:formula1>
          <xm:sqref>G365</xm:sqref>
        </x14:dataValidation>
        <x14:dataValidation type="list" allowBlank="1" xr:uid="{DC5D0B75-1DD9-470B-94C8-D91A7E97CF14}">
          <x14:formula1>
            <xm:f>'Is this data for the fi (enum)'!A3:A4</xm:f>
          </x14:formula1>
          <xm:sqref>G364</xm:sqref>
        </x14:dataValidation>
        <x14:dataValidation type="list" allowBlank="1" xr:uid="{07ABB4A0-2E18-4F7B-ADA0-02410B80D0C6}">
          <x14:formula1>
            <xm:f>'Has natural gas been us (enum)'!A3:A4</xm:f>
          </x14:formula1>
          <xm:sqref>G357</xm:sqref>
        </x14:dataValidation>
        <x14:dataValidation type="list" allowBlank="1" xr:uid="{6B2607B0-495F-4C84-87A9-5568E5EE4427}">
          <x14:formula1>
            <xm:f>'Is the share of renewab (enum)'!A3:A4</xm:f>
          </x14:formula1>
          <xm:sqref>G356</xm:sqref>
        </x14:dataValidation>
        <x14:dataValidation type="list" allowBlank="1" xr:uid="{781AE8F8-717D-4FE8-AEE8-925BC7A561D9}">
          <x14:formula1>
            <xm:f>'Is the project activity (enum)'!A3:A4</xm:f>
          </x14:formula1>
          <xm:sqref>G355</xm:sqref>
        </x14:dataValidation>
        <x14:dataValidation type="list" allowBlank="1" xr:uid="{93F2CE78-9C6E-4939-AD26-2C5F73E88A5E}">
          <x14:formula1>
            <xm:f>'Are there gaseous fu 1 (enum)'!A3:A4</xm:f>
          </x14:formula1>
          <xm:sqref>G349</xm:sqref>
        </x14:dataValidation>
        <x14:dataValidation type="list" allowBlank="1" xr:uid="{F30C5FCA-7366-43E3-A078-0E1814233040}">
          <x14:formula1>
            <xm:f>'Are there gaseous fuel- (enum)'!A3:A4</xm:f>
          </x14:formula1>
          <xm:sqref>G348</xm:sqref>
        </x14:dataValidation>
        <x14:dataValidation type="list" allowBlank="1" xr:uid="{DCE4F889-ABBC-443D-B32A-ACB50587BDB7}">
          <x14:formula1>
            <xm:f>'For multiple power plan (enum)'!A3:A5</xm:f>
          </x14:formula1>
          <xm:sqref>G347</xm:sqref>
        </x14:dataValidation>
        <x14:dataValidation type="list" allowBlank="1" xr:uid="{2495B226-EDC1-482D-8D83-B21B144F7015}">
          <x14:formula1>
            <xm:f>'Is there a single diese (enum)'!A3:A4</xm:f>
          </x14:formula1>
          <xm:sqref>G345</xm:sqref>
        </x14:dataValidation>
        <x14:dataValidation type="list" allowBlank="1" xr:uid="{ED2E27CC-F949-4BFC-9F14-0FDC050083EB}">
          <x14:formula1>
            <xm:f>'Has natural gas been us (enum)'!A3:A4</xm:f>
          </x14:formula1>
          <xm:sqref>G337</xm:sqref>
        </x14:dataValidation>
        <x14:dataValidation type="list" allowBlank="1" xr:uid="{B1F47FD2-814A-46AC-B5D6-A402E231AD73}">
          <x14:formula1>
            <xm:f>'Is the share of renewab (enum)'!A3:A4</xm:f>
          </x14:formula1>
          <xm:sqref>G336</xm:sqref>
        </x14:dataValidation>
        <x14:dataValidation type="list" allowBlank="1" xr:uid="{B0CA7287-D442-41CA-91E4-D84597173C5F}">
          <x14:formula1>
            <xm:f>'Is the project activity (enum)'!A3:A4</xm:f>
          </x14:formula1>
          <xm:sqref>G335</xm:sqref>
        </x14:dataValidation>
        <x14:dataValidation type="list" allowBlank="1" xr:uid="{568F2FD1-1F22-42F5-A6B3-BFE5B61B6598}">
          <x14:formula1>
            <xm:f>'Is grid located in LDCS (enum)'!A3:A5</xm:f>
          </x14:formula1>
          <xm:sqref>G329</xm:sqref>
        </x14:dataValidation>
        <x14:dataValidation type="list" allowBlank="1" xr:uid="{4E20F1CC-568E-4F22-8727-48C6E7D57B6D}">
          <x14:formula1>
            <xm:f>'Is data to determine Bu (enum)'!A3:A4</xm:f>
          </x14:formula1>
          <xm:sqref>G327</xm:sqref>
        </x14:dataValidation>
        <x14:dataValidation type="list" allowBlank="1" xr:uid="{EC4B57D5-FBF0-4C7D-9ABF-A30AFC45A3CF}">
          <x14:formula1>
            <xm:f>'Select the option th 1 (enum)'!A3:A4</xm:f>
          </x14:formula1>
          <xm:sqref>G314</xm:sqref>
        </x14:dataValidation>
        <x14:dataValidation type="list" allowBlank="1" xr:uid="{3F41EA2B-5FD2-4BEC-8589-A6DE3C2E8205}">
          <x14:formula1>
            <xm:f>'Select the approach you (enum)'!A3:A4</xm:f>
          </x14:formula1>
          <xm:sqref>G30</xm:sqref>
        </x14:dataValidation>
        <x14:dataValidation type="list" allowBlank="1" xr:uid="{89BB2428-B930-4A46-8B18-344CAA292580}">
          <x14:formula1>
            <xm:f>'Select the option that  (enum)'!A3:A5</xm:f>
          </x14:formula1>
          <xm:sqref>G297</xm:sqref>
        </x14:dataValidation>
        <x14:dataValidation type="list" allowBlank="1" xr:uid="{00C5DE01-3F6B-4341-ABE1-D48FA0243626}">
          <x14:formula1>
            <xm:f>'Select one of the two o (enum)'!A3:A4</xm:f>
          </x14:formula1>
          <xm:sqref>G285</xm:sqref>
        </x14:dataValidation>
        <x14:dataValidation type="list" allowBlank="1" xr:uid="{D5A5EC79-BF61-4813-9612-1149BDB31744}">
          <x14:formula1>
            <xm:f>'Select the option that  (enum)'!A3:A5</xm:f>
          </x14:formula1>
          <xm:sqref>G279</xm:sqref>
        </x14:dataValidation>
        <x14:dataValidation type="list" allowBlank="1" xr:uid="{9DF91531-21D7-4070-A9C9-212A8EE0819A}">
          <x14:formula1>
            <xm:f>'Select one of the two o (enum)'!A3:A4</xm:f>
          </x14:formula1>
          <xm:sqref>G267</xm:sqref>
        </x14:dataValidation>
        <x14:dataValidation type="list" allowBlank="1" xr:uid="{8603E274-5268-476D-8F46-29EE367FC025}">
          <x14:formula1>
            <xm:f>'Select the option that  (enum)'!A3:A5</xm:f>
          </x14:formula1>
          <xm:sqref>G262</xm:sqref>
        </x14:dataValidation>
        <x14:dataValidation type="list" allowBlank="1" xr:uid="{6378DFCD-247B-4201-AF05-39D8237210E5}">
          <x14:formula1>
            <xm:f>'Select the approach you (enum)'!A3:A4</xm:f>
          </x14:formula1>
          <xm:sqref>G249</xm:sqref>
        </x14:dataValidation>
        <x14:dataValidation type="list" allowBlank="1" xr:uid="{F9E5BC9B-7A6D-4876-A9BE-37ABBB1939A8}">
          <x14:formula1>
            <xm:f>'Select the approach you (enum)'!A3:A4</xm:f>
          </x14:formula1>
          <xm:sqref>G243</xm:sqref>
        </x14:dataValidation>
        <x14:dataValidation type="list" allowBlank="1" xr:uid="{603F746C-3BD9-4686-8787-57D4970100B3}">
          <x14:formula1>
            <xm:f>'Select the approach you (enum)'!A3:A4</xm:f>
          </x14:formula1>
          <xm:sqref>G24</xm:sqref>
        </x14:dataValidation>
        <x14:dataValidation type="list" allowBlank="1" xr:uid="{6779D896-D012-4F90-AB18-B1C12BB4C618}">
          <x14:formula1>
            <xm:f>'Do you have annual aggr (enum)'!A3:A4</xm:f>
          </x14:formula1>
          <xm:sqref>G239</xm:sqref>
        </x14:dataValidation>
        <x14:dataValidation type="list" allowBlank="1" xr:uid="{6D94C3FC-59EE-435C-98EB-2EFF49EC358C}">
          <x14:formula1>
            <xm:f>'Is the LASL more than o (enum)'!A3:A4</xm:f>
          </x14:formula1>
          <xm:sqref>G237</xm:sqref>
        </x14:dataValidation>
        <x14:dataValidation type="list" allowBlank="1" xr:uid="{8CCDE6F9-71AD-48E3-9916-56316172E19C}">
          <x14:formula1>
            <xm:f>'Are hourly loads of the (enum)'!A3:A4</xm:f>
          </x14:formula1>
          <xm:sqref>G235</xm:sqref>
        </x14:dataValidation>
        <x14:dataValidation type="list" allowBlank="1" xr:uid="{53B4DCF0-8442-4DE8-AF58-A9ED228A4CFA}">
          <x14:formula1>
            <xm:f>'Is the average load by  (enum)'!A3:A4</xm:f>
          </x14:formula1>
          <xm:sqref>G233</xm:sqref>
        </x14:dataValidation>
        <x14:dataValidation type="list" allowBlank="1" xr:uid="{EC9BABEB-1B2D-4BD5-8539-6E3254BCDE0B}">
          <x14:formula1>
            <xm:f>'Is LCMR share less than (enum)'!A3:A4</xm:f>
          </x14:formula1>
          <xm:sqref>G231</xm:sqref>
        </x14:dataValidation>
        <x14:dataValidation type="list" allowBlank="1" xr:uid="{112F8101-5D42-4392-ADDE-1B3C876E61C4}">
          <x14:formula1>
            <xm:f>'Does you have hourly or (enum)'!A3:A4</xm:f>
          </x14:formula1>
          <xm:sqref>G229</xm:sqref>
        </x14:dataValidation>
        <x14:dataValidation type="list" allowBlank="1" xr:uid="{284A4C1B-B252-4EE0-B7A4-DFAAE3AA69BB}">
          <x14:formula1>
            <xm:f>'Scenario A has 2 option (enum)'!A3:A4</xm:f>
          </x14:formula1>
          <xm:sqref>G226</xm:sqref>
        </x14:dataValidation>
        <x14:dataValidation type="list" allowBlank="1" xr:uid="{D03837BD-AEE3-4CB1-9813-BC5E166A1D64}">
          <x14:formula1>
            <xm:f>'Type of fossil fuel use (enum)'!A3:A55</xm:f>
          </x14:formula1>
          <xm:sqref>G201</xm:sqref>
        </x14:dataValidation>
        <x14:dataValidation type="list" allowBlank="1" xr:uid="{424EBCC8-D143-4B57-9F46-8B9924B242B8}">
          <x14:formula1>
            <xm:f>'Do you have annual aggr (enum)'!A3:A4</xm:f>
          </x14:formula1>
          <xm:sqref>G20</xm:sqref>
        </x14:dataValidation>
        <x14:dataValidation type="list" allowBlank="1" xr:uid="{3D69F6F8-FFC7-49A6-92A5-A693412A9782}">
          <x14:formula1>
            <xm:f>'Select the option th 3 (enum)'!A3:A4</xm:f>
          </x14:formula1>
          <xm:sqref>G198</xm:sqref>
        </x14:dataValidation>
        <x14:dataValidation type="list" allowBlank="1" xr:uid="{5A51F86E-0E26-4369-BB37-F288523CB02D}">
          <x14:formula1>
            <xm:f>'Choose which option app (enum)'!A3:A4</xm:f>
          </x14:formula1>
          <xm:sqref>G197</xm:sqref>
        </x14:dataValidation>
        <x14:dataValidation type="list" allowBlank="1" xr:uid="{D32A29CE-5C05-451C-9FEE-E7D01E30744B}">
          <x14:formula1>
            <xm:f>'Please select which app (enum)'!A3:A4</xm:f>
          </x14:formula1>
          <xm:sqref>G196</xm:sqref>
        </x14:dataValidation>
        <x14:dataValidation type="list" allowBlank="1" xr:uid="{110D337D-F79A-4165-BDF1-AD4B209D656E}">
          <x14:formula1>
            <xm:f>'Tool 05 provides 2 appr (enum)'!A3:A4</xm:f>
          </x14:formula1>
          <xm:sqref>G194</xm:sqref>
        </x14:dataValidation>
        <x14:dataValidation type="list" allowBlank="1" xr:uid="{525843E5-5C07-44E5-9000-19E55C6E6CE2}">
          <x14:formula1>
            <xm:f>'Is the LASL more than o (enum)'!A3:A4</xm:f>
          </x14:formula1>
          <xm:sqref>G18</xm:sqref>
        </x14:dataValidation>
        <x14:dataValidation type="list" allowBlank="1" xr:uid="{FBF17FA1-783F-4F40-A965-B2D8A58339BC}">
          <x14:formula1>
            <xm:f>'Type of fossil fuel use (enum)'!A3:A55</xm:f>
          </x14:formula1>
          <xm:sqref>G169</xm:sqref>
        </x14:dataValidation>
        <x14:dataValidation type="list" allowBlank="1" xr:uid="{DCEFA820-FA99-4CFF-949B-AFFB995D059F}">
          <x14:formula1>
            <xm:f>'Select the option th 3 (enum)'!A3:A4</xm:f>
          </x14:formula1>
          <xm:sqref>G166</xm:sqref>
        </x14:dataValidation>
        <x14:dataValidation type="list" allowBlank="1" xr:uid="{80680C11-55EF-4D50-A1A5-C2FA697C7A7A}">
          <x14:formula1>
            <xm:f>'Choose which option app (enum)'!A3:A4</xm:f>
          </x14:formula1>
          <xm:sqref>G165</xm:sqref>
        </x14:dataValidation>
        <x14:dataValidation type="list" allowBlank="1" xr:uid="{A43772CE-0CA5-4EEF-AAFD-1D0D5EFF5A77}">
          <x14:formula1>
            <xm:f>'Please select which app (enum)'!A3:A4</xm:f>
          </x14:formula1>
          <xm:sqref>G164</xm:sqref>
        </x14:dataValidation>
        <x14:dataValidation type="list" allowBlank="1" xr:uid="{C4C3C769-D205-4063-AE5A-E17473AA67B5}">
          <x14:formula1>
            <xm:f>'Tool 05 provides 2 appr (enum)'!A3:A4</xm:f>
          </x14:formula1>
          <xm:sqref>G162</xm:sqref>
        </x14:dataValidation>
        <x14:dataValidation type="list" allowBlank="1" xr:uid="{E98B493C-D3B4-4437-A6D7-D1E2C9ECECCB}">
          <x14:formula1>
            <xm:f>'Are hourly loads of the (enum)'!A3:A4</xm:f>
          </x14:formula1>
          <xm:sqref>G16</xm:sqref>
        </x14:dataValidation>
        <x14:dataValidation type="list" allowBlank="1" xr:uid="{77C9B0AB-4F74-45FB-91C9-B4585330BB82}">
          <x14:formula1>
            <xm:f>'Does hydro power plants (enum)'!A3:A4</xm:f>
          </x14:formula1>
          <xm:sqref>G150</xm:sqref>
        </x14:dataValidation>
        <x14:dataValidation type="list" allowBlank="1" xr:uid="{BF8DB967-FEAB-4AB8-BC92-354461794061}">
          <x14:formula1>
            <xm:f>'Choose which option  1 (enum)'!A3:A4</xm:f>
          </x14:formula1>
          <xm:sqref>G149</xm:sqref>
        </x14:dataValidation>
        <x14:dataValidation type="list" allowBlank="1" xr:uid="{648EC1A4-F6E7-497B-8FCB-2CAC82C94492}">
          <x14:formula1>
            <xm:f>'Select the option th 2 (enum)'!A3:A4</xm:f>
          </x14:formula1>
          <xm:sqref>G146</xm:sqref>
        </x14:dataValidation>
        <x14:dataValidation type="list" allowBlank="1" xr:uid="{850890F7-95F5-482F-94AA-2700BC34E29E}">
          <x14:formula1>
            <xm:f>'Is this data for the fi (enum)'!A3:A4</xm:f>
          </x14:formula1>
          <xm:sqref>G145</xm:sqref>
        </x14:dataValidation>
        <x14:dataValidation type="list" allowBlank="1" xr:uid="{11A2FE87-C539-4BCC-8F4F-7B1BD43E293C}">
          <x14:formula1>
            <xm:f>'Is the average load by  (enum)'!A3:A4</xm:f>
          </x14:formula1>
          <xm:sqref>G14</xm:sqref>
        </x14:dataValidation>
        <x14:dataValidation type="list" allowBlank="1" xr:uid="{01988230-87A9-4768-9FA3-F3BCE8808009}">
          <x14:formula1>
            <xm:f>'Has natural gas been us (enum)'!A3:A4</xm:f>
          </x14:formula1>
          <xm:sqref>G138</xm:sqref>
        </x14:dataValidation>
        <x14:dataValidation type="list" allowBlank="1" xr:uid="{BD3720CE-2001-4EFA-9A4C-C91A5F9FB87C}">
          <x14:formula1>
            <xm:f>'Is the share of renewab (enum)'!A3:A4</xm:f>
          </x14:formula1>
          <xm:sqref>G137</xm:sqref>
        </x14:dataValidation>
        <x14:dataValidation type="list" allowBlank="1" xr:uid="{74A2F678-AB45-4262-A033-2FE897E94142}">
          <x14:formula1>
            <xm:f>'Is the project activity (enum)'!A3:A4</xm:f>
          </x14:formula1>
          <xm:sqref>G136</xm:sqref>
        </x14:dataValidation>
        <x14:dataValidation type="list" allowBlank="1" xr:uid="{3F08C9B8-E6D2-4C8D-A883-D5BFEF300593}">
          <x14:formula1>
            <xm:f>'Are there gaseous fu 1 (enum)'!A3:A4</xm:f>
          </x14:formula1>
          <xm:sqref>G130</xm:sqref>
        </x14:dataValidation>
        <x14:dataValidation type="list" allowBlank="1" xr:uid="{FA0F237B-C35A-40C6-809E-1145D6A3C66C}">
          <x14:formula1>
            <xm:f>'Are there gaseous fuel- (enum)'!A3:A4</xm:f>
          </x14:formula1>
          <xm:sqref>G129</xm:sqref>
        </x14:dataValidation>
        <x14:dataValidation type="list" allowBlank="1" xr:uid="{7B42E936-66D3-4ABD-8481-90FD91A30313}">
          <x14:formula1>
            <xm:f>'For multiple power plan (enum)'!A3:A5</xm:f>
          </x14:formula1>
          <xm:sqref>G128</xm:sqref>
        </x14:dataValidation>
        <x14:dataValidation type="list" allowBlank="1" xr:uid="{64416779-4D68-4B14-8EA0-F7B966071E91}">
          <x14:formula1>
            <xm:f>'Is there a single diese (enum)'!A3:A4</xm:f>
          </x14:formula1>
          <xm:sqref>G126</xm:sqref>
        </x14:dataValidation>
        <x14:dataValidation type="list" allowBlank="1" xr:uid="{DC3F75C4-22BC-41BC-A8AC-E894102F1587}">
          <x14:formula1>
            <xm:f>'Is LCMR share less than (enum)'!A3:A4</xm:f>
          </x14:formula1>
          <xm:sqref>G12</xm:sqref>
        </x14:dataValidation>
        <x14:dataValidation type="list" allowBlank="1" xr:uid="{0B653908-9CD3-494D-AF3F-7F99EE24E933}">
          <x14:formula1>
            <xm:f>'Has natural gas been us (enum)'!A3:A4</xm:f>
          </x14:formula1>
          <xm:sqref>G118</xm:sqref>
        </x14:dataValidation>
        <x14:dataValidation type="list" allowBlank="1" xr:uid="{C909C279-6C9A-4D9B-B2C5-9A1ED279886E}">
          <x14:formula1>
            <xm:f>'Is the share of renewab (enum)'!A3:A4</xm:f>
          </x14:formula1>
          <xm:sqref>G117</xm:sqref>
        </x14:dataValidation>
        <x14:dataValidation type="list" allowBlank="1" xr:uid="{77D8FC9F-455C-4222-B63C-32ED2E25B952}">
          <x14:formula1>
            <xm:f>'Is the project activity (enum)'!A3:A4</xm:f>
          </x14:formula1>
          <xm:sqref>G116</xm:sqref>
        </x14:dataValidation>
        <x14:dataValidation type="list" allowBlank="1" xr:uid="{B91BCADA-333E-447A-9E3C-7341F7B618A0}">
          <x14:formula1>
            <xm:f>'Is grid located in LDCS (enum)'!A3:A5</xm:f>
          </x14:formula1>
          <xm:sqref>G110</xm:sqref>
        </x14:dataValidation>
        <x14:dataValidation type="list" allowBlank="1" xr:uid="{BBB2EBA3-0E36-45C7-A9C1-1BAD145E9702}">
          <x14:formula1>
            <xm:f>'Is data to determine Bu (enum)'!A3:A4</xm:f>
          </x14:formula1>
          <xm:sqref>G108</xm:sqref>
        </x14:dataValidation>
        <x14:dataValidation type="list" allowBlank="1" xr:uid="{797C33BD-3C8C-4E13-A46C-8280A54C3E59}">
          <x14:formula1>
            <xm:f>'Does you have hourly or (enum)'!A3:A4</xm:f>
          </x14:formula1>
          <xm:sqref>G10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79AAA-4498-43AC-9608-13524E3DAD61}">
  <sheetPr>
    <outlinePr summaryBelow="0" summaryRight="0"/>
  </sheetPr>
  <dimension ref="A1:G1108"/>
  <sheetViews>
    <sheetView workbookViewId="0">
      <selection activeCell="G86" sqref="G86"/>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502</v>
      </c>
      <c r="B1" s="37"/>
      <c r="C1" s="37"/>
      <c r="D1" s="37"/>
      <c r="E1" s="37"/>
      <c r="F1" s="37"/>
      <c r="G1" s="37"/>
    </row>
    <row r="2" spans="1:7" ht="18.75">
      <c r="A2" s="1" t="s">
        <v>1</v>
      </c>
      <c r="B2" s="38" t="s">
        <v>503</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3" t="s">
        <v>504</v>
      </c>
      <c r="F5" s="3" t="s">
        <v>15</v>
      </c>
      <c r="G5" s="9" t="s">
        <v>505</v>
      </c>
    </row>
    <row r="6" spans="1:7" ht="30">
      <c r="A6" s="3" t="s">
        <v>12</v>
      </c>
      <c r="B6" s="3" t="s">
        <v>13</v>
      </c>
      <c r="C6" s="3" t="s">
        <v>17</v>
      </c>
      <c r="D6" s="3"/>
      <c r="E6" s="3" t="s">
        <v>506</v>
      </c>
      <c r="F6" s="3" t="s">
        <v>15</v>
      </c>
      <c r="G6" s="9" t="s">
        <v>212</v>
      </c>
    </row>
    <row r="7" spans="1:7" collapsed="1">
      <c r="A7" s="3" t="s">
        <v>12</v>
      </c>
      <c r="B7" s="3" t="s">
        <v>13</v>
      </c>
      <c r="C7" s="8"/>
      <c r="D7" s="3"/>
      <c r="E7" s="3" t="s">
        <v>507</v>
      </c>
      <c r="F7" s="3" t="s">
        <v>15</v>
      </c>
      <c r="G7" s="9" t="s">
        <v>508</v>
      </c>
    </row>
    <row r="8" spans="1:7" collapsed="1">
      <c r="A8" s="3" t="s">
        <v>12</v>
      </c>
      <c r="B8" s="3" t="s">
        <v>219</v>
      </c>
      <c r="C8" s="3" t="s">
        <v>17</v>
      </c>
      <c r="D8" s="3"/>
      <c r="E8" s="9" t="s">
        <v>509</v>
      </c>
      <c r="F8" s="3" t="s">
        <v>12</v>
      </c>
      <c r="G8" s="9" t="s">
        <v>221</v>
      </c>
    </row>
    <row r="9" spans="1:7">
      <c r="A9" s="3" t="s">
        <v>12</v>
      </c>
      <c r="B9" s="3" t="s">
        <v>65</v>
      </c>
      <c r="C9" s="3"/>
      <c r="D9" s="3"/>
      <c r="E9" s="3" t="s">
        <v>510</v>
      </c>
      <c r="F9" s="3" t="s">
        <v>15</v>
      </c>
      <c r="G9" s="30">
        <v>44540</v>
      </c>
    </row>
    <row r="10" spans="1:7">
      <c r="A10" s="3" t="s">
        <v>15</v>
      </c>
      <c r="B10" s="3" t="s">
        <v>65</v>
      </c>
      <c r="C10" s="3" t="s">
        <v>17</v>
      </c>
      <c r="D10" s="3"/>
      <c r="E10" s="3" t="s">
        <v>511</v>
      </c>
      <c r="F10" s="3" t="s">
        <v>15</v>
      </c>
      <c r="G10" s="30">
        <v>44540</v>
      </c>
    </row>
    <row r="11" spans="1:7">
      <c r="A11" s="3" t="s">
        <v>12</v>
      </c>
      <c r="B11" s="3" t="s">
        <v>65</v>
      </c>
      <c r="C11" s="3" t="s">
        <v>17</v>
      </c>
      <c r="D11" s="3"/>
      <c r="E11" s="3" t="s">
        <v>512</v>
      </c>
      <c r="F11" s="3" t="s">
        <v>15</v>
      </c>
      <c r="G11" s="30">
        <v>48191</v>
      </c>
    </row>
    <row r="12" spans="1:7">
      <c r="A12" s="3" t="s">
        <v>12</v>
      </c>
      <c r="B12" s="3" t="s">
        <v>13</v>
      </c>
      <c r="C12" s="3" t="s">
        <v>17</v>
      </c>
      <c r="D12" s="3"/>
      <c r="E12" s="3" t="s">
        <v>513</v>
      </c>
      <c r="F12" s="3" t="s">
        <v>15</v>
      </c>
      <c r="G12" s="9" t="s">
        <v>366</v>
      </c>
    </row>
    <row r="13" spans="1:7" ht="30">
      <c r="A13" s="3" t="s">
        <v>12</v>
      </c>
      <c r="B13" s="3" t="s">
        <v>13</v>
      </c>
      <c r="C13" s="3" t="s">
        <v>17</v>
      </c>
      <c r="D13" s="3"/>
      <c r="E13" s="3" t="s">
        <v>514</v>
      </c>
      <c r="F13" s="3" t="s">
        <v>15</v>
      </c>
      <c r="G13" s="9" t="s">
        <v>515</v>
      </c>
    </row>
    <row r="14" spans="1:7" ht="30">
      <c r="A14" s="3" t="s">
        <v>12</v>
      </c>
      <c r="B14" s="3" t="s">
        <v>13</v>
      </c>
      <c r="C14" s="3" t="s">
        <v>17</v>
      </c>
      <c r="D14" s="3"/>
      <c r="E14" s="3" t="s">
        <v>516</v>
      </c>
      <c r="F14" s="3" t="s">
        <v>15</v>
      </c>
      <c r="G14" s="9" t="s">
        <v>517</v>
      </c>
    </row>
    <row r="15" spans="1:7" collapsed="1">
      <c r="A15" s="3" t="s">
        <v>12</v>
      </c>
      <c r="B15" s="8" t="s">
        <v>518</v>
      </c>
      <c r="C15" s="3" t="s">
        <v>17</v>
      </c>
      <c r="D15" s="3"/>
      <c r="E15" s="3" t="s">
        <v>519</v>
      </c>
      <c r="F15" s="3" t="s">
        <v>12</v>
      </c>
      <c r="G15" s="3"/>
    </row>
    <row r="16" spans="1:7" hidden="1" outlineLevel="1">
      <c r="A16" s="10" t="s">
        <v>12</v>
      </c>
      <c r="B16" s="10" t="s">
        <v>13</v>
      </c>
      <c r="C16" s="10"/>
      <c r="D16" s="10"/>
      <c r="E16" s="10" t="s">
        <v>520</v>
      </c>
      <c r="F16" s="10" t="s">
        <v>15</v>
      </c>
      <c r="G16" s="10">
        <v>1</v>
      </c>
    </row>
    <row r="17" spans="1:7" hidden="1" outlineLevel="1">
      <c r="A17" s="10" t="s">
        <v>12</v>
      </c>
      <c r="B17" s="16" t="s">
        <v>63</v>
      </c>
      <c r="C17" s="10" t="s">
        <v>17</v>
      </c>
      <c r="D17" s="10"/>
      <c r="E17" s="10" t="s">
        <v>521</v>
      </c>
      <c r="F17" s="10" t="s">
        <v>15</v>
      </c>
      <c r="G17" s="10"/>
    </row>
    <row r="18" spans="1:7" ht="14.25" hidden="1" customHeight="1" outlineLevel="2" collapsed="1">
      <c r="A18" s="10" t="s">
        <v>12</v>
      </c>
      <c r="B18" s="10" t="s">
        <v>65</v>
      </c>
      <c r="C18" s="10" t="s">
        <v>17</v>
      </c>
      <c r="D18" s="10"/>
      <c r="E18" s="10" t="s">
        <v>66</v>
      </c>
      <c r="F18" s="10" t="s">
        <v>15</v>
      </c>
      <c r="G18" s="14">
        <v>44481</v>
      </c>
    </row>
    <row r="19" spans="1:7" hidden="1" outlineLevel="2" collapsed="1">
      <c r="A19" s="10" t="s">
        <v>12</v>
      </c>
      <c r="B19" s="10" t="s">
        <v>65</v>
      </c>
      <c r="C19" s="10" t="s">
        <v>17</v>
      </c>
      <c r="D19" s="10"/>
      <c r="E19" s="10" t="s">
        <v>67</v>
      </c>
      <c r="F19" s="10" t="s">
        <v>15</v>
      </c>
      <c r="G19" s="14">
        <v>44926</v>
      </c>
    </row>
    <row r="20" spans="1:7" hidden="1" outlineLevel="1" collapsed="1">
      <c r="A20" s="10" t="s">
        <v>12</v>
      </c>
      <c r="B20" s="10" t="s">
        <v>20</v>
      </c>
      <c r="C20" s="10" t="s">
        <v>522</v>
      </c>
      <c r="D20" s="10"/>
      <c r="E20" s="10" t="s">
        <v>523</v>
      </c>
      <c r="F20" s="10" t="s">
        <v>15</v>
      </c>
      <c r="G20" s="10" t="s">
        <v>12</v>
      </c>
    </row>
    <row r="21" spans="1:7" ht="14.25" hidden="1" customHeight="1" outlineLevel="1" collapsed="1">
      <c r="A21" s="10" t="s">
        <v>12</v>
      </c>
      <c r="B21" s="10" t="s">
        <v>13</v>
      </c>
      <c r="C21" s="10" t="s">
        <v>17</v>
      </c>
      <c r="D21" s="10"/>
      <c r="E21" s="10" t="s">
        <v>524</v>
      </c>
      <c r="F21" s="10" t="s">
        <v>15</v>
      </c>
      <c r="G21" s="31">
        <v>157139</v>
      </c>
    </row>
    <row r="22" spans="1:7" collapsed="1">
      <c r="A22" s="3" t="s">
        <v>12</v>
      </c>
      <c r="B22" s="8" t="s">
        <v>63</v>
      </c>
      <c r="C22" s="3" t="s">
        <v>17</v>
      </c>
      <c r="D22" s="3"/>
      <c r="E22" s="3" t="s">
        <v>525</v>
      </c>
      <c r="F22" s="3" t="s">
        <v>15</v>
      </c>
      <c r="G22" s="3"/>
    </row>
    <row r="23" spans="1:7" ht="14.25" hidden="1" customHeight="1" outlineLevel="2" collapsed="1">
      <c r="A23" s="10" t="s">
        <v>12</v>
      </c>
      <c r="B23" s="10" t="s">
        <v>65</v>
      </c>
      <c r="C23" s="10" t="s">
        <v>17</v>
      </c>
      <c r="D23" s="10"/>
      <c r="E23" s="10" t="s">
        <v>66</v>
      </c>
      <c r="F23" s="10" t="s">
        <v>15</v>
      </c>
      <c r="G23" s="14">
        <v>44927</v>
      </c>
    </row>
    <row r="24" spans="1:7" hidden="1" outlineLevel="2" collapsed="1">
      <c r="A24" s="10" t="s">
        <v>12</v>
      </c>
      <c r="B24" s="10" t="s">
        <v>65</v>
      </c>
      <c r="C24" s="10" t="s">
        <v>17</v>
      </c>
      <c r="D24" s="10"/>
      <c r="E24" s="10" t="s">
        <v>67</v>
      </c>
      <c r="F24" s="10" t="s">
        <v>15</v>
      </c>
      <c r="G24" s="14">
        <v>45291</v>
      </c>
    </row>
    <row r="25" spans="1:7">
      <c r="A25" s="3" t="s">
        <v>12</v>
      </c>
      <c r="B25" s="3" t="s">
        <v>13</v>
      </c>
      <c r="C25" s="8"/>
      <c r="D25" s="3"/>
      <c r="E25" s="3" t="s">
        <v>526</v>
      </c>
      <c r="F25" s="3" t="s">
        <v>15</v>
      </c>
      <c r="G25" s="9" t="s">
        <v>527</v>
      </c>
    </row>
    <row r="26" spans="1:7">
      <c r="A26" s="3" t="s">
        <v>12</v>
      </c>
      <c r="B26" s="3" t="s">
        <v>219</v>
      </c>
      <c r="C26" s="3" t="s">
        <v>17</v>
      </c>
      <c r="D26" s="3"/>
      <c r="E26" s="3" t="s">
        <v>528</v>
      </c>
      <c r="F26" s="3" t="s">
        <v>15</v>
      </c>
      <c r="G26" s="3">
        <v>2</v>
      </c>
    </row>
    <row r="27" spans="1:7">
      <c r="A27" s="3" t="s">
        <v>12</v>
      </c>
      <c r="B27" s="3" t="s">
        <v>65</v>
      </c>
      <c r="C27" s="3"/>
      <c r="D27" s="3"/>
      <c r="E27" s="3" t="s">
        <v>529</v>
      </c>
      <c r="F27" s="3" t="s">
        <v>15</v>
      </c>
      <c r="G27" s="3">
        <v>4</v>
      </c>
    </row>
    <row r="28" spans="1:7">
      <c r="A28" s="3" t="s">
        <v>12</v>
      </c>
      <c r="B28" s="3" t="s">
        <v>65</v>
      </c>
      <c r="C28" s="3" t="s">
        <v>17</v>
      </c>
      <c r="D28" s="3"/>
      <c r="E28" s="3" t="s">
        <v>530</v>
      </c>
      <c r="F28" s="3" t="s">
        <v>15</v>
      </c>
      <c r="G28" s="30">
        <v>45412</v>
      </c>
    </row>
    <row r="29" spans="1:7" ht="30">
      <c r="A29" s="3" t="s">
        <v>12</v>
      </c>
      <c r="B29" s="3" t="s">
        <v>65</v>
      </c>
      <c r="C29" s="3" t="s">
        <v>17</v>
      </c>
      <c r="D29" s="3"/>
      <c r="E29" s="9" t="s">
        <v>531</v>
      </c>
      <c r="F29" s="3" t="s">
        <v>15</v>
      </c>
      <c r="G29" s="30">
        <v>44914</v>
      </c>
    </row>
    <row r="30" spans="1:7" ht="30">
      <c r="A30" s="3" t="s">
        <v>12</v>
      </c>
      <c r="B30" s="9" t="s">
        <v>13</v>
      </c>
      <c r="C30" s="3"/>
      <c r="D30" s="3"/>
      <c r="E30" s="9" t="s">
        <v>532</v>
      </c>
      <c r="F30" s="3" t="s">
        <v>15</v>
      </c>
      <c r="G30" s="3">
        <v>7</v>
      </c>
    </row>
    <row r="31" spans="1:7" ht="45">
      <c r="A31" s="3" t="s">
        <v>12</v>
      </c>
      <c r="B31" s="3" t="s">
        <v>13</v>
      </c>
      <c r="C31" s="3" t="s">
        <v>17</v>
      </c>
      <c r="D31" s="3"/>
      <c r="E31" s="3" t="s">
        <v>533</v>
      </c>
      <c r="F31" s="3" t="s">
        <v>15</v>
      </c>
      <c r="G31" s="9" t="s">
        <v>228</v>
      </c>
    </row>
    <row r="32" spans="1:7" ht="30">
      <c r="A32" s="3" t="s">
        <v>12</v>
      </c>
      <c r="B32" s="3" t="s">
        <v>13</v>
      </c>
      <c r="C32" s="3" t="s">
        <v>17</v>
      </c>
      <c r="D32" s="3"/>
      <c r="E32" s="3" t="s">
        <v>534</v>
      </c>
      <c r="F32" s="3" t="s">
        <v>15</v>
      </c>
      <c r="G32" s="9" t="s">
        <v>535</v>
      </c>
    </row>
    <row r="33" spans="1:7" ht="30">
      <c r="A33" s="3" t="s">
        <v>12</v>
      </c>
      <c r="B33" s="3" t="s">
        <v>13</v>
      </c>
      <c r="C33" s="3" t="s">
        <v>17</v>
      </c>
      <c r="D33" s="3"/>
      <c r="E33" s="3" t="s">
        <v>536</v>
      </c>
      <c r="F33" s="3" t="s">
        <v>15</v>
      </c>
      <c r="G33" s="9" t="s">
        <v>537</v>
      </c>
    </row>
    <row r="34" spans="1:7" ht="225">
      <c r="A34" s="3" t="s">
        <v>15</v>
      </c>
      <c r="B34" s="3" t="s">
        <v>80</v>
      </c>
      <c r="C34" s="3" t="s">
        <v>17</v>
      </c>
      <c r="D34" s="3"/>
      <c r="E34" s="3" t="s">
        <v>538</v>
      </c>
      <c r="F34" s="3" t="s">
        <v>15</v>
      </c>
      <c r="G34" s="3"/>
    </row>
    <row r="35" spans="1:7" ht="409.5">
      <c r="A35" s="3" t="s">
        <v>12</v>
      </c>
      <c r="B35" s="3" t="s">
        <v>13</v>
      </c>
      <c r="C35" s="3" t="s">
        <v>17</v>
      </c>
      <c r="D35" s="3"/>
      <c r="E35" s="3" t="s">
        <v>457</v>
      </c>
      <c r="F35" s="3" t="s">
        <v>15</v>
      </c>
      <c r="G35" s="9" t="s">
        <v>237</v>
      </c>
    </row>
    <row r="36" spans="1:7">
      <c r="A36" s="3" t="s">
        <v>12</v>
      </c>
      <c r="B36" s="9" t="s">
        <v>219</v>
      </c>
      <c r="C36" s="3" t="s">
        <v>17</v>
      </c>
      <c r="D36" s="3"/>
      <c r="E36" s="9" t="s">
        <v>238</v>
      </c>
      <c r="F36" s="3" t="s">
        <v>15</v>
      </c>
      <c r="G36" s="9" t="s">
        <v>221</v>
      </c>
    </row>
    <row r="37" spans="1:7">
      <c r="A37" s="3" t="s">
        <v>12</v>
      </c>
      <c r="B37" s="9" t="s">
        <v>13</v>
      </c>
      <c r="C37" s="3" t="s">
        <v>17</v>
      </c>
      <c r="D37" s="3"/>
      <c r="E37" s="9" t="s">
        <v>239</v>
      </c>
      <c r="F37" s="3" t="s">
        <v>15</v>
      </c>
      <c r="G37" s="9" t="s">
        <v>240</v>
      </c>
    </row>
    <row r="38" spans="1:7" collapsed="1">
      <c r="A38" s="3" t="s">
        <v>12</v>
      </c>
      <c r="B38" s="8" t="s">
        <v>539</v>
      </c>
      <c r="C38" s="3" t="s">
        <v>17</v>
      </c>
      <c r="D38" s="3"/>
      <c r="E38" s="3" t="s">
        <v>540</v>
      </c>
      <c r="F38" s="3" t="s">
        <v>12</v>
      </c>
      <c r="G38" s="9"/>
    </row>
    <row r="39" spans="1:7" hidden="1" outlineLevel="1">
      <c r="A39" s="10" t="s">
        <v>12</v>
      </c>
      <c r="B39" s="10" t="s">
        <v>13</v>
      </c>
      <c r="C39" s="10"/>
      <c r="D39" s="10"/>
      <c r="E39" s="10" t="s">
        <v>541</v>
      </c>
      <c r="F39" s="10" t="s">
        <v>15</v>
      </c>
      <c r="G39" s="10" t="s">
        <v>542</v>
      </c>
    </row>
    <row r="40" spans="1:7" hidden="1" outlineLevel="1" collapsed="1">
      <c r="A40" s="10" t="s">
        <v>12</v>
      </c>
      <c r="B40" s="10" t="s">
        <v>13</v>
      </c>
      <c r="C40" s="10" t="s">
        <v>17</v>
      </c>
      <c r="D40" s="10"/>
      <c r="E40" s="10" t="s">
        <v>543</v>
      </c>
      <c r="F40" s="10" t="s">
        <v>15</v>
      </c>
      <c r="G40" s="10" t="s">
        <v>395</v>
      </c>
    </row>
    <row r="41" spans="1:7" ht="30" hidden="1" outlineLevel="1">
      <c r="A41" s="10" t="s">
        <v>12</v>
      </c>
      <c r="B41" s="10" t="s">
        <v>13</v>
      </c>
      <c r="C41" s="10" t="s">
        <v>17</v>
      </c>
      <c r="D41" s="10"/>
      <c r="E41" s="10" t="s">
        <v>544</v>
      </c>
      <c r="F41" s="10" t="s">
        <v>15</v>
      </c>
      <c r="G41" s="10" t="s">
        <v>545</v>
      </c>
    </row>
    <row r="42" spans="1:7" ht="45" hidden="1" outlineLevel="1">
      <c r="A42" s="10" t="s">
        <v>12</v>
      </c>
      <c r="B42" s="10" t="s">
        <v>13</v>
      </c>
      <c r="C42" s="10" t="s">
        <v>17</v>
      </c>
      <c r="D42" s="10"/>
      <c r="E42" s="10" t="s">
        <v>546</v>
      </c>
      <c r="F42" s="10" t="s">
        <v>15</v>
      </c>
      <c r="G42" s="10" t="s">
        <v>547</v>
      </c>
    </row>
    <row r="43" spans="1:7" hidden="1" outlineLevel="1">
      <c r="A43" s="10" t="s">
        <v>12</v>
      </c>
      <c r="B43" s="10" t="s">
        <v>13</v>
      </c>
      <c r="C43" s="10" t="s">
        <v>17</v>
      </c>
      <c r="D43" s="10"/>
      <c r="E43" s="10" t="s">
        <v>548</v>
      </c>
      <c r="F43" s="10" t="s">
        <v>15</v>
      </c>
      <c r="G43" s="33">
        <v>1</v>
      </c>
    </row>
    <row r="44" spans="1:7" ht="105">
      <c r="A44" s="3" t="s">
        <v>12</v>
      </c>
      <c r="B44" s="3" t="s">
        <v>13</v>
      </c>
      <c r="C44" s="3" t="s">
        <v>17</v>
      </c>
      <c r="D44" s="3"/>
      <c r="E44" s="3" t="s">
        <v>549</v>
      </c>
      <c r="F44" s="3" t="s">
        <v>12</v>
      </c>
      <c r="G44" s="9" t="s">
        <v>550</v>
      </c>
    </row>
    <row r="45" spans="1:7" ht="360">
      <c r="A45" s="3" t="s">
        <v>12</v>
      </c>
      <c r="B45" s="3" t="s">
        <v>13</v>
      </c>
      <c r="C45" s="3" t="s">
        <v>17</v>
      </c>
      <c r="D45" s="3"/>
      <c r="E45" s="3" t="s">
        <v>551</v>
      </c>
      <c r="F45" s="3" t="s">
        <v>15</v>
      </c>
      <c r="G45" s="9" t="s">
        <v>242</v>
      </c>
    </row>
    <row r="46" spans="1:7" ht="409.5">
      <c r="A46" s="3" t="s">
        <v>12</v>
      </c>
      <c r="B46" s="3" t="s">
        <v>13</v>
      </c>
      <c r="C46" s="3" t="s">
        <v>17</v>
      </c>
      <c r="D46" s="3"/>
      <c r="E46" s="3" t="s">
        <v>552</v>
      </c>
      <c r="F46" s="3" t="s">
        <v>15</v>
      </c>
      <c r="G46" s="9" t="s">
        <v>553</v>
      </c>
    </row>
    <row r="47" spans="1:7" collapsed="1">
      <c r="A47" s="3" t="s">
        <v>12</v>
      </c>
      <c r="B47" s="8" t="s">
        <v>286</v>
      </c>
      <c r="C47" s="3" t="s">
        <v>17</v>
      </c>
      <c r="D47" s="3"/>
      <c r="E47" s="3" t="s">
        <v>554</v>
      </c>
      <c r="F47" s="3" t="s">
        <v>12</v>
      </c>
      <c r="G47" s="3"/>
    </row>
    <row r="48" spans="1:7" hidden="1" outlineLevel="1">
      <c r="A48" s="10" t="s">
        <v>12</v>
      </c>
      <c r="B48" s="10" t="s">
        <v>13</v>
      </c>
      <c r="C48" s="10"/>
      <c r="D48" s="10"/>
      <c r="E48" s="10" t="s">
        <v>288</v>
      </c>
      <c r="F48" s="10" t="s">
        <v>15</v>
      </c>
      <c r="G48" s="10" t="s">
        <v>289</v>
      </c>
    </row>
    <row r="49" spans="1:7" hidden="1" outlineLevel="1">
      <c r="A49" s="10" t="s">
        <v>12</v>
      </c>
      <c r="B49" s="10" t="s">
        <v>13</v>
      </c>
      <c r="C49" s="10" t="s">
        <v>17</v>
      </c>
      <c r="D49" s="10"/>
      <c r="E49" s="10" t="s">
        <v>290</v>
      </c>
      <c r="F49" s="10" t="s">
        <v>15</v>
      </c>
      <c r="G49" s="10" t="s">
        <v>555</v>
      </c>
    </row>
    <row r="50" spans="1:7" hidden="1" outlineLevel="1">
      <c r="A50" s="10" t="s">
        <v>12</v>
      </c>
      <c r="B50" s="10" t="s">
        <v>13</v>
      </c>
      <c r="C50" s="10" t="s">
        <v>17</v>
      </c>
      <c r="D50" s="10"/>
      <c r="E50" s="10" t="s">
        <v>292</v>
      </c>
      <c r="F50" s="10" t="s">
        <v>15</v>
      </c>
      <c r="G50" s="10" t="s">
        <v>293</v>
      </c>
    </row>
    <row r="51" spans="1:7" hidden="1" outlineLevel="1">
      <c r="A51" s="10" t="s">
        <v>12</v>
      </c>
      <c r="B51" s="10" t="s">
        <v>13</v>
      </c>
      <c r="C51" s="10"/>
      <c r="D51" s="10"/>
      <c r="E51" s="10" t="s">
        <v>294</v>
      </c>
      <c r="F51" s="10" t="s">
        <v>15</v>
      </c>
      <c r="G51" s="10" t="s">
        <v>295</v>
      </c>
    </row>
    <row r="52" spans="1:7" ht="60" hidden="1" outlineLevel="1">
      <c r="A52" s="10" t="s">
        <v>12</v>
      </c>
      <c r="B52" s="10" t="s">
        <v>13</v>
      </c>
      <c r="C52" s="10" t="s">
        <v>17</v>
      </c>
      <c r="D52" s="10"/>
      <c r="E52" s="10" t="s">
        <v>296</v>
      </c>
      <c r="F52" s="10" t="s">
        <v>15</v>
      </c>
      <c r="G52" s="10" t="s">
        <v>556</v>
      </c>
    </row>
    <row r="53" spans="1:7" ht="30" hidden="1" outlineLevel="1">
      <c r="A53" s="10" t="s">
        <v>12</v>
      </c>
      <c r="B53" s="10" t="s">
        <v>13</v>
      </c>
      <c r="C53" s="10" t="s">
        <v>17</v>
      </c>
      <c r="D53" s="10"/>
      <c r="E53" s="10" t="s">
        <v>298</v>
      </c>
      <c r="F53" s="10" t="s">
        <v>15</v>
      </c>
      <c r="G53" s="10" t="s">
        <v>299</v>
      </c>
    </row>
    <row r="54" spans="1:7" hidden="1" outlineLevel="1">
      <c r="A54" s="10" t="s">
        <v>12</v>
      </c>
      <c r="B54" s="10" t="s">
        <v>13</v>
      </c>
      <c r="C54" s="10" t="s">
        <v>17</v>
      </c>
      <c r="D54" s="10"/>
      <c r="E54" s="10" t="s">
        <v>300</v>
      </c>
      <c r="F54" s="10" t="s">
        <v>15</v>
      </c>
      <c r="G54" s="10">
        <v>0.55800000000000005</v>
      </c>
    </row>
    <row r="55" spans="1:7" hidden="1" outlineLevel="1">
      <c r="A55" s="10" t="s">
        <v>15</v>
      </c>
      <c r="B55" s="10" t="s">
        <v>13</v>
      </c>
      <c r="C55" s="10" t="s">
        <v>17</v>
      </c>
      <c r="D55" s="10"/>
      <c r="E55" s="10" t="s">
        <v>301</v>
      </c>
      <c r="F55" s="10" t="s">
        <v>15</v>
      </c>
      <c r="G55" s="10" t="s">
        <v>247</v>
      </c>
    </row>
    <row r="56" spans="1:7" ht="30" hidden="1" outlineLevel="1">
      <c r="A56" s="10" t="s">
        <v>15</v>
      </c>
      <c r="B56" s="10" t="s">
        <v>13</v>
      </c>
      <c r="C56" s="10"/>
      <c r="D56" s="10"/>
      <c r="E56" s="10" t="s">
        <v>302</v>
      </c>
      <c r="F56" s="10" t="s">
        <v>15</v>
      </c>
      <c r="G56" s="10" t="s">
        <v>557</v>
      </c>
    </row>
    <row r="57" spans="1:7" hidden="1" outlineLevel="1">
      <c r="A57" s="10" t="s">
        <v>15</v>
      </c>
      <c r="B57" s="10" t="s">
        <v>13</v>
      </c>
      <c r="C57" s="10" t="s">
        <v>17</v>
      </c>
      <c r="D57" s="10"/>
      <c r="E57" s="10" t="s">
        <v>303</v>
      </c>
      <c r="F57" s="10" t="s">
        <v>15</v>
      </c>
      <c r="G57" s="10" t="s">
        <v>247</v>
      </c>
    </row>
    <row r="58" spans="1:7" hidden="1" outlineLevel="1">
      <c r="A58" s="10" t="s">
        <v>12</v>
      </c>
      <c r="B58" s="10" t="s">
        <v>13</v>
      </c>
      <c r="C58" s="10" t="s">
        <v>17</v>
      </c>
      <c r="D58" s="10"/>
      <c r="E58" s="10" t="s">
        <v>304</v>
      </c>
      <c r="F58" s="10" t="s">
        <v>15</v>
      </c>
      <c r="G58" s="10" t="s">
        <v>247</v>
      </c>
    </row>
    <row r="59" spans="1:7" ht="30" hidden="1" outlineLevel="1">
      <c r="A59" s="10" t="s">
        <v>12</v>
      </c>
      <c r="B59" s="10" t="s">
        <v>13</v>
      </c>
      <c r="C59" s="10" t="s">
        <v>17</v>
      </c>
      <c r="D59" s="10"/>
      <c r="E59" s="10" t="s">
        <v>305</v>
      </c>
      <c r="F59" s="10" t="s">
        <v>15</v>
      </c>
      <c r="G59" s="10" t="s">
        <v>558</v>
      </c>
    </row>
    <row r="60" spans="1:7" hidden="1" outlineLevel="1">
      <c r="A60" s="10" t="s">
        <v>15</v>
      </c>
      <c r="B60" s="10" t="s">
        <v>13</v>
      </c>
      <c r="C60" s="10" t="s">
        <v>17</v>
      </c>
      <c r="D60" s="10"/>
      <c r="E60" s="10" t="s">
        <v>307</v>
      </c>
      <c r="F60" s="10" t="s">
        <v>15</v>
      </c>
      <c r="G60" s="10" t="s">
        <v>308</v>
      </c>
    </row>
    <row r="61" spans="1:7" collapsed="1">
      <c r="A61" s="3" t="s">
        <v>12</v>
      </c>
      <c r="B61" s="8" t="s">
        <v>286</v>
      </c>
      <c r="C61" s="3" t="s">
        <v>17</v>
      </c>
      <c r="D61" s="3"/>
      <c r="E61" s="3" t="s">
        <v>559</v>
      </c>
      <c r="F61" s="9" t="s">
        <v>12</v>
      </c>
      <c r="G61" s="3"/>
    </row>
    <row r="62" spans="1:7" hidden="1" outlineLevel="1">
      <c r="A62" s="10" t="s">
        <v>12</v>
      </c>
      <c r="B62" s="10" t="s">
        <v>13</v>
      </c>
      <c r="C62" s="10"/>
      <c r="D62" s="10"/>
      <c r="E62" s="10" t="s">
        <v>288</v>
      </c>
      <c r="F62" s="10" t="s">
        <v>15</v>
      </c>
      <c r="G62" s="10" t="s">
        <v>345</v>
      </c>
    </row>
    <row r="63" spans="1:7" hidden="1" outlineLevel="1">
      <c r="A63" s="10" t="s">
        <v>12</v>
      </c>
      <c r="B63" s="10" t="s">
        <v>13</v>
      </c>
      <c r="C63" s="10" t="s">
        <v>17</v>
      </c>
      <c r="D63" s="10"/>
      <c r="E63" s="10" t="s">
        <v>290</v>
      </c>
      <c r="F63" s="10" t="s">
        <v>15</v>
      </c>
      <c r="G63" s="10" t="s">
        <v>555</v>
      </c>
    </row>
    <row r="64" spans="1:7" hidden="1" outlineLevel="1">
      <c r="A64" s="10" t="s">
        <v>12</v>
      </c>
      <c r="B64" s="10" t="s">
        <v>13</v>
      </c>
      <c r="C64" s="10" t="s">
        <v>17</v>
      </c>
      <c r="D64" s="10"/>
      <c r="E64" s="10" t="s">
        <v>292</v>
      </c>
      <c r="F64" s="10" t="s">
        <v>15</v>
      </c>
      <c r="G64" s="10" t="s">
        <v>560</v>
      </c>
    </row>
    <row r="65" spans="1:7" ht="30" hidden="1" outlineLevel="1">
      <c r="A65" s="10" t="s">
        <v>12</v>
      </c>
      <c r="B65" s="10" t="s">
        <v>13</v>
      </c>
      <c r="C65" s="10"/>
      <c r="D65" s="10"/>
      <c r="E65" s="10" t="s">
        <v>294</v>
      </c>
      <c r="F65" s="10" t="s">
        <v>15</v>
      </c>
      <c r="G65" s="10" t="s">
        <v>561</v>
      </c>
    </row>
    <row r="66" spans="1:7" hidden="1" outlineLevel="1">
      <c r="A66" s="10" t="s">
        <v>12</v>
      </c>
      <c r="B66" s="10" t="s">
        <v>13</v>
      </c>
      <c r="C66" s="10" t="s">
        <v>17</v>
      </c>
      <c r="D66" s="10"/>
      <c r="E66" s="10" t="s">
        <v>296</v>
      </c>
      <c r="F66" s="10" t="s">
        <v>15</v>
      </c>
      <c r="G66" s="10" t="s">
        <v>347</v>
      </c>
    </row>
    <row r="67" spans="1:7" hidden="1" outlineLevel="1">
      <c r="A67" s="10" t="s">
        <v>12</v>
      </c>
      <c r="B67" s="10" t="s">
        <v>13</v>
      </c>
      <c r="C67" s="10" t="s">
        <v>17</v>
      </c>
      <c r="D67" s="10"/>
      <c r="E67" s="10" t="s">
        <v>298</v>
      </c>
      <c r="F67" s="10" t="s">
        <v>15</v>
      </c>
      <c r="G67" s="10" t="s">
        <v>348</v>
      </c>
    </row>
    <row r="68" spans="1:7" hidden="1" outlineLevel="1">
      <c r="A68" s="10" t="s">
        <v>12</v>
      </c>
      <c r="B68" s="10" t="s">
        <v>13</v>
      </c>
      <c r="C68" s="10" t="s">
        <v>17</v>
      </c>
      <c r="D68" s="10"/>
      <c r="E68" s="10" t="s">
        <v>300</v>
      </c>
      <c r="F68" s="10" t="s">
        <v>15</v>
      </c>
      <c r="G68" s="31">
        <v>272961</v>
      </c>
    </row>
    <row r="69" spans="1:7" hidden="1" outlineLevel="1">
      <c r="A69" s="10" t="s">
        <v>15</v>
      </c>
      <c r="B69" s="10" t="s">
        <v>13</v>
      </c>
      <c r="C69" s="10" t="s">
        <v>17</v>
      </c>
      <c r="D69" s="10"/>
      <c r="E69" s="10" t="s">
        <v>301</v>
      </c>
      <c r="F69" s="10" t="s">
        <v>15</v>
      </c>
      <c r="G69" s="10"/>
    </row>
    <row r="70" spans="1:7" hidden="1" outlineLevel="1">
      <c r="A70" s="10" t="s">
        <v>15</v>
      </c>
      <c r="B70" s="10" t="s">
        <v>13</v>
      </c>
      <c r="C70" s="10"/>
      <c r="D70" s="10"/>
      <c r="E70" s="10" t="s">
        <v>302</v>
      </c>
      <c r="F70" s="10" t="s">
        <v>15</v>
      </c>
      <c r="G70" s="10" t="s">
        <v>351</v>
      </c>
    </row>
    <row r="71" spans="1:7" ht="75" hidden="1" outlineLevel="1">
      <c r="A71" s="10" t="s">
        <v>15</v>
      </c>
      <c r="B71" s="10" t="s">
        <v>13</v>
      </c>
      <c r="C71" s="10" t="s">
        <v>17</v>
      </c>
      <c r="D71" s="10"/>
      <c r="E71" s="10" t="s">
        <v>303</v>
      </c>
      <c r="F71" s="10" t="s">
        <v>15</v>
      </c>
      <c r="G71" s="10" t="s">
        <v>562</v>
      </c>
    </row>
    <row r="72" spans="1:7" ht="165" hidden="1" outlineLevel="1">
      <c r="A72" s="10" t="s">
        <v>12</v>
      </c>
      <c r="B72" s="10" t="s">
        <v>13</v>
      </c>
      <c r="C72" s="10" t="s">
        <v>17</v>
      </c>
      <c r="D72" s="10"/>
      <c r="E72" s="10" t="s">
        <v>304</v>
      </c>
      <c r="F72" s="10" t="s">
        <v>15</v>
      </c>
      <c r="G72" s="10" t="s">
        <v>563</v>
      </c>
    </row>
    <row r="73" spans="1:7" hidden="1" outlineLevel="1">
      <c r="A73" s="10" t="s">
        <v>12</v>
      </c>
      <c r="B73" s="10" t="s">
        <v>13</v>
      </c>
      <c r="C73" s="10" t="s">
        <v>17</v>
      </c>
      <c r="D73" s="10"/>
      <c r="E73" s="10" t="s">
        <v>305</v>
      </c>
      <c r="F73" s="10" t="s">
        <v>15</v>
      </c>
      <c r="G73" s="10" t="s">
        <v>306</v>
      </c>
    </row>
    <row r="74" spans="1:7" ht="45" hidden="1" outlineLevel="1">
      <c r="A74" s="10" t="s">
        <v>15</v>
      </c>
      <c r="B74" s="10" t="s">
        <v>13</v>
      </c>
      <c r="C74" s="10" t="s">
        <v>17</v>
      </c>
      <c r="D74" s="10"/>
      <c r="E74" s="10" t="s">
        <v>307</v>
      </c>
      <c r="F74" s="10" t="s">
        <v>15</v>
      </c>
      <c r="G74" s="10" t="s">
        <v>564</v>
      </c>
    </row>
    <row r="75" spans="1:7" collapsed="1">
      <c r="A75" s="3" t="s">
        <v>12</v>
      </c>
      <c r="B75" s="8" t="s">
        <v>565</v>
      </c>
      <c r="C75" s="3" t="s">
        <v>17</v>
      </c>
      <c r="D75" s="3"/>
      <c r="E75" s="3" t="s">
        <v>566</v>
      </c>
      <c r="F75" s="3" t="s">
        <v>12</v>
      </c>
      <c r="G75" s="3"/>
    </row>
    <row r="76" spans="1:7" hidden="1" outlineLevel="1">
      <c r="A76" s="10" t="s">
        <v>12</v>
      </c>
      <c r="B76" s="10" t="s">
        <v>13</v>
      </c>
      <c r="C76" s="10"/>
      <c r="D76" s="10"/>
      <c r="E76" s="10" t="s">
        <v>288</v>
      </c>
      <c r="F76" s="10" t="s">
        <v>15</v>
      </c>
      <c r="G76" s="10" t="s">
        <v>567</v>
      </c>
    </row>
    <row r="77" spans="1:7" ht="45" hidden="1" outlineLevel="1">
      <c r="A77" s="10" t="s">
        <v>12</v>
      </c>
      <c r="B77" s="10" t="s">
        <v>13</v>
      </c>
      <c r="C77" s="10" t="s">
        <v>17</v>
      </c>
      <c r="D77" s="10"/>
      <c r="E77" s="10" t="s">
        <v>568</v>
      </c>
      <c r="F77" s="10" t="s">
        <v>15</v>
      </c>
      <c r="G77" s="10" t="s">
        <v>569</v>
      </c>
    </row>
    <row r="78" spans="1:7" ht="45" hidden="1" outlineLevel="1">
      <c r="A78" s="10" t="s">
        <v>12</v>
      </c>
      <c r="B78" s="10" t="s">
        <v>13</v>
      </c>
      <c r="C78" s="10" t="s">
        <v>17</v>
      </c>
      <c r="D78" s="10"/>
      <c r="E78" s="10" t="s">
        <v>570</v>
      </c>
      <c r="F78" s="10" t="s">
        <v>15</v>
      </c>
      <c r="G78" s="10" t="s">
        <v>571</v>
      </c>
    </row>
    <row r="79" spans="1:7" ht="30" hidden="1" outlineLevel="1">
      <c r="A79" s="10" t="s">
        <v>12</v>
      </c>
      <c r="B79" s="10" t="s">
        <v>13</v>
      </c>
      <c r="C79" s="10" t="s">
        <v>17</v>
      </c>
      <c r="D79" s="10"/>
      <c r="E79" s="10" t="s">
        <v>572</v>
      </c>
      <c r="F79" s="10" t="s">
        <v>15</v>
      </c>
      <c r="G79" s="10" t="s">
        <v>573</v>
      </c>
    </row>
    <row r="80" spans="1:7" ht="150" hidden="1" outlineLevel="1">
      <c r="A80" s="10" t="s">
        <v>12</v>
      </c>
      <c r="B80" s="10" t="s">
        <v>13</v>
      </c>
      <c r="C80" s="10" t="s">
        <v>17</v>
      </c>
      <c r="D80" s="10"/>
      <c r="E80" s="10" t="s">
        <v>574</v>
      </c>
      <c r="F80" s="10" t="s">
        <v>15</v>
      </c>
      <c r="G80" s="10" t="s">
        <v>575</v>
      </c>
    </row>
    <row r="81" spans="1:7" hidden="1" outlineLevel="1">
      <c r="A81" s="10" t="s">
        <v>12</v>
      </c>
      <c r="B81" s="10" t="s">
        <v>13</v>
      </c>
      <c r="C81" s="10" t="s">
        <v>17</v>
      </c>
      <c r="D81" s="10"/>
      <c r="E81" s="10" t="s">
        <v>576</v>
      </c>
      <c r="F81" s="10" t="s">
        <v>15</v>
      </c>
      <c r="G81" s="10" t="s">
        <v>247</v>
      </c>
    </row>
    <row r="82" spans="1:7" ht="30" hidden="1" outlineLevel="1">
      <c r="A82" s="10" t="s">
        <v>12</v>
      </c>
      <c r="B82" s="10" t="s">
        <v>13</v>
      </c>
      <c r="C82" s="10" t="s">
        <v>17</v>
      </c>
      <c r="D82" s="10"/>
      <c r="E82" s="10" t="s">
        <v>304</v>
      </c>
      <c r="F82" s="10" t="s">
        <v>15</v>
      </c>
      <c r="G82" s="10" t="s">
        <v>577</v>
      </c>
    </row>
    <row r="83" spans="1:7" ht="30" hidden="1" outlineLevel="1">
      <c r="A83" s="10" t="s">
        <v>12</v>
      </c>
      <c r="B83" s="10" t="s">
        <v>13</v>
      </c>
      <c r="C83" s="10" t="s">
        <v>17</v>
      </c>
      <c r="D83" s="10"/>
      <c r="E83" s="10" t="s">
        <v>578</v>
      </c>
      <c r="F83" s="10" t="s">
        <v>15</v>
      </c>
      <c r="G83" s="10" t="s">
        <v>247</v>
      </c>
    </row>
    <row r="84" spans="1:7">
      <c r="A84" s="3" t="s">
        <v>12</v>
      </c>
      <c r="B84" s="3" t="s">
        <v>13</v>
      </c>
      <c r="C84" s="3" t="s">
        <v>17</v>
      </c>
      <c r="D84" s="3"/>
      <c r="E84" s="3" t="s">
        <v>579</v>
      </c>
      <c r="F84" s="3" t="s">
        <v>15</v>
      </c>
      <c r="G84" s="9" t="s">
        <v>247</v>
      </c>
    </row>
    <row r="85" spans="1:7" ht="30">
      <c r="A85" s="27" t="s">
        <v>12</v>
      </c>
      <c r="B85" s="28" t="s">
        <v>580</v>
      </c>
      <c r="C85" s="27" t="s">
        <v>17</v>
      </c>
      <c r="D85" s="27"/>
      <c r="E85" s="29" t="s">
        <v>581</v>
      </c>
      <c r="F85" s="27" t="s">
        <v>15</v>
      </c>
      <c r="G85" s="27"/>
    </row>
    <row r="86" spans="1:7" outlineLevel="1">
      <c r="A86" s="3" t="s">
        <v>15</v>
      </c>
      <c r="B86" s="3" t="s">
        <v>152</v>
      </c>
      <c r="C86" s="3" t="s">
        <v>17</v>
      </c>
      <c r="D86" s="3" t="s">
        <v>336</v>
      </c>
      <c r="E86" s="3" t="s">
        <v>582</v>
      </c>
      <c r="F86" s="3" t="s">
        <v>15</v>
      </c>
      <c r="G86" s="3">
        <f>G89-G113-G1103</f>
        <v>152312.23800000001</v>
      </c>
    </row>
    <row r="87" spans="1:7" outlineLevel="1">
      <c r="A87" s="3" t="s">
        <v>12</v>
      </c>
      <c r="B87" s="8" t="s">
        <v>583</v>
      </c>
      <c r="C87" s="3" t="s">
        <v>17</v>
      </c>
      <c r="D87" s="3"/>
      <c r="E87" s="3" t="s">
        <v>584</v>
      </c>
      <c r="F87" s="3" t="s">
        <v>15</v>
      </c>
      <c r="G87" s="3"/>
    </row>
    <row r="88" spans="1:7" ht="90" outlineLevel="2">
      <c r="A88" s="3" t="s">
        <v>12</v>
      </c>
      <c r="B88" s="3" t="s">
        <v>20</v>
      </c>
      <c r="C88" s="8" t="s">
        <v>585</v>
      </c>
      <c r="D88" s="3"/>
      <c r="E88" s="3" t="s">
        <v>586</v>
      </c>
      <c r="F88" s="3" t="s">
        <v>15</v>
      </c>
      <c r="G88" s="3" t="s">
        <v>587</v>
      </c>
    </row>
    <row r="89" spans="1:7" outlineLevel="2">
      <c r="A89" s="3" t="s">
        <v>15</v>
      </c>
      <c r="B89" s="3" t="s">
        <v>152</v>
      </c>
      <c r="C89" s="3" t="s">
        <v>17</v>
      </c>
      <c r="D89" s="3" t="s">
        <v>336</v>
      </c>
      <c r="E89" s="3" t="s">
        <v>588</v>
      </c>
      <c r="F89" s="3" t="s">
        <v>15</v>
      </c>
      <c r="G89" s="3">
        <f>IF(AND(G88="Case 1"),G91,IF(AND(G88="Case 2"),G101))</f>
        <v>152312.23800000001</v>
      </c>
    </row>
    <row r="90" spans="1:7" outlineLevel="2">
      <c r="A90" s="3" t="s">
        <v>15</v>
      </c>
      <c r="B90" s="8" t="s">
        <v>589</v>
      </c>
      <c r="C90" s="3" t="s">
        <v>17</v>
      </c>
      <c r="D90" s="3" t="b">
        <f>EXACT(G88,"Case 1")</f>
        <v>1</v>
      </c>
      <c r="E90" s="3" t="s">
        <v>589</v>
      </c>
      <c r="F90" s="3" t="s">
        <v>15</v>
      </c>
      <c r="G90" s="3"/>
    </row>
    <row r="91" spans="1:7" outlineLevel="3" collapsed="1">
      <c r="A91" s="10" t="s">
        <v>15</v>
      </c>
      <c r="B91" s="10" t="s">
        <v>152</v>
      </c>
      <c r="C91" s="10" t="s">
        <v>17</v>
      </c>
      <c r="D91" s="10" t="s">
        <v>336</v>
      </c>
      <c r="E91" s="10" t="s">
        <v>590</v>
      </c>
      <c r="F91" s="10" t="s">
        <v>15</v>
      </c>
      <c r="G91" s="10">
        <f>G92*G94</f>
        <v>152312.23800000001</v>
      </c>
    </row>
    <row r="92" spans="1:7" ht="60" outlineLevel="3" collapsed="1">
      <c r="A92" s="10" t="s">
        <v>12</v>
      </c>
      <c r="B92" s="10" t="s">
        <v>152</v>
      </c>
      <c r="C92" s="10"/>
      <c r="D92" s="10"/>
      <c r="E92" s="10" t="s">
        <v>591</v>
      </c>
      <c r="F92" s="10" t="s">
        <v>15</v>
      </c>
      <c r="G92" s="10">
        <v>272961</v>
      </c>
    </row>
    <row r="93" spans="1:7" ht="315" outlineLevel="3">
      <c r="A93" s="10" t="s">
        <v>12</v>
      </c>
      <c r="B93" s="10" t="s">
        <v>20</v>
      </c>
      <c r="C93" s="16" t="s">
        <v>592</v>
      </c>
      <c r="D93" s="10"/>
      <c r="E93" s="10" t="s">
        <v>593</v>
      </c>
      <c r="F93" s="10" t="s">
        <v>15</v>
      </c>
      <c r="G93" s="10" t="s">
        <v>594</v>
      </c>
    </row>
    <row r="94" spans="1:7" ht="30" outlineLevel="3">
      <c r="A94" s="10" t="s">
        <v>15</v>
      </c>
      <c r="B94" s="10" t="s">
        <v>152</v>
      </c>
      <c r="C94" s="10" t="s">
        <v>17</v>
      </c>
      <c r="D94" s="10" t="s">
        <v>336</v>
      </c>
      <c r="E94" s="10" t="s">
        <v>595</v>
      </c>
      <c r="F94" s="10" t="s">
        <v>15</v>
      </c>
      <c r="G94" s="10">
        <f>IF(AND(G93="i"),G95,IF(AND(G93="ii"),G96,IF(AND(G93="iii"),G97,IF(AND(G93="iv"),G98,IF(AND(G93="v"),G99)))))</f>
        <v>0.55800000000000005</v>
      </c>
    </row>
    <row r="95" spans="1:7" ht="75" outlineLevel="3">
      <c r="A95" s="10" t="s">
        <v>12</v>
      </c>
      <c r="B95" s="10" t="s">
        <v>152</v>
      </c>
      <c r="C95" s="10"/>
      <c r="D95" s="10" t="b">
        <f>EXACT(G93,"i")</f>
        <v>0</v>
      </c>
      <c r="E95" s="10" t="s">
        <v>596</v>
      </c>
      <c r="F95" s="10" t="s">
        <v>15</v>
      </c>
      <c r="G95" s="10">
        <f>'Tool 07'!G209</f>
        <v>1</v>
      </c>
    </row>
    <row r="96" spans="1:7" ht="45" outlineLevel="3">
      <c r="A96" s="10" t="s">
        <v>12</v>
      </c>
      <c r="B96" s="10" t="s">
        <v>152</v>
      </c>
      <c r="C96" s="10" t="s">
        <v>17</v>
      </c>
      <c r="D96" s="10" t="b">
        <f>EXACT(G93,"ii")</f>
        <v>0</v>
      </c>
      <c r="E96" s="10" t="s">
        <v>597</v>
      </c>
      <c r="F96" s="10" t="s">
        <v>15</v>
      </c>
      <c r="G96" s="10"/>
    </row>
    <row r="97" spans="1:7" ht="60" outlineLevel="3">
      <c r="A97" s="10" t="s">
        <v>12</v>
      </c>
      <c r="B97" s="10" t="s">
        <v>152</v>
      </c>
      <c r="C97" s="10" t="s">
        <v>17</v>
      </c>
      <c r="D97" s="10" t="b">
        <f>EXACT(G93,"iii")</f>
        <v>0</v>
      </c>
      <c r="E97" s="10" t="s">
        <v>598</v>
      </c>
      <c r="F97" s="10" t="s">
        <v>15</v>
      </c>
      <c r="G97" s="10"/>
    </row>
    <row r="98" spans="1:7" ht="45" outlineLevel="3">
      <c r="A98" s="10" t="s">
        <v>12</v>
      </c>
      <c r="B98" s="10" t="s">
        <v>152</v>
      </c>
      <c r="C98" s="10" t="s">
        <v>17</v>
      </c>
      <c r="D98" s="10" t="b">
        <f>EXACT(G93,"iv")</f>
        <v>1</v>
      </c>
      <c r="E98" s="10" t="s">
        <v>599</v>
      </c>
      <c r="F98" s="10" t="s">
        <v>15</v>
      </c>
      <c r="G98" s="10">
        <v>0.55800000000000005</v>
      </c>
    </row>
    <row r="99" spans="1:7" ht="75" outlineLevel="3">
      <c r="A99" s="10" t="s">
        <v>12</v>
      </c>
      <c r="B99" s="10" t="s">
        <v>152</v>
      </c>
      <c r="C99" s="10" t="s">
        <v>17</v>
      </c>
      <c r="D99" s="10" t="b">
        <f>EXACT(G93,"v")</f>
        <v>0</v>
      </c>
      <c r="E99" s="10" t="s">
        <v>600</v>
      </c>
      <c r="F99" s="10" t="s">
        <v>15</v>
      </c>
      <c r="G99" s="10"/>
    </row>
    <row r="100" spans="1:7" outlineLevel="2">
      <c r="A100" s="3" t="s">
        <v>15</v>
      </c>
      <c r="B100" s="8" t="s">
        <v>601</v>
      </c>
      <c r="C100" s="3" t="s">
        <v>17</v>
      </c>
      <c r="D100" s="3" t="b">
        <f>EXACT(G88,"Case 2")</f>
        <v>0</v>
      </c>
      <c r="E100" s="3" t="s">
        <v>601</v>
      </c>
      <c r="F100" s="3" t="s">
        <v>15</v>
      </c>
      <c r="G100" s="3"/>
    </row>
    <row r="101" spans="1:7" outlineLevel="3">
      <c r="A101" s="10" t="s">
        <v>15</v>
      </c>
      <c r="B101" s="10" t="s">
        <v>152</v>
      </c>
      <c r="C101" s="10" t="s">
        <v>17</v>
      </c>
      <c r="D101" s="10" t="s">
        <v>336</v>
      </c>
      <c r="E101" s="10" t="s">
        <v>602</v>
      </c>
      <c r="F101" s="10" t="s">
        <v>15</v>
      </c>
      <c r="G101" s="10">
        <f>G102*G106</f>
        <v>0</v>
      </c>
    </row>
    <row r="102" spans="1:7" ht="45" outlineLevel="3">
      <c r="A102" s="10" t="s">
        <v>15</v>
      </c>
      <c r="B102" s="10" t="s">
        <v>152</v>
      </c>
      <c r="C102" s="10"/>
      <c r="D102" s="10" t="s">
        <v>336</v>
      </c>
      <c r="E102" s="10" t="s">
        <v>603</v>
      </c>
      <c r="F102" s="10" t="s">
        <v>15</v>
      </c>
      <c r="G102" s="10">
        <f>G103-G104</f>
        <v>0</v>
      </c>
    </row>
    <row r="103" spans="1:7" ht="60" outlineLevel="3">
      <c r="A103" s="10" t="s">
        <v>12</v>
      </c>
      <c r="B103" s="10" t="s">
        <v>152</v>
      </c>
      <c r="C103" s="10"/>
      <c r="D103" s="10"/>
      <c r="E103" s="10" t="s">
        <v>591</v>
      </c>
      <c r="F103" s="10" t="s">
        <v>15</v>
      </c>
      <c r="G103" s="10"/>
    </row>
    <row r="104" spans="1:7" ht="90" outlineLevel="3">
      <c r="A104" s="10" t="s">
        <v>12</v>
      </c>
      <c r="B104" s="10" t="s">
        <v>152</v>
      </c>
      <c r="C104" s="10"/>
      <c r="D104" s="10"/>
      <c r="E104" s="10" t="s">
        <v>604</v>
      </c>
      <c r="F104" s="10" t="s">
        <v>15</v>
      </c>
      <c r="G104" s="10"/>
    </row>
    <row r="105" spans="1:7" ht="315" outlineLevel="3">
      <c r="A105" s="10" t="s">
        <v>12</v>
      </c>
      <c r="B105" s="10" t="s">
        <v>20</v>
      </c>
      <c r="C105" s="16" t="s">
        <v>592</v>
      </c>
      <c r="D105" s="10"/>
      <c r="E105" s="10" t="s">
        <v>593</v>
      </c>
      <c r="F105" s="10" t="s">
        <v>15</v>
      </c>
      <c r="G105" s="10" t="s">
        <v>605</v>
      </c>
    </row>
    <row r="106" spans="1:7" ht="30" outlineLevel="3">
      <c r="A106" s="10" t="s">
        <v>15</v>
      </c>
      <c r="B106" s="10" t="s">
        <v>152</v>
      </c>
      <c r="C106" s="10" t="s">
        <v>17</v>
      </c>
      <c r="D106" s="10" t="s">
        <v>336</v>
      </c>
      <c r="E106" s="10" t="s">
        <v>595</v>
      </c>
      <c r="F106" s="10" t="s">
        <v>15</v>
      </c>
      <c r="G106" s="10" t="b">
        <f>IF(AND(G105="a"),G107,IF(AND(G105="b"),G108,IF(AND(G105="c"),G109,IF(AND(G105="d"),G110,IF(AND(G105="e"),G111)))))</f>
        <v>0</v>
      </c>
    </row>
    <row r="107" spans="1:7" ht="75" outlineLevel="3">
      <c r="A107" s="10" t="s">
        <v>12</v>
      </c>
      <c r="B107" s="10" t="s">
        <v>152</v>
      </c>
      <c r="C107" s="10"/>
      <c r="D107" s="10" t="b">
        <f>EXACT(G105,"i")</f>
        <v>1</v>
      </c>
      <c r="E107" s="10" t="s">
        <v>596</v>
      </c>
      <c r="F107" s="10" t="s">
        <v>15</v>
      </c>
      <c r="G107" s="10">
        <f>'Tool 07'!G209</f>
        <v>1</v>
      </c>
    </row>
    <row r="108" spans="1:7" ht="45" outlineLevel="3">
      <c r="A108" s="10" t="s">
        <v>12</v>
      </c>
      <c r="B108" s="10" t="s">
        <v>152</v>
      </c>
      <c r="C108" s="10" t="s">
        <v>17</v>
      </c>
      <c r="D108" s="10" t="b">
        <f>EXACT(G105,"ii")</f>
        <v>0</v>
      </c>
      <c r="E108" s="10" t="s">
        <v>597</v>
      </c>
      <c r="F108" s="10" t="s">
        <v>15</v>
      </c>
      <c r="G108" s="10"/>
    </row>
    <row r="109" spans="1:7" ht="60" outlineLevel="3">
      <c r="A109" s="10" t="s">
        <v>12</v>
      </c>
      <c r="B109" s="10" t="s">
        <v>152</v>
      </c>
      <c r="C109" s="10" t="s">
        <v>17</v>
      </c>
      <c r="D109" s="10" t="b">
        <f>EXACT(G105,"iii")</f>
        <v>0</v>
      </c>
      <c r="E109" s="10" t="s">
        <v>598</v>
      </c>
      <c r="F109" s="10" t="s">
        <v>15</v>
      </c>
      <c r="G109" s="10"/>
    </row>
    <row r="110" spans="1:7" ht="45" outlineLevel="3">
      <c r="A110" s="10" t="s">
        <v>12</v>
      </c>
      <c r="B110" s="10" t="s">
        <v>152</v>
      </c>
      <c r="C110" s="10" t="s">
        <v>17</v>
      </c>
      <c r="D110" s="10" t="b">
        <f>EXACT(G105,"iv")</f>
        <v>0</v>
      </c>
      <c r="E110" s="10" t="s">
        <v>599</v>
      </c>
      <c r="F110" s="10" t="s">
        <v>15</v>
      </c>
      <c r="G110" s="10"/>
    </row>
    <row r="111" spans="1:7" ht="75" outlineLevel="3">
      <c r="A111" s="10" t="s">
        <v>12</v>
      </c>
      <c r="B111" s="10" t="s">
        <v>152</v>
      </c>
      <c r="C111" s="10" t="s">
        <v>17</v>
      </c>
      <c r="D111" s="10" t="b">
        <f>EXACT(G105,"v")</f>
        <v>0</v>
      </c>
      <c r="E111" s="10" t="s">
        <v>600</v>
      </c>
      <c r="F111" s="10" t="s">
        <v>15</v>
      </c>
      <c r="G111" s="10"/>
    </row>
    <row r="112" spans="1:7" outlineLevel="1">
      <c r="A112" s="3" t="s">
        <v>12</v>
      </c>
      <c r="B112" s="8" t="s">
        <v>606</v>
      </c>
      <c r="C112" s="3" t="s">
        <v>17</v>
      </c>
      <c r="D112" s="3"/>
      <c r="E112" s="3" t="s">
        <v>607</v>
      </c>
      <c r="F112" s="3" t="s">
        <v>15</v>
      </c>
      <c r="G112" s="3"/>
    </row>
    <row r="113" spans="1:7" outlineLevel="2">
      <c r="A113" s="3" t="s">
        <v>15</v>
      </c>
      <c r="B113" s="3" t="s">
        <v>152</v>
      </c>
      <c r="C113" s="3" t="s">
        <v>17</v>
      </c>
      <c r="D113" s="3" t="s">
        <v>336</v>
      </c>
      <c r="E113" s="3" t="s">
        <v>608</v>
      </c>
      <c r="F113" s="3" t="s">
        <v>15</v>
      </c>
      <c r="G113" s="3">
        <f>IF(AND(G114="No",G608="No"),0,IF(AND(G114="Yes",G608="No"),G602,IF(AND(G114="Yes",G608="Yes"),G602+G1096,IF(AND(G114="No",G608="Yes"),G1096))))</f>
        <v>0</v>
      </c>
    </row>
    <row r="114" spans="1:7" ht="30" outlineLevel="2">
      <c r="A114" s="3" t="s">
        <v>12</v>
      </c>
      <c r="B114" s="3" t="s">
        <v>20</v>
      </c>
      <c r="C114" s="8" t="s">
        <v>609</v>
      </c>
      <c r="D114" s="3"/>
      <c r="E114" s="3" t="s">
        <v>610</v>
      </c>
      <c r="F114" s="3" t="s">
        <v>15</v>
      </c>
      <c r="G114" s="3" t="s">
        <v>15</v>
      </c>
    </row>
    <row r="115" spans="1:7" outlineLevel="2" collapsed="1">
      <c r="A115" s="3" t="s">
        <v>15</v>
      </c>
      <c r="B115" s="8" t="s">
        <v>611</v>
      </c>
      <c r="C115" s="8"/>
      <c r="D115" s="3" t="b">
        <f>EXACT(G114,"Yes")</f>
        <v>0</v>
      </c>
      <c r="E115" s="3" t="s">
        <v>611</v>
      </c>
      <c r="F115" s="3"/>
      <c r="G115" s="3"/>
    </row>
    <row r="116" spans="1:7" ht="60" hidden="1" outlineLevel="3">
      <c r="A116" s="3" t="s">
        <v>12</v>
      </c>
      <c r="B116" s="3" t="s">
        <v>20</v>
      </c>
      <c r="C116" s="18" t="s">
        <v>612</v>
      </c>
      <c r="D116" s="3"/>
      <c r="E116" s="3" t="s">
        <v>613</v>
      </c>
      <c r="F116" s="3" t="s">
        <v>15</v>
      </c>
      <c r="G116" s="3" t="s">
        <v>614</v>
      </c>
    </row>
    <row r="117" spans="1:7" ht="30" hidden="1" outlineLevel="3">
      <c r="A117" s="3" t="s">
        <v>15</v>
      </c>
      <c r="B117" s="18" t="s">
        <v>615</v>
      </c>
      <c r="C117" s="3" t="s">
        <v>17</v>
      </c>
      <c r="D117" s="3" t="b">
        <f>EXACT(G116,"Electricity consumption from the grid and (a) fossil fuel fired captive power plant(s)")</f>
        <v>0</v>
      </c>
      <c r="E117" s="3" t="s">
        <v>616</v>
      </c>
      <c r="F117" s="3" t="s">
        <v>15</v>
      </c>
      <c r="G117" s="3" t="s">
        <v>17</v>
      </c>
    </row>
    <row r="118" spans="1:7" ht="30" hidden="1" outlineLevel="4" collapsed="1">
      <c r="A118" s="19" t="s">
        <v>12</v>
      </c>
      <c r="B118" s="19" t="s">
        <v>20</v>
      </c>
      <c r="C118" s="20" t="s">
        <v>617</v>
      </c>
      <c r="D118" s="19"/>
      <c r="E118" s="19" t="s">
        <v>618</v>
      </c>
      <c r="F118" s="19" t="s">
        <v>15</v>
      </c>
      <c r="G118" s="19" t="s">
        <v>619</v>
      </c>
    </row>
    <row r="119" spans="1:7" hidden="1" outlineLevel="4">
      <c r="A119" s="21" t="s">
        <v>15</v>
      </c>
      <c r="B119" s="22" t="s">
        <v>620</v>
      </c>
      <c r="C119" s="21" t="s">
        <v>17</v>
      </c>
      <c r="D119" s="21" t="b">
        <f>EXACT(G118,"Electricity from both the grid and captive power plant(s)")</f>
        <v>0</v>
      </c>
      <c r="E119" s="21" t="s">
        <v>621</v>
      </c>
      <c r="F119" s="21" t="s">
        <v>15</v>
      </c>
      <c r="G119" s="21" t="s">
        <v>17</v>
      </c>
    </row>
    <row r="120" spans="1:7" ht="75" hidden="1" outlineLevel="5" collapsed="1">
      <c r="A120" s="19" t="s">
        <v>12</v>
      </c>
      <c r="B120" s="19" t="s">
        <v>20</v>
      </c>
      <c r="C120" s="20" t="s">
        <v>622</v>
      </c>
      <c r="D120" s="19"/>
      <c r="E120" s="19" t="s">
        <v>623</v>
      </c>
      <c r="F120" s="19" t="s">
        <v>15</v>
      </c>
      <c r="G120" s="19" t="s">
        <v>624</v>
      </c>
    </row>
    <row r="121" spans="1:7" hidden="1" outlineLevel="5">
      <c r="A121" s="21" t="s">
        <v>15</v>
      </c>
      <c r="B121" s="22" t="s">
        <v>625</v>
      </c>
      <c r="C121" s="21" t="s">
        <v>17</v>
      </c>
      <c r="D121" s="21" t="b">
        <f>EXACT(G120,"Calculate the combined margin emission factor of the applicable electricity system, using the procedures in the latest approved version of the “Use Tool 7 to calculate the emission factor for an electricity system” (EFEL,j/k/l,y = EFgrid,CM,y)")</f>
        <v>1</v>
      </c>
      <c r="E121" s="21" t="s">
        <v>625</v>
      </c>
      <c r="F121" s="21" t="s">
        <v>15</v>
      </c>
      <c r="G121" s="21" t="s">
        <v>17</v>
      </c>
    </row>
    <row r="122" spans="1:7" hidden="1" outlineLevel="6" collapsed="1">
      <c r="A122" s="19" t="s">
        <v>12</v>
      </c>
      <c r="B122" s="19" t="s">
        <v>13</v>
      </c>
      <c r="C122" s="19" t="s">
        <v>17</v>
      </c>
      <c r="D122" s="19"/>
      <c r="E122" s="19" t="s">
        <v>626</v>
      </c>
      <c r="F122" s="19" t="s">
        <v>15</v>
      </c>
      <c r="G122" s="19" t="s">
        <v>111</v>
      </c>
    </row>
    <row r="123" spans="1:7" ht="30" hidden="1" outlineLevel="6" collapsed="1">
      <c r="A123" s="19" t="s">
        <v>12</v>
      </c>
      <c r="B123" s="19" t="s">
        <v>20</v>
      </c>
      <c r="C123" s="20" t="s">
        <v>627</v>
      </c>
      <c r="D123" s="19"/>
      <c r="E123" s="19" t="s">
        <v>628</v>
      </c>
      <c r="F123" s="19" t="s">
        <v>15</v>
      </c>
      <c r="G123" s="19" t="s">
        <v>629</v>
      </c>
    </row>
    <row r="124" spans="1:7" hidden="1" outlineLevel="6">
      <c r="A124" s="21" t="s">
        <v>15</v>
      </c>
      <c r="B124" s="22" t="s">
        <v>630</v>
      </c>
      <c r="C124" s="21" t="s">
        <v>17</v>
      </c>
      <c r="D124" s="21" t="b">
        <f>EXACT(G123,"Annual")</f>
        <v>0</v>
      </c>
      <c r="E124" s="21" t="s">
        <v>631</v>
      </c>
      <c r="F124" s="21" t="s">
        <v>15</v>
      </c>
      <c r="G124" s="21" t="s">
        <v>17</v>
      </c>
    </row>
    <row r="125" spans="1:7" ht="30" hidden="1" outlineLevel="7" collapsed="1">
      <c r="A125" s="19" t="s">
        <v>12</v>
      </c>
      <c r="B125" s="19" t="s">
        <v>20</v>
      </c>
      <c r="C125" s="20" t="s">
        <v>632</v>
      </c>
      <c r="D125" s="19"/>
      <c r="E125" s="19" t="s">
        <v>631</v>
      </c>
      <c r="F125" s="19" t="s">
        <v>15</v>
      </c>
      <c r="G125" s="19" t="s">
        <v>12</v>
      </c>
    </row>
    <row r="126" spans="1:7" hidden="1" outlineLevel="7">
      <c r="A126" s="21" t="s">
        <v>15</v>
      </c>
      <c r="B126" s="22" t="s">
        <v>633</v>
      </c>
      <c r="C126" s="21" t="s">
        <v>17</v>
      </c>
      <c r="D126" s="21" t="b">
        <f>EXACT(G125,"No")</f>
        <v>0</v>
      </c>
      <c r="E126" s="21" t="s">
        <v>634</v>
      </c>
      <c r="F126" s="21" t="s">
        <v>15</v>
      </c>
      <c r="G126" s="21" t="s">
        <v>17</v>
      </c>
    </row>
    <row r="127" spans="1:7" ht="30" hidden="1" outlineLevel="7" collapsed="1">
      <c r="A127" s="19" t="s">
        <v>12</v>
      </c>
      <c r="B127" s="19" t="s">
        <v>20</v>
      </c>
      <c r="C127" s="20" t="s">
        <v>635</v>
      </c>
      <c r="D127" s="19"/>
      <c r="E127" s="19" t="s">
        <v>634</v>
      </c>
      <c r="F127" s="19" t="s">
        <v>15</v>
      </c>
      <c r="G127" s="19" t="s">
        <v>12</v>
      </c>
    </row>
    <row r="128" spans="1:7" hidden="1" outlineLevel="7">
      <c r="A128" s="21" t="s">
        <v>15</v>
      </c>
      <c r="B128" s="22" t="s">
        <v>636</v>
      </c>
      <c r="C128" s="21" t="s">
        <v>17</v>
      </c>
      <c r="D128" s="21" t="b">
        <f>EXACT(G127,"No")</f>
        <v>0</v>
      </c>
      <c r="E128" s="21" t="s">
        <v>637</v>
      </c>
      <c r="F128" s="21" t="s">
        <v>15</v>
      </c>
      <c r="G128" s="21" t="s">
        <v>17</v>
      </c>
    </row>
    <row r="129" spans="1:7" ht="30" hidden="1" outlineLevel="7" collapsed="1">
      <c r="A129" s="19" t="s">
        <v>12</v>
      </c>
      <c r="B129" s="19" t="s">
        <v>20</v>
      </c>
      <c r="C129" s="20" t="s">
        <v>638</v>
      </c>
      <c r="D129" s="19"/>
      <c r="E129" s="19" t="s">
        <v>637</v>
      </c>
      <c r="F129" s="19" t="s">
        <v>15</v>
      </c>
      <c r="G129" s="19" t="s">
        <v>12</v>
      </c>
    </row>
    <row r="130" spans="1:7" hidden="1" outlineLevel="7">
      <c r="A130" s="21" t="s">
        <v>15</v>
      </c>
      <c r="B130" s="22" t="s">
        <v>639</v>
      </c>
      <c r="C130" s="21" t="s">
        <v>17</v>
      </c>
      <c r="D130" s="21" t="b">
        <f>EXACT(G129,"No")</f>
        <v>0</v>
      </c>
      <c r="E130" s="21" t="s">
        <v>640</v>
      </c>
      <c r="F130" s="21" t="s">
        <v>15</v>
      </c>
      <c r="G130" s="21" t="s">
        <v>17</v>
      </c>
    </row>
    <row r="131" spans="1:7" ht="30" hidden="1" outlineLevel="7" collapsed="1">
      <c r="A131" s="19" t="s">
        <v>12</v>
      </c>
      <c r="B131" s="19" t="s">
        <v>20</v>
      </c>
      <c r="C131" s="20" t="s">
        <v>641</v>
      </c>
      <c r="D131" s="19"/>
      <c r="E131" s="19" t="s">
        <v>640</v>
      </c>
      <c r="F131" s="19" t="s">
        <v>15</v>
      </c>
      <c r="G131" s="19" t="s">
        <v>12</v>
      </c>
    </row>
    <row r="132" spans="1:7" ht="30" hidden="1" outlineLevel="7" collapsed="1">
      <c r="A132" s="19" t="s">
        <v>15</v>
      </c>
      <c r="B132" s="20" t="s">
        <v>642</v>
      </c>
      <c r="C132" s="19" t="s">
        <v>17</v>
      </c>
      <c r="D132" s="19" t="b">
        <f>EXACT(G131,"No")</f>
        <v>0</v>
      </c>
      <c r="E132" s="19" t="s">
        <v>643</v>
      </c>
      <c r="F132" s="19" t="s">
        <v>15</v>
      </c>
      <c r="G132" s="19" t="s">
        <v>17</v>
      </c>
    </row>
    <row r="133" spans="1:7" hidden="1" outlineLevel="7" collapsed="1">
      <c r="A133" s="19" t="s">
        <v>15</v>
      </c>
      <c r="B133" s="20" t="s">
        <v>644</v>
      </c>
      <c r="C133" s="19" t="s">
        <v>17</v>
      </c>
      <c r="D133" s="19" t="b">
        <f>EXACT(G131,"Yes")</f>
        <v>1</v>
      </c>
      <c r="E133" s="19" t="s">
        <v>645</v>
      </c>
      <c r="F133" s="19" t="s">
        <v>15</v>
      </c>
      <c r="G133" s="19" t="s">
        <v>17</v>
      </c>
    </row>
    <row r="134" spans="1:7" hidden="1" outlineLevel="7">
      <c r="A134" s="21" t="s">
        <v>15</v>
      </c>
      <c r="B134" s="22" t="s">
        <v>644</v>
      </c>
      <c r="C134" s="21" t="s">
        <v>17</v>
      </c>
      <c r="D134" s="21" t="b">
        <f>EXACT(G129,"Yes")</f>
        <v>1</v>
      </c>
      <c r="E134" s="21" t="s">
        <v>645</v>
      </c>
      <c r="F134" s="21" t="s">
        <v>15</v>
      </c>
      <c r="G134" s="21" t="s">
        <v>17</v>
      </c>
    </row>
    <row r="135" spans="1:7" ht="45" hidden="1" outlineLevel="7" collapsed="1">
      <c r="A135" s="19" t="s">
        <v>12</v>
      </c>
      <c r="B135" s="19" t="s">
        <v>20</v>
      </c>
      <c r="C135" s="20" t="s">
        <v>646</v>
      </c>
      <c r="D135" s="19"/>
      <c r="E135" s="19" t="s">
        <v>647</v>
      </c>
      <c r="F135" s="19" t="s">
        <v>15</v>
      </c>
      <c r="G135" s="19" t="s">
        <v>648</v>
      </c>
    </row>
    <row r="136" spans="1:7" hidden="1" outlineLevel="7" collapsed="1">
      <c r="A136" s="19" t="s">
        <v>15</v>
      </c>
      <c r="B136" s="20" t="s">
        <v>649</v>
      </c>
      <c r="C136" s="19" t="s">
        <v>17</v>
      </c>
      <c r="D136" s="19" t="b">
        <f>EXACT(G135,"Lambda (λy) should be determined by applying the step wise procedure provided in appendix 3 of methodology")</f>
        <v>0</v>
      </c>
      <c r="E136" s="19" t="s">
        <v>649</v>
      </c>
      <c r="F136" s="19" t="s">
        <v>15</v>
      </c>
      <c r="G136" s="19" t="s">
        <v>17</v>
      </c>
    </row>
    <row r="137" spans="1:7" hidden="1" outlineLevel="7" collapsed="1">
      <c r="A137" s="19" t="s">
        <v>15</v>
      </c>
      <c r="B137" s="20" t="s">
        <v>650</v>
      </c>
      <c r="C137" s="19" t="s">
        <v>17</v>
      </c>
      <c r="D137" s="19" t="b">
        <f>EXACT(G135,"Use default values of lambda based on the share of electricity generation from low-cost/must-run in total generation")</f>
        <v>1</v>
      </c>
      <c r="E137" s="19" t="s">
        <v>650</v>
      </c>
      <c r="F137" s="19" t="s">
        <v>15</v>
      </c>
      <c r="G137" s="19" t="s">
        <v>17</v>
      </c>
    </row>
    <row r="138" spans="1:7" ht="30" hidden="1" outlineLevel="7" collapsed="1">
      <c r="A138" s="19" t="s">
        <v>15</v>
      </c>
      <c r="B138" s="19" t="s">
        <v>152</v>
      </c>
      <c r="C138" s="19" t="s">
        <v>17</v>
      </c>
      <c r="D138" s="19" t="s">
        <v>15</v>
      </c>
      <c r="E138" s="19" t="s">
        <v>651</v>
      </c>
      <c r="F138" s="19" t="s">
        <v>15</v>
      </c>
      <c r="G138" s="19">
        <v>1</v>
      </c>
    </row>
    <row r="139" spans="1:7" hidden="1" outlineLevel="7" collapsed="1">
      <c r="A139" s="19" t="s">
        <v>12</v>
      </c>
      <c r="B139" s="20" t="s">
        <v>652</v>
      </c>
      <c r="C139" s="19" t="s">
        <v>17</v>
      </c>
      <c r="D139" s="19"/>
      <c r="E139" s="19" t="s">
        <v>653</v>
      </c>
      <c r="F139" s="19" t="s">
        <v>12</v>
      </c>
      <c r="G139" s="19" t="s">
        <v>17</v>
      </c>
    </row>
    <row r="140" spans="1:7" hidden="1" outlineLevel="7">
      <c r="A140" s="21" t="s">
        <v>15</v>
      </c>
      <c r="B140" s="22" t="s">
        <v>654</v>
      </c>
      <c r="C140" s="21" t="s">
        <v>17</v>
      </c>
      <c r="D140" s="21" t="b">
        <f>EXACT(G127,"Yes")</f>
        <v>1</v>
      </c>
      <c r="E140" s="21" t="s">
        <v>655</v>
      </c>
      <c r="F140" s="21" t="s">
        <v>15</v>
      </c>
      <c r="G140" s="21" t="s">
        <v>17</v>
      </c>
    </row>
    <row r="141" spans="1:7" ht="30" hidden="1" outlineLevel="7" collapsed="1">
      <c r="A141" s="19" t="s">
        <v>12</v>
      </c>
      <c r="B141" s="19" t="s">
        <v>20</v>
      </c>
      <c r="C141" s="20" t="s">
        <v>656</v>
      </c>
      <c r="D141" s="19"/>
      <c r="E141" s="19" t="s">
        <v>657</v>
      </c>
      <c r="F141" s="19" t="s">
        <v>15</v>
      </c>
      <c r="G141" s="19" t="s">
        <v>658</v>
      </c>
    </row>
    <row r="142" spans="1:7" ht="30" hidden="1" outlineLevel="7">
      <c r="A142" s="21" t="s">
        <v>15</v>
      </c>
      <c r="B142" s="22" t="s">
        <v>659</v>
      </c>
      <c r="C142" s="21" t="s">
        <v>17</v>
      </c>
      <c r="D142" s="21" t="b">
        <f>EXACT(G141,"Based on the total net electricity generation of all power plants serving the system and the fuel types and total fuel consumption of the project electricity system")</f>
        <v>0</v>
      </c>
      <c r="E142" s="21" t="s">
        <v>660</v>
      </c>
      <c r="F142" s="21" t="s">
        <v>15</v>
      </c>
      <c r="G142" s="21" t="s">
        <v>17</v>
      </c>
    </row>
    <row r="143" spans="1:7" hidden="1" outlineLevel="7" collapsed="1">
      <c r="A143" s="19" t="s">
        <v>15</v>
      </c>
      <c r="B143" s="19" t="s">
        <v>152</v>
      </c>
      <c r="C143" s="19" t="s">
        <v>17</v>
      </c>
      <c r="D143" s="19" t="s">
        <v>15</v>
      </c>
      <c r="E143" s="19" t="s">
        <v>661</v>
      </c>
      <c r="F143" s="19" t="s">
        <v>15</v>
      </c>
      <c r="G143" s="19">
        <v>1</v>
      </c>
    </row>
    <row r="144" spans="1:7" ht="45" hidden="1" outlineLevel="7" collapsed="1">
      <c r="A144" s="19" t="s">
        <v>12</v>
      </c>
      <c r="B144" s="19" t="s">
        <v>152</v>
      </c>
      <c r="C144" s="19" t="s">
        <v>17</v>
      </c>
      <c r="D144" s="19"/>
      <c r="E144" s="19" t="s">
        <v>662</v>
      </c>
      <c r="F144" s="19" t="s">
        <v>15</v>
      </c>
      <c r="G144" s="19">
        <v>1</v>
      </c>
    </row>
    <row r="145" spans="1:7" hidden="1" outlineLevel="7" collapsed="1">
      <c r="A145" s="19" t="s">
        <v>12</v>
      </c>
      <c r="B145" s="20" t="s">
        <v>663</v>
      </c>
      <c r="C145" s="19" t="s">
        <v>17</v>
      </c>
      <c r="D145" s="19"/>
      <c r="E145" s="19" t="s">
        <v>663</v>
      </c>
      <c r="F145" s="19" t="s">
        <v>12</v>
      </c>
      <c r="G145" s="19" t="s">
        <v>17</v>
      </c>
    </row>
    <row r="146" spans="1:7" ht="30" hidden="1" outlineLevel="7">
      <c r="A146" s="21" t="s">
        <v>15</v>
      </c>
      <c r="B146" s="22" t="s">
        <v>664</v>
      </c>
      <c r="C146" s="21" t="s">
        <v>17</v>
      </c>
      <c r="D146" s="21" t="b">
        <f>EXACT(G141,"Based on the net electricity generation and a CO2 emission factor of each power unit")</f>
        <v>1</v>
      </c>
      <c r="E146" s="21" t="s">
        <v>665</v>
      </c>
      <c r="F146" s="21" t="s">
        <v>15</v>
      </c>
      <c r="G146" s="21" t="s">
        <v>17</v>
      </c>
    </row>
    <row r="147" spans="1:7" hidden="1" outlineLevel="7" collapsed="1">
      <c r="A147" s="19" t="s">
        <v>15</v>
      </c>
      <c r="B147" s="19" t="s">
        <v>152</v>
      </c>
      <c r="C147" s="19" t="s">
        <v>17</v>
      </c>
      <c r="D147" s="19" t="s">
        <v>15</v>
      </c>
      <c r="E147" s="19" t="s">
        <v>661</v>
      </c>
      <c r="F147" s="19" t="s">
        <v>15</v>
      </c>
      <c r="G147" s="19">
        <v>1</v>
      </c>
    </row>
    <row r="148" spans="1:7" hidden="1" outlineLevel="7" collapsed="1">
      <c r="A148" s="19" t="s">
        <v>12</v>
      </c>
      <c r="B148" s="20" t="s">
        <v>652</v>
      </c>
      <c r="C148" s="19" t="s">
        <v>17</v>
      </c>
      <c r="D148" s="19"/>
      <c r="E148" s="19" t="s">
        <v>653</v>
      </c>
      <c r="F148" s="19" t="s">
        <v>12</v>
      </c>
      <c r="G148" s="19" t="s">
        <v>17</v>
      </c>
    </row>
    <row r="149" spans="1:7" hidden="1" outlineLevel="7" collapsed="1">
      <c r="A149" s="19" t="s">
        <v>15</v>
      </c>
      <c r="B149" s="19" t="s">
        <v>152</v>
      </c>
      <c r="C149" s="19" t="s">
        <v>17</v>
      </c>
      <c r="D149" s="19" t="s">
        <v>15</v>
      </c>
      <c r="E149" s="19" t="s">
        <v>666</v>
      </c>
      <c r="F149" s="19" t="s">
        <v>15</v>
      </c>
      <c r="G149" s="19">
        <v>1</v>
      </c>
    </row>
    <row r="150" spans="1:7" hidden="1" outlineLevel="7">
      <c r="A150" s="21" t="s">
        <v>15</v>
      </c>
      <c r="B150" s="22" t="s">
        <v>654</v>
      </c>
      <c r="C150" s="21" t="s">
        <v>17</v>
      </c>
      <c r="D150" s="21" t="b">
        <f>EXACT(G125,"Yes")</f>
        <v>1</v>
      </c>
      <c r="E150" s="21" t="s">
        <v>655</v>
      </c>
      <c r="F150" s="21" t="s">
        <v>15</v>
      </c>
      <c r="G150" s="21" t="s">
        <v>17</v>
      </c>
    </row>
    <row r="151" spans="1:7" ht="30" hidden="1" outlineLevel="7" collapsed="1">
      <c r="A151" s="19" t="s">
        <v>12</v>
      </c>
      <c r="B151" s="19" t="s">
        <v>20</v>
      </c>
      <c r="C151" s="20" t="s">
        <v>656</v>
      </c>
      <c r="D151" s="19"/>
      <c r="E151" s="19" t="s">
        <v>657</v>
      </c>
      <c r="F151" s="19" t="s">
        <v>15</v>
      </c>
      <c r="G151" s="19" t="s">
        <v>658</v>
      </c>
    </row>
    <row r="152" spans="1:7" ht="30" hidden="1" outlineLevel="7">
      <c r="A152" s="21" t="s">
        <v>15</v>
      </c>
      <c r="B152" s="22" t="s">
        <v>659</v>
      </c>
      <c r="C152" s="21" t="s">
        <v>17</v>
      </c>
      <c r="D152" s="21" t="b">
        <f>EXACT(G151,"Based on the total net electricity generation of all power plants serving the system and the fuel types and total fuel consumption of the project electricity system")</f>
        <v>0</v>
      </c>
      <c r="E152" s="21" t="s">
        <v>660</v>
      </c>
      <c r="F152" s="21" t="s">
        <v>15</v>
      </c>
      <c r="G152" s="21" t="s">
        <v>17</v>
      </c>
    </row>
    <row r="153" spans="1:7" hidden="1" outlineLevel="7" collapsed="1">
      <c r="A153" s="19" t="s">
        <v>15</v>
      </c>
      <c r="B153" s="19" t="s">
        <v>152</v>
      </c>
      <c r="C153" s="19" t="s">
        <v>17</v>
      </c>
      <c r="D153" s="19" t="s">
        <v>15</v>
      </c>
      <c r="E153" s="19" t="s">
        <v>661</v>
      </c>
      <c r="F153" s="19" t="s">
        <v>15</v>
      </c>
      <c r="G153" s="19">
        <v>1</v>
      </c>
    </row>
    <row r="154" spans="1:7" ht="45" hidden="1" outlineLevel="7" collapsed="1">
      <c r="A154" s="19" t="s">
        <v>12</v>
      </c>
      <c r="B154" s="19" t="s">
        <v>152</v>
      </c>
      <c r="C154" s="19" t="s">
        <v>17</v>
      </c>
      <c r="D154" s="19"/>
      <c r="E154" s="19" t="s">
        <v>662</v>
      </c>
      <c r="F154" s="19" t="s">
        <v>15</v>
      </c>
      <c r="G154" s="19">
        <v>1</v>
      </c>
    </row>
    <row r="155" spans="1:7" hidden="1" outlineLevel="7">
      <c r="A155" s="21" t="s">
        <v>12</v>
      </c>
      <c r="B155" s="22" t="s">
        <v>663</v>
      </c>
      <c r="C155" s="21" t="s">
        <v>17</v>
      </c>
      <c r="D155" s="21"/>
      <c r="E155" s="21" t="s">
        <v>663</v>
      </c>
      <c r="F155" s="21" t="s">
        <v>12</v>
      </c>
      <c r="G155" s="21" t="s">
        <v>17</v>
      </c>
    </row>
    <row r="156" spans="1:7" hidden="1" outlineLevel="7" collapsed="1">
      <c r="A156" s="19" t="s">
        <v>12</v>
      </c>
      <c r="B156" s="19" t="s">
        <v>13</v>
      </c>
      <c r="C156" s="19" t="s">
        <v>17</v>
      </c>
      <c r="D156" s="19"/>
      <c r="E156" s="19" t="s">
        <v>667</v>
      </c>
      <c r="F156" s="19" t="s">
        <v>15</v>
      </c>
      <c r="G156" s="19" t="s">
        <v>111</v>
      </c>
    </row>
    <row r="157" spans="1:7" ht="30" hidden="1" outlineLevel="7" collapsed="1">
      <c r="A157" s="19" t="s">
        <v>12</v>
      </c>
      <c r="B157" s="19" t="s">
        <v>152</v>
      </c>
      <c r="C157" s="19" t="s">
        <v>17</v>
      </c>
      <c r="D157" s="19"/>
      <c r="E157" s="19" t="s">
        <v>668</v>
      </c>
      <c r="F157" s="19" t="s">
        <v>15</v>
      </c>
      <c r="G157" s="19">
        <v>1</v>
      </c>
    </row>
    <row r="158" spans="1:7" ht="30" hidden="1" outlineLevel="7" collapsed="1">
      <c r="A158" s="19" t="s">
        <v>12</v>
      </c>
      <c r="B158" s="19" t="s">
        <v>152</v>
      </c>
      <c r="C158" s="19" t="s">
        <v>17</v>
      </c>
      <c r="D158" s="19"/>
      <c r="E158" s="19" t="s">
        <v>669</v>
      </c>
      <c r="F158" s="19" t="s">
        <v>15</v>
      </c>
      <c r="G158" s="19">
        <v>1</v>
      </c>
    </row>
    <row r="159" spans="1:7" hidden="1" outlineLevel="7" collapsed="1">
      <c r="A159" s="19" t="s">
        <v>12</v>
      </c>
      <c r="B159" s="19" t="s">
        <v>152</v>
      </c>
      <c r="C159" s="19" t="s">
        <v>17</v>
      </c>
      <c r="D159" s="19"/>
      <c r="E159" s="19" t="s">
        <v>670</v>
      </c>
      <c r="F159" s="19" t="s">
        <v>15</v>
      </c>
      <c r="G159" s="19">
        <v>1</v>
      </c>
    </row>
    <row r="160" spans="1:7" ht="30" hidden="1" outlineLevel="7">
      <c r="A160" s="21" t="s">
        <v>15</v>
      </c>
      <c r="B160" s="22" t="s">
        <v>664</v>
      </c>
      <c r="C160" s="21" t="s">
        <v>17</v>
      </c>
      <c r="D160" s="21" t="b">
        <f>EXACT(G151,"Based on the net electricity generation and a CO2 emission factor of each power unit")</f>
        <v>1</v>
      </c>
      <c r="E160" s="21" t="s">
        <v>665</v>
      </c>
      <c r="F160" s="21" t="s">
        <v>15</v>
      </c>
      <c r="G160" s="21" t="s">
        <v>17</v>
      </c>
    </row>
    <row r="161" spans="1:7" hidden="1" outlineLevel="7" collapsed="1">
      <c r="A161" s="19" t="s">
        <v>15</v>
      </c>
      <c r="B161" s="19" t="s">
        <v>152</v>
      </c>
      <c r="C161" s="19" t="s">
        <v>17</v>
      </c>
      <c r="D161" s="19" t="s">
        <v>15</v>
      </c>
      <c r="E161" s="19" t="s">
        <v>661</v>
      </c>
      <c r="F161" s="19" t="s">
        <v>15</v>
      </c>
      <c r="G161" s="19">
        <v>1</v>
      </c>
    </row>
    <row r="162" spans="1:7" hidden="1" outlineLevel="7">
      <c r="A162" s="21" t="s">
        <v>12</v>
      </c>
      <c r="B162" s="22" t="s">
        <v>652</v>
      </c>
      <c r="C162" s="21" t="s">
        <v>17</v>
      </c>
      <c r="D162" s="21"/>
      <c r="E162" s="21" t="s">
        <v>653</v>
      </c>
      <c r="F162" s="21" t="s">
        <v>12</v>
      </c>
      <c r="G162" s="21" t="s">
        <v>17</v>
      </c>
    </row>
    <row r="163" spans="1:7" ht="30" hidden="1" outlineLevel="7" collapsed="1">
      <c r="A163" s="19" t="s">
        <v>12</v>
      </c>
      <c r="B163" s="19" t="s">
        <v>20</v>
      </c>
      <c r="C163" s="20" t="s">
        <v>671</v>
      </c>
      <c r="D163" s="19"/>
      <c r="E163" s="19" t="s">
        <v>672</v>
      </c>
      <c r="F163" s="19" t="s">
        <v>15</v>
      </c>
      <c r="G163" s="19" t="s">
        <v>673</v>
      </c>
    </row>
    <row r="164" spans="1:7" hidden="1" outlineLevel="7" collapsed="1">
      <c r="A164" s="19" t="s">
        <v>15</v>
      </c>
      <c r="B164" s="20" t="s">
        <v>674</v>
      </c>
      <c r="C164" s="19" t="s">
        <v>17</v>
      </c>
      <c r="D164" s="19" t="b">
        <f>EXACT(G163,"Only data available is the electricity generation for the specific power unit")</f>
        <v>0</v>
      </c>
      <c r="E164" s="19" t="s">
        <v>675</v>
      </c>
      <c r="F164" s="19" t="s">
        <v>15</v>
      </c>
      <c r="G164" s="19" t="s">
        <v>17</v>
      </c>
    </row>
    <row r="165" spans="1:7" ht="30" hidden="1" outlineLevel="7" collapsed="1">
      <c r="A165" s="19" t="s">
        <v>15</v>
      </c>
      <c r="B165" s="20" t="s">
        <v>676</v>
      </c>
      <c r="C165" s="19" t="s">
        <v>17</v>
      </c>
      <c r="D165" s="19" t="b">
        <f>EXACT(G163,"Only data available for the specific power unit are the electricity generation and the fuel types used")</f>
        <v>0</v>
      </c>
      <c r="E165" s="19" t="s">
        <v>677</v>
      </c>
      <c r="F165" s="19" t="s">
        <v>15</v>
      </c>
      <c r="G165" s="19" t="s">
        <v>17</v>
      </c>
    </row>
    <row r="166" spans="1:7" hidden="1" outlineLevel="7" collapsed="1">
      <c r="A166" s="19" t="s">
        <v>15</v>
      </c>
      <c r="B166" s="20" t="s">
        <v>678</v>
      </c>
      <c r="C166" s="19" t="s">
        <v>17</v>
      </c>
      <c r="D166" s="19" t="b">
        <f>EXACT(G163,"Data available for fuel consumption and electricity generation")</f>
        <v>1</v>
      </c>
      <c r="E166" s="19" t="s">
        <v>673</v>
      </c>
      <c r="F166" s="19" t="s">
        <v>15</v>
      </c>
      <c r="G166" s="19" t="s">
        <v>17</v>
      </c>
    </row>
    <row r="167" spans="1:7" hidden="1" outlineLevel="7" collapsed="1">
      <c r="A167" s="19" t="s">
        <v>15</v>
      </c>
      <c r="B167" s="19" t="s">
        <v>152</v>
      </c>
      <c r="C167" s="19" t="s">
        <v>17</v>
      </c>
      <c r="D167" s="19" t="s">
        <v>15</v>
      </c>
      <c r="E167" s="19" t="s">
        <v>666</v>
      </c>
      <c r="F167" s="19" t="s">
        <v>15</v>
      </c>
      <c r="G167" s="19">
        <v>1</v>
      </c>
    </row>
    <row r="168" spans="1:7" hidden="1" outlineLevel="6">
      <c r="A168" s="21" t="s">
        <v>15</v>
      </c>
      <c r="B168" s="22" t="s">
        <v>679</v>
      </c>
      <c r="C168" s="21" t="s">
        <v>17</v>
      </c>
      <c r="D168" s="21" t="b">
        <f>EXACT(G123,"Hourly")</f>
        <v>1</v>
      </c>
      <c r="E168" s="21" t="s">
        <v>680</v>
      </c>
      <c r="F168" s="21" t="s">
        <v>15</v>
      </c>
      <c r="G168" s="21" t="s">
        <v>17</v>
      </c>
    </row>
    <row r="169" spans="1:7" ht="30" hidden="1" outlineLevel="7" collapsed="1">
      <c r="A169" s="19" t="s">
        <v>12</v>
      </c>
      <c r="B169" s="19" t="s">
        <v>20</v>
      </c>
      <c r="C169" s="20" t="s">
        <v>681</v>
      </c>
      <c r="D169" s="19"/>
      <c r="E169" s="19" t="s">
        <v>682</v>
      </c>
      <c r="F169" s="19" t="s">
        <v>15</v>
      </c>
      <c r="G169" s="19" t="s">
        <v>683</v>
      </c>
    </row>
    <row r="170" spans="1:7" ht="30" hidden="1" outlineLevel="7" collapsed="1">
      <c r="A170" s="19" t="s">
        <v>12</v>
      </c>
      <c r="B170" s="19" t="s">
        <v>152</v>
      </c>
      <c r="C170" s="19" t="s">
        <v>17</v>
      </c>
      <c r="D170" s="19"/>
      <c r="E170" s="19" t="s">
        <v>684</v>
      </c>
      <c r="F170" s="19" t="s">
        <v>15</v>
      </c>
      <c r="G170" s="19">
        <v>1</v>
      </c>
    </row>
    <row r="171" spans="1:7" hidden="1" outlineLevel="6">
      <c r="A171" s="21" t="s">
        <v>12</v>
      </c>
      <c r="B171" s="22" t="s">
        <v>685</v>
      </c>
      <c r="C171" s="21" t="s">
        <v>17</v>
      </c>
      <c r="D171" s="21"/>
      <c r="E171" s="21" t="s">
        <v>685</v>
      </c>
      <c r="F171" s="21" t="s">
        <v>15</v>
      </c>
      <c r="G171" s="21" t="s">
        <v>17</v>
      </c>
    </row>
    <row r="172" spans="1:7" hidden="1" outlineLevel="7" collapsed="1">
      <c r="A172" s="19" t="s">
        <v>15</v>
      </c>
      <c r="B172" s="19" t="s">
        <v>152</v>
      </c>
      <c r="C172" s="19" t="s">
        <v>17</v>
      </c>
      <c r="D172" s="19" t="s">
        <v>15</v>
      </c>
      <c r="E172" s="19" t="s">
        <v>686</v>
      </c>
      <c r="F172" s="19" t="s">
        <v>15</v>
      </c>
      <c r="G172" s="19">
        <v>1</v>
      </c>
    </row>
    <row r="173" spans="1:7" ht="409.5" hidden="1" outlineLevel="7" collapsed="1">
      <c r="A173" s="19" t="s">
        <v>15</v>
      </c>
      <c r="B173" s="19" t="s">
        <v>80</v>
      </c>
      <c r="C173" s="23" t="s">
        <v>81</v>
      </c>
      <c r="D173" s="19"/>
      <c r="E173" s="24" t="s">
        <v>687</v>
      </c>
      <c r="F173" s="19" t="s">
        <v>15</v>
      </c>
      <c r="G173" s="19" t="s">
        <v>17</v>
      </c>
    </row>
    <row r="174" spans="1:7" hidden="1" outlineLevel="7" collapsed="1">
      <c r="A174" s="19" t="s">
        <v>12</v>
      </c>
      <c r="B174" s="19" t="s">
        <v>152</v>
      </c>
      <c r="C174" s="19" t="s">
        <v>17</v>
      </c>
      <c r="D174" s="19"/>
      <c r="E174" s="19" t="s">
        <v>688</v>
      </c>
      <c r="F174" s="19" t="s">
        <v>15</v>
      </c>
      <c r="G174" s="19">
        <v>1</v>
      </c>
    </row>
    <row r="175" spans="1:7" hidden="1" outlineLevel="7" collapsed="1">
      <c r="A175" s="19" t="s">
        <v>12</v>
      </c>
      <c r="B175" s="19" t="s">
        <v>152</v>
      </c>
      <c r="C175" s="19" t="s">
        <v>17</v>
      </c>
      <c r="D175" s="19"/>
      <c r="E175" s="19" t="s">
        <v>689</v>
      </c>
      <c r="F175" s="19" t="s">
        <v>15</v>
      </c>
      <c r="G175" s="19">
        <v>1</v>
      </c>
    </row>
    <row r="176" spans="1:7" hidden="1" outlineLevel="7">
      <c r="A176" s="21" t="s">
        <v>12</v>
      </c>
      <c r="B176" s="22" t="s">
        <v>690</v>
      </c>
      <c r="C176" s="21" t="s">
        <v>17</v>
      </c>
      <c r="D176" s="21"/>
      <c r="E176" s="21" t="s">
        <v>690</v>
      </c>
      <c r="F176" s="21" t="s">
        <v>12</v>
      </c>
      <c r="G176" s="21" t="s">
        <v>17</v>
      </c>
    </row>
    <row r="177" spans="1:7" hidden="1" outlineLevel="7" collapsed="1">
      <c r="A177" s="19" t="s">
        <v>12</v>
      </c>
      <c r="B177" s="19" t="s">
        <v>13</v>
      </c>
      <c r="C177" s="19" t="s">
        <v>17</v>
      </c>
      <c r="D177" s="19"/>
      <c r="E177" s="19" t="s">
        <v>691</v>
      </c>
      <c r="F177" s="19" t="s">
        <v>15</v>
      </c>
      <c r="G177" s="19" t="s">
        <v>111</v>
      </c>
    </row>
    <row r="178" spans="1:7" hidden="1" outlineLevel="7" collapsed="1">
      <c r="A178" s="19" t="s">
        <v>12</v>
      </c>
      <c r="B178" s="19" t="s">
        <v>65</v>
      </c>
      <c r="C178" s="19" t="s">
        <v>17</v>
      </c>
      <c r="D178" s="19"/>
      <c r="E178" s="19" t="s">
        <v>692</v>
      </c>
      <c r="F178" s="19" t="s">
        <v>15</v>
      </c>
      <c r="G178" s="19" t="s">
        <v>329</v>
      </c>
    </row>
    <row r="179" spans="1:7" hidden="1" outlineLevel="7" collapsed="1">
      <c r="A179" s="19" t="s">
        <v>12</v>
      </c>
      <c r="B179" s="19" t="s">
        <v>152</v>
      </c>
      <c r="C179" s="19" t="s">
        <v>17</v>
      </c>
      <c r="D179" s="19"/>
      <c r="E179" s="19" t="s">
        <v>693</v>
      </c>
      <c r="F179" s="19" t="s">
        <v>15</v>
      </c>
      <c r="G179" s="19">
        <v>1</v>
      </c>
    </row>
    <row r="180" spans="1:7" hidden="1" outlineLevel="7" collapsed="1">
      <c r="A180" s="19" t="s">
        <v>12</v>
      </c>
      <c r="B180" s="19" t="s">
        <v>152</v>
      </c>
      <c r="C180" s="19" t="s">
        <v>17</v>
      </c>
      <c r="D180" s="19"/>
      <c r="E180" s="19" t="s">
        <v>694</v>
      </c>
      <c r="F180" s="19" t="s">
        <v>15</v>
      </c>
      <c r="G180" s="19">
        <v>1</v>
      </c>
    </row>
    <row r="181" spans="1:7" hidden="1" outlineLevel="6">
      <c r="A181" s="21" t="s">
        <v>12</v>
      </c>
      <c r="B181" s="22" t="s">
        <v>695</v>
      </c>
      <c r="C181" s="21" t="s">
        <v>17</v>
      </c>
      <c r="D181" s="21"/>
      <c r="E181" s="21" t="s">
        <v>695</v>
      </c>
      <c r="F181" s="21" t="s">
        <v>15</v>
      </c>
      <c r="G181" s="21" t="s">
        <v>17</v>
      </c>
    </row>
    <row r="182" spans="1:7" ht="30" hidden="1" outlineLevel="7" collapsed="1">
      <c r="A182" s="19" t="s">
        <v>12</v>
      </c>
      <c r="B182" s="19" t="s">
        <v>20</v>
      </c>
      <c r="C182" s="20" t="s">
        <v>696</v>
      </c>
      <c r="D182" s="19"/>
      <c r="E182" s="19" t="s">
        <v>697</v>
      </c>
      <c r="F182" s="19" t="s">
        <v>15</v>
      </c>
      <c r="G182" s="19" t="s">
        <v>12</v>
      </c>
    </row>
    <row r="183" spans="1:7" hidden="1" outlineLevel="7">
      <c r="A183" s="21" t="s">
        <v>15</v>
      </c>
      <c r="B183" s="22" t="s">
        <v>698</v>
      </c>
      <c r="C183" s="21" t="s">
        <v>17</v>
      </c>
      <c r="D183" s="21" t="b">
        <f>EXACT(G182,"No")</f>
        <v>0</v>
      </c>
      <c r="E183" s="21" t="s">
        <v>699</v>
      </c>
      <c r="F183" s="21" t="s">
        <v>15</v>
      </c>
      <c r="G183" s="21" t="s">
        <v>17</v>
      </c>
    </row>
    <row r="184" spans="1:7" ht="30" hidden="1" outlineLevel="7" collapsed="1">
      <c r="A184" s="19" t="s">
        <v>12</v>
      </c>
      <c r="B184" s="19" t="s">
        <v>20</v>
      </c>
      <c r="C184" s="20" t="s">
        <v>700</v>
      </c>
      <c r="D184" s="19"/>
      <c r="E184" s="19" t="s">
        <v>701</v>
      </c>
      <c r="F184" s="19" t="s">
        <v>15</v>
      </c>
      <c r="G184" s="19" t="s">
        <v>702</v>
      </c>
    </row>
    <row r="185" spans="1:7" hidden="1" outlineLevel="7">
      <c r="A185" s="21" t="s">
        <v>15</v>
      </c>
      <c r="B185" s="22" t="s">
        <v>703</v>
      </c>
      <c r="C185" s="21" t="s">
        <v>17</v>
      </c>
      <c r="D185" s="21" t="b">
        <f>EXACT(G184,"Neither")</f>
        <v>0</v>
      </c>
      <c r="E185" s="21" t="s">
        <v>703</v>
      </c>
      <c r="F185" s="21" t="s">
        <v>15</v>
      </c>
      <c r="G185" s="21" t="s">
        <v>17</v>
      </c>
    </row>
    <row r="186" spans="1:7" hidden="1" outlineLevel="7" collapsed="1">
      <c r="A186" s="19" t="s">
        <v>15</v>
      </c>
      <c r="B186" s="19" t="s">
        <v>152</v>
      </c>
      <c r="C186" s="19" t="s">
        <v>17</v>
      </c>
      <c r="D186" s="19" t="s">
        <v>15</v>
      </c>
      <c r="E186" s="19" t="s">
        <v>704</v>
      </c>
      <c r="F186" s="19" t="s">
        <v>15</v>
      </c>
      <c r="G186" s="19">
        <v>1</v>
      </c>
    </row>
    <row r="187" spans="1:7" hidden="1" outlineLevel="7" collapsed="1">
      <c r="A187" s="19" t="s">
        <v>15</v>
      </c>
      <c r="B187" s="19" t="s">
        <v>152</v>
      </c>
      <c r="C187" s="19" t="s">
        <v>17</v>
      </c>
      <c r="D187" s="19" t="s">
        <v>15</v>
      </c>
      <c r="E187" s="19" t="s">
        <v>705</v>
      </c>
      <c r="F187" s="19" t="s">
        <v>15</v>
      </c>
      <c r="G187" s="19">
        <v>1</v>
      </c>
    </row>
    <row r="188" spans="1:7" hidden="1" outlineLevel="7" collapsed="1">
      <c r="A188" s="19" t="s">
        <v>15</v>
      </c>
      <c r="B188" s="19" t="s">
        <v>152</v>
      </c>
      <c r="C188" s="19" t="s">
        <v>17</v>
      </c>
      <c r="D188" s="19" t="s">
        <v>15</v>
      </c>
      <c r="E188" s="19" t="s">
        <v>706</v>
      </c>
      <c r="F188" s="19" t="s">
        <v>15</v>
      </c>
      <c r="G188" s="19">
        <v>1</v>
      </c>
    </row>
    <row r="189" spans="1:7" hidden="1" outlineLevel="7" collapsed="1">
      <c r="A189" s="19" t="s">
        <v>15</v>
      </c>
      <c r="B189" s="19" t="s">
        <v>152</v>
      </c>
      <c r="C189" s="19" t="s">
        <v>17</v>
      </c>
      <c r="D189" s="19" t="s">
        <v>15</v>
      </c>
      <c r="E189" s="19" t="s">
        <v>686</v>
      </c>
      <c r="F189" s="19" t="s">
        <v>15</v>
      </c>
      <c r="G189" s="19">
        <v>1</v>
      </c>
    </row>
    <row r="190" spans="1:7" ht="30" hidden="1" outlineLevel="7" collapsed="1">
      <c r="A190" s="19" t="s">
        <v>12</v>
      </c>
      <c r="B190" s="19" t="s">
        <v>20</v>
      </c>
      <c r="C190" s="20" t="s">
        <v>134</v>
      </c>
      <c r="D190" s="19"/>
      <c r="E190" s="19" t="s">
        <v>707</v>
      </c>
      <c r="F190" s="19" t="s">
        <v>15</v>
      </c>
      <c r="G190" s="19" t="s">
        <v>12</v>
      </c>
    </row>
    <row r="191" spans="1:7" ht="45" hidden="1" outlineLevel="7" collapsed="1">
      <c r="A191" s="19" t="s">
        <v>12</v>
      </c>
      <c r="B191" s="19" t="s">
        <v>20</v>
      </c>
      <c r="C191" s="20" t="s">
        <v>708</v>
      </c>
      <c r="D191" s="19"/>
      <c r="E191" s="19" t="s">
        <v>709</v>
      </c>
      <c r="F191" s="19" t="s">
        <v>15</v>
      </c>
      <c r="G191" s="19" t="s">
        <v>710</v>
      </c>
    </row>
    <row r="192" spans="1:7" ht="30" hidden="1" outlineLevel="7" collapsed="1">
      <c r="A192" s="19" t="s">
        <v>12</v>
      </c>
      <c r="B192" s="19" t="s">
        <v>20</v>
      </c>
      <c r="C192" s="20" t="s">
        <v>711</v>
      </c>
      <c r="D192" s="19"/>
      <c r="E192" s="19" t="s">
        <v>712</v>
      </c>
      <c r="F192" s="19" t="s">
        <v>15</v>
      </c>
      <c r="G192" s="19" t="s">
        <v>12</v>
      </c>
    </row>
    <row r="193" spans="1:7" hidden="1" outlineLevel="7" collapsed="1">
      <c r="A193" s="19" t="s">
        <v>15</v>
      </c>
      <c r="B193" s="19" t="s">
        <v>152</v>
      </c>
      <c r="C193" s="19" t="s">
        <v>17</v>
      </c>
      <c r="D193" s="19" t="s">
        <v>15</v>
      </c>
      <c r="E193" s="19" t="s">
        <v>713</v>
      </c>
      <c r="F193" s="19" t="s">
        <v>15</v>
      </c>
      <c r="G193" s="19">
        <v>1</v>
      </c>
    </row>
    <row r="194" spans="1:7" hidden="1" outlineLevel="7">
      <c r="A194" s="21" t="s">
        <v>15</v>
      </c>
      <c r="B194" s="22" t="s">
        <v>714</v>
      </c>
      <c r="C194" s="21" t="s">
        <v>17</v>
      </c>
      <c r="D194" s="21" t="b">
        <f>EXACT(G184,"Isolated System")</f>
        <v>0</v>
      </c>
      <c r="E194" s="21" t="s">
        <v>715</v>
      </c>
      <c r="F194" s="21" t="s">
        <v>15</v>
      </c>
      <c r="G194" s="21" t="s">
        <v>17</v>
      </c>
    </row>
    <row r="195" spans="1:7" hidden="1" outlineLevel="7" collapsed="1">
      <c r="A195" s="19" t="s">
        <v>15</v>
      </c>
      <c r="B195" s="19" t="s">
        <v>152</v>
      </c>
      <c r="C195" s="19" t="s">
        <v>17</v>
      </c>
      <c r="D195" s="19" t="s">
        <v>15</v>
      </c>
      <c r="E195" s="19" t="s">
        <v>704</v>
      </c>
      <c r="F195" s="19" t="s">
        <v>15</v>
      </c>
      <c r="G195" s="19">
        <v>1</v>
      </c>
    </row>
    <row r="196" spans="1:7" hidden="1" outlineLevel="7" collapsed="1">
      <c r="A196" s="19" t="s">
        <v>15</v>
      </c>
      <c r="B196" s="19" t="s">
        <v>152</v>
      </c>
      <c r="C196" s="19" t="s">
        <v>17</v>
      </c>
      <c r="D196" s="19" t="s">
        <v>15</v>
      </c>
      <c r="E196" s="19" t="s">
        <v>705</v>
      </c>
      <c r="F196" s="19" t="s">
        <v>15</v>
      </c>
      <c r="G196" s="19">
        <v>1</v>
      </c>
    </row>
    <row r="197" spans="1:7" hidden="1" outlineLevel="7" collapsed="1">
      <c r="A197" s="19" t="s">
        <v>15</v>
      </c>
      <c r="B197" s="19" t="s">
        <v>152</v>
      </c>
      <c r="C197" s="19" t="s">
        <v>17</v>
      </c>
      <c r="D197" s="19" t="s">
        <v>15</v>
      </c>
      <c r="E197" s="19" t="s">
        <v>706</v>
      </c>
      <c r="F197" s="19" t="s">
        <v>15</v>
      </c>
      <c r="G197" s="19">
        <v>1</v>
      </c>
    </row>
    <row r="198" spans="1:7" hidden="1" outlineLevel="7" collapsed="1">
      <c r="A198" s="19" t="s">
        <v>15</v>
      </c>
      <c r="B198" s="19" t="s">
        <v>152</v>
      </c>
      <c r="C198" s="19" t="s">
        <v>17</v>
      </c>
      <c r="D198" s="19" t="s">
        <v>15</v>
      </c>
      <c r="E198" s="19" t="s">
        <v>713</v>
      </c>
      <c r="F198" s="19" t="s">
        <v>15</v>
      </c>
      <c r="G198" s="19">
        <v>1</v>
      </c>
    </row>
    <row r="199" spans="1:7" hidden="1" outlineLevel="7" collapsed="1">
      <c r="A199" s="19" t="s">
        <v>15</v>
      </c>
      <c r="B199" s="19" t="s">
        <v>152</v>
      </c>
      <c r="C199" s="19" t="s">
        <v>17</v>
      </c>
      <c r="D199" s="19" t="s">
        <v>15</v>
      </c>
      <c r="E199" s="19" t="s">
        <v>686</v>
      </c>
      <c r="F199" s="19" t="s">
        <v>15</v>
      </c>
      <c r="G199" s="19">
        <v>1</v>
      </c>
    </row>
    <row r="200" spans="1:7" ht="30" hidden="1" outlineLevel="7" collapsed="1">
      <c r="A200" s="19" t="s">
        <v>12</v>
      </c>
      <c r="B200" s="19" t="s">
        <v>20</v>
      </c>
      <c r="C200" s="20" t="s">
        <v>716</v>
      </c>
      <c r="D200" s="19"/>
      <c r="E200" s="19" t="s">
        <v>717</v>
      </c>
      <c r="F200" s="19" t="s">
        <v>15</v>
      </c>
      <c r="G200" s="19" t="s">
        <v>718</v>
      </c>
    </row>
    <row r="201" spans="1:7" hidden="1" outlineLevel="7">
      <c r="A201" s="21" t="s">
        <v>15</v>
      </c>
      <c r="B201" s="22" t="s">
        <v>719</v>
      </c>
      <c r="C201" s="21" t="s">
        <v>17</v>
      </c>
      <c r="D201" s="21" t="b">
        <f>EXACT(G200,"Multiple")</f>
        <v>0</v>
      </c>
      <c r="E201" s="21" t="s">
        <v>720</v>
      </c>
      <c r="F201" s="21" t="s">
        <v>15</v>
      </c>
      <c r="G201" s="21" t="s">
        <v>17</v>
      </c>
    </row>
    <row r="202" spans="1:7" ht="30" hidden="1" outlineLevel="7" collapsed="1">
      <c r="A202" s="19" t="s">
        <v>12</v>
      </c>
      <c r="B202" s="19" t="s">
        <v>20</v>
      </c>
      <c r="C202" s="20" t="s">
        <v>721</v>
      </c>
      <c r="D202" s="19"/>
      <c r="E202" s="19" t="s">
        <v>722</v>
      </c>
      <c r="F202" s="19" t="s">
        <v>15</v>
      </c>
      <c r="G202" s="19" t="s">
        <v>723</v>
      </c>
    </row>
    <row r="203" spans="1:7" ht="30" hidden="1" outlineLevel="7" collapsed="1">
      <c r="A203" s="19" t="s">
        <v>15</v>
      </c>
      <c r="B203" s="19" t="s">
        <v>20</v>
      </c>
      <c r="C203" s="20" t="s">
        <v>724</v>
      </c>
      <c r="D203" s="19" t="b">
        <f>EXACT(G202,"Isolated grid systems with multiple fuel and technology types with combined cycle power plants")</f>
        <v>0</v>
      </c>
      <c r="E203" s="19" t="s">
        <v>725</v>
      </c>
      <c r="F203" s="19" t="s">
        <v>15</v>
      </c>
      <c r="G203" s="19" t="s">
        <v>12</v>
      </c>
    </row>
    <row r="204" spans="1:7" ht="30" hidden="1" outlineLevel="7" collapsed="1">
      <c r="A204" s="19" t="s">
        <v>15</v>
      </c>
      <c r="B204" s="19" t="s">
        <v>20</v>
      </c>
      <c r="C204" s="20" t="s">
        <v>726</v>
      </c>
      <c r="D204" s="19" t="b">
        <f>EXACT(G202,"Isolated grid systems with multiple fuel and technology types without combined cycle power plants")</f>
        <v>0</v>
      </c>
      <c r="E204" s="19" t="s">
        <v>725</v>
      </c>
      <c r="F204" s="19" t="s">
        <v>15</v>
      </c>
      <c r="G204" s="19" t="s">
        <v>12</v>
      </c>
    </row>
    <row r="205" spans="1:7" hidden="1" outlineLevel="7">
      <c r="A205" s="21" t="s">
        <v>15</v>
      </c>
      <c r="B205" s="22" t="s">
        <v>703</v>
      </c>
      <c r="C205" s="21" t="s">
        <v>17</v>
      </c>
      <c r="D205" s="21" t="b">
        <f>EXACT(G184,"Grid is located in LDC/SIDs/URC")</f>
        <v>1</v>
      </c>
      <c r="E205" s="21" t="s">
        <v>703</v>
      </c>
      <c r="F205" s="21" t="s">
        <v>15</v>
      </c>
      <c r="G205" s="21" t="s">
        <v>17</v>
      </c>
    </row>
    <row r="206" spans="1:7" hidden="1" outlineLevel="7" collapsed="1">
      <c r="A206" s="19" t="s">
        <v>15</v>
      </c>
      <c r="B206" s="19" t="s">
        <v>152</v>
      </c>
      <c r="C206" s="19" t="s">
        <v>17</v>
      </c>
      <c r="D206" s="19" t="s">
        <v>15</v>
      </c>
      <c r="E206" s="19" t="s">
        <v>704</v>
      </c>
      <c r="F206" s="19" t="s">
        <v>15</v>
      </c>
      <c r="G206" s="19">
        <v>1</v>
      </c>
    </row>
    <row r="207" spans="1:7" hidden="1" outlineLevel="7" collapsed="1">
      <c r="A207" s="19" t="s">
        <v>15</v>
      </c>
      <c r="B207" s="19" t="s">
        <v>152</v>
      </c>
      <c r="C207" s="19" t="s">
        <v>17</v>
      </c>
      <c r="D207" s="19" t="s">
        <v>15</v>
      </c>
      <c r="E207" s="19" t="s">
        <v>705</v>
      </c>
      <c r="F207" s="19" t="s">
        <v>15</v>
      </c>
      <c r="G207" s="19">
        <v>1</v>
      </c>
    </row>
    <row r="208" spans="1:7" hidden="1" outlineLevel="7" collapsed="1">
      <c r="A208" s="19" t="s">
        <v>15</v>
      </c>
      <c r="B208" s="19" t="s">
        <v>152</v>
      </c>
      <c r="C208" s="19" t="s">
        <v>17</v>
      </c>
      <c r="D208" s="19" t="s">
        <v>15</v>
      </c>
      <c r="E208" s="19" t="s">
        <v>706</v>
      </c>
      <c r="F208" s="19" t="s">
        <v>15</v>
      </c>
      <c r="G208" s="19">
        <v>1</v>
      </c>
    </row>
    <row r="209" spans="1:7" hidden="1" outlineLevel="7" collapsed="1">
      <c r="A209" s="19" t="s">
        <v>15</v>
      </c>
      <c r="B209" s="19" t="s">
        <v>152</v>
      </c>
      <c r="C209" s="19" t="s">
        <v>17</v>
      </c>
      <c r="D209" s="19" t="s">
        <v>15</v>
      </c>
      <c r="E209" s="19" t="s">
        <v>686</v>
      </c>
      <c r="F209" s="19" t="s">
        <v>15</v>
      </c>
      <c r="G209" s="19">
        <v>1</v>
      </c>
    </row>
    <row r="210" spans="1:7" ht="30" hidden="1" outlineLevel="7" collapsed="1">
      <c r="A210" s="19" t="s">
        <v>12</v>
      </c>
      <c r="B210" s="19" t="s">
        <v>20</v>
      </c>
      <c r="C210" s="20" t="s">
        <v>134</v>
      </c>
      <c r="D210" s="19"/>
      <c r="E210" s="19" t="s">
        <v>707</v>
      </c>
      <c r="F210" s="19" t="s">
        <v>15</v>
      </c>
      <c r="G210" s="19" t="s">
        <v>12</v>
      </c>
    </row>
    <row r="211" spans="1:7" ht="45" hidden="1" outlineLevel="7" collapsed="1">
      <c r="A211" s="19" t="s">
        <v>12</v>
      </c>
      <c r="B211" s="19" t="s">
        <v>20</v>
      </c>
      <c r="C211" s="20" t="s">
        <v>708</v>
      </c>
      <c r="D211" s="19"/>
      <c r="E211" s="19" t="s">
        <v>709</v>
      </c>
      <c r="F211" s="19" t="s">
        <v>15</v>
      </c>
      <c r="G211" s="19" t="s">
        <v>710</v>
      </c>
    </row>
    <row r="212" spans="1:7" ht="30" hidden="1" outlineLevel="7" collapsed="1">
      <c r="A212" s="19" t="s">
        <v>12</v>
      </c>
      <c r="B212" s="19" t="s">
        <v>20</v>
      </c>
      <c r="C212" s="20" t="s">
        <v>711</v>
      </c>
      <c r="D212" s="19"/>
      <c r="E212" s="19" t="s">
        <v>712</v>
      </c>
      <c r="F212" s="19" t="s">
        <v>15</v>
      </c>
      <c r="G212" s="19" t="s">
        <v>12</v>
      </c>
    </row>
    <row r="213" spans="1:7" hidden="1" outlineLevel="7" collapsed="1">
      <c r="A213" s="19" t="s">
        <v>15</v>
      </c>
      <c r="B213" s="19" t="s">
        <v>152</v>
      </c>
      <c r="C213" s="19" t="s">
        <v>17</v>
      </c>
      <c r="D213" s="19" t="s">
        <v>15</v>
      </c>
      <c r="E213" s="19" t="s">
        <v>713</v>
      </c>
      <c r="F213" s="19" t="s">
        <v>15</v>
      </c>
      <c r="G213" s="19">
        <v>1</v>
      </c>
    </row>
    <row r="214" spans="1:7" hidden="1" outlineLevel="7">
      <c r="A214" s="21" t="s">
        <v>15</v>
      </c>
      <c r="B214" s="22" t="s">
        <v>727</v>
      </c>
      <c r="C214" s="21" t="s">
        <v>17</v>
      </c>
      <c r="D214" s="21" t="b">
        <f>EXACT(G182,"Yes")</f>
        <v>1</v>
      </c>
      <c r="E214" s="21" t="s">
        <v>727</v>
      </c>
      <c r="F214" s="21" t="s">
        <v>15</v>
      </c>
      <c r="G214" s="21" t="s">
        <v>17</v>
      </c>
    </row>
    <row r="215" spans="1:7" hidden="1" outlineLevel="7" collapsed="1">
      <c r="A215" s="19" t="s">
        <v>15</v>
      </c>
      <c r="B215" s="19" t="s">
        <v>152</v>
      </c>
      <c r="C215" s="19" t="s">
        <v>17</v>
      </c>
      <c r="D215" s="19" t="s">
        <v>15</v>
      </c>
      <c r="E215" s="19" t="s">
        <v>704</v>
      </c>
      <c r="F215" s="19" t="s">
        <v>15</v>
      </c>
      <c r="G215" s="19">
        <v>1</v>
      </c>
    </row>
    <row r="216" spans="1:7" hidden="1" outlineLevel="7" collapsed="1">
      <c r="A216" s="19" t="s">
        <v>15</v>
      </c>
      <c r="B216" s="19" t="s">
        <v>152</v>
      </c>
      <c r="C216" s="19" t="s">
        <v>17</v>
      </c>
      <c r="D216" s="19" t="s">
        <v>15</v>
      </c>
      <c r="E216" s="19" t="s">
        <v>713</v>
      </c>
      <c r="F216" s="19" t="s">
        <v>15</v>
      </c>
      <c r="G216" s="19">
        <v>1</v>
      </c>
    </row>
    <row r="217" spans="1:7" hidden="1" outlineLevel="7" collapsed="1">
      <c r="A217" s="19" t="s">
        <v>15</v>
      </c>
      <c r="B217" s="19" t="s">
        <v>152</v>
      </c>
      <c r="C217" s="19" t="s">
        <v>17</v>
      </c>
      <c r="D217" s="19" t="s">
        <v>15</v>
      </c>
      <c r="E217" s="19" t="s">
        <v>705</v>
      </c>
      <c r="F217" s="19" t="s">
        <v>15</v>
      </c>
      <c r="G217" s="19">
        <v>1</v>
      </c>
    </row>
    <row r="218" spans="1:7" hidden="1" outlineLevel="7" collapsed="1">
      <c r="A218" s="19" t="s">
        <v>15</v>
      </c>
      <c r="B218" s="19" t="s">
        <v>152</v>
      </c>
      <c r="C218" s="19" t="s">
        <v>17</v>
      </c>
      <c r="D218" s="19" t="s">
        <v>15</v>
      </c>
      <c r="E218" s="19" t="s">
        <v>706</v>
      </c>
      <c r="F218" s="19" t="s">
        <v>15</v>
      </c>
      <c r="G218" s="19">
        <v>1</v>
      </c>
    </row>
    <row r="219" spans="1:7" ht="30" hidden="1" outlineLevel="7" collapsed="1">
      <c r="A219" s="19" t="s">
        <v>12</v>
      </c>
      <c r="B219" s="19" t="s">
        <v>20</v>
      </c>
      <c r="C219" s="20" t="s">
        <v>728</v>
      </c>
      <c r="D219" s="19"/>
      <c r="E219" s="19" t="s">
        <v>729</v>
      </c>
      <c r="F219" s="19" t="s">
        <v>15</v>
      </c>
      <c r="G219" s="19" t="s">
        <v>12</v>
      </c>
    </row>
    <row r="220" spans="1:7" ht="30" hidden="1" outlineLevel="7" collapsed="1">
      <c r="A220" s="19" t="s">
        <v>12</v>
      </c>
      <c r="B220" s="19" t="s">
        <v>20</v>
      </c>
      <c r="C220" s="20" t="s">
        <v>730</v>
      </c>
      <c r="D220" s="19"/>
      <c r="E220" s="19" t="s">
        <v>731</v>
      </c>
      <c r="F220" s="19" t="s">
        <v>15</v>
      </c>
      <c r="G220" s="19" t="s">
        <v>732</v>
      </c>
    </row>
    <row r="221" spans="1:7" hidden="1" outlineLevel="7" collapsed="1">
      <c r="A221" s="19" t="s">
        <v>15</v>
      </c>
      <c r="B221" s="19" t="s">
        <v>152</v>
      </c>
      <c r="C221" s="19" t="s">
        <v>17</v>
      </c>
      <c r="D221" s="19" t="s">
        <v>15</v>
      </c>
      <c r="E221" s="19" t="s">
        <v>733</v>
      </c>
      <c r="F221" s="19" t="s">
        <v>15</v>
      </c>
      <c r="G221" s="19">
        <v>1</v>
      </c>
    </row>
    <row r="222" spans="1:7" hidden="1" outlineLevel="5">
      <c r="A222" s="21" t="s">
        <v>15</v>
      </c>
      <c r="B222" s="22" t="s">
        <v>734</v>
      </c>
      <c r="C222" s="21" t="s">
        <v>17</v>
      </c>
      <c r="D222" s="21" t="b">
        <f>EXACT(G120,"Use conservative default values")</f>
        <v>0</v>
      </c>
      <c r="E222" s="21" t="s">
        <v>735</v>
      </c>
      <c r="F222" s="21" t="s">
        <v>15</v>
      </c>
      <c r="G222" s="21" t="s">
        <v>17</v>
      </c>
    </row>
    <row r="223" spans="1:7" ht="45" hidden="1" outlineLevel="6" collapsed="1">
      <c r="A223" s="19" t="s">
        <v>12</v>
      </c>
      <c r="B223" s="19" t="s">
        <v>20</v>
      </c>
      <c r="C223" s="20" t="s">
        <v>736</v>
      </c>
      <c r="D223" s="19"/>
      <c r="E223" s="19" t="s">
        <v>737</v>
      </c>
      <c r="F223" s="19" t="s">
        <v>15</v>
      </c>
      <c r="G223" s="19" t="s">
        <v>738</v>
      </c>
    </row>
    <row r="224" spans="1:7" ht="45" hidden="1" outlineLevel="6" collapsed="1">
      <c r="A224" s="19" t="s">
        <v>15</v>
      </c>
      <c r="B224" s="19" t="s">
        <v>20</v>
      </c>
      <c r="C224" s="20" t="s">
        <v>739</v>
      </c>
      <c r="D224" s="19" t="b">
        <f>EXACT(G223,"Only to baseline electricity consumption sources but not to project or leakage electricity consumption sources")</f>
        <v>0</v>
      </c>
      <c r="E224" s="19" t="s">
        <v>740</v>
      </c>
      <c r="F224" s="19" t="s">
        <v>15</v>
      </c>
      <c r="G224" s="19" t="s">
        <v>12</v>
      </c>
    </row>
    <row r="225" spans="1:7" hidden="1" outlineLevel="5">
      <c r="A225" s="21" t="s">
        <v>12</v>
      </c>
      <c r="B225" s="22" t="s">
        <v>741</v>
      </c>
      <c r="C225" s="21" t="s">
        <v>17</v>
      </c>
      <c r="D225" s="21"/>
      <c r="E225" s="21" t="s">
        <v>741</v>
      </c>
      <c r="F225" s="21" t="s">
        <v>15</v>
      </c>
      <c r="G225" s="21" t="s">
        <v>17</v>
      </c>
    </row>
    <row r="226" spans="1:7" ht="30" hidden="1" outlineLevel="6" collapsed="1">
      <c r="A226" s="19" t="s">
        <v>12</v>
      </c>
      <c r="B226" s="19" t="s">
        <v>152</v>
      </c>
      <c r="C226" s="19" t="s">
        <v>17</v>
      </c>
      <c r="D226" s="19"/>
      <c r="E226" s="19" t="s">
        <v>742</v>
      </c>
      <c r="F226" s="19" t="s">
        <v>15</v>
      </c>
      <c r="G226" s="19">
        <v>1</v>
      </c>
    </row>
    <row r="227" spans="1:7" ht="30" hidden="1" outlineLevel="6" collapsed="1">
      <c r="A227" s="19" t="s">
        <v>12</v>
      </c>
      <c r="B227" s="19" t="s">
        <v>152</v>
      </c>
      <c r="C227" s="19" t="s">
        <v>17</v>
      </c>
      <c r="D227" s="19"/>
      <c r="E227" s="19" t="s">
        <v>743</v>
      </c>
      <c r="F227" s="19" t="s">
        <v>15</v>
      </c>
      <c r="G227" s="19">
        <v>1</v>
      </c>
    </row>
    <row r="228" spans="1:7" hidden="1" outlineLevel="6" collapsed="1">
      <c r="A228" s="19" t="s">
        <v>12</v>
      </c>
      <c r="B228" s="19" t="s">
        <v>13</v>
      </c>
      <c r="C228" s="19" t="s">
        <v>17</v>
      </c>
      <c r="D228" s="19"/>
      <c r="E228" s="19" t="s">
        <v>744</v>
      </c>
      <c r="F228" s="19" t="s">
        <v>15</v>
      </c>
      <c r="G228" s="19" t="s">
        <v>111</v>
      </c>
    </row>
    <row r="229" spans="1:7" ht="30" hidden="1" outlineLevel="6" collapsed="1">
      <c r="A229" s="19" t="s">
        <v>12</v>
      </c>
      <c r="B229" s="19" t="s">
        <v>152</v>
      </c>
      <c r="C229" s="19" t="s">
        <v>17</v>
      </c>
      <c r="D229" s="19"/>
      <c r="E229" s="19" t="s">
        <v>745</v>
      </c>
      <c r="F229" s="19" t="s">
        <v>15</v>
      </c>
      <c r="G229" s="19">
        <v>1</v>
      </c>
    </row>
    <row r="230" spans="1:7" ht="30" hidden="1" outlineLevel="6" collapsed="1">
      <c r="A230" s="19" t="s">
        <v>12</v>
      </c>
      <c r="B230" s="19" t="s">
        <v>152</v>
      </c>
      <c r="C230" s="19" t="s">
        <v>17</v>
      </c>
      <c r="D230" s="19"/>
      <c r="E230" s="19" t="s">
        <v>746</v>
      </c>
      <c r="F230" s="19" t="s">
        <v>15</v>
      </c>
      <c r="G230" s="19">
        <v>1</v>
      </c>
    </row>
    <row r="231" spans="1:7" hidden="1" outlineLevel="6" collapsed="1">
      <c r="A231" s="19" t="s">
        <v>12</v>
      </c>
      <c r="B231" s="19" t="s">
        <v>13</v>
      </c>
      <c r="C231" s="19" t="s">
        <v>17</v>
      </c>
      <c r="D231" s="19"/>
      <c r="E231" s="19" t="s">
        <v>747</v>
      </c>
      <c r="F231" s="19" t="s">
        <v>15</v>
      </c>
      <c r="G231" s="19" t="s">
        <v>111</v>
      </c>
    </row>
    <row r="232" spans="1:7" ht="30" hidden="1" outlineLevel="6" collapsed="1">
      <c r="A232" s="19" t="s">
        <v>12</v>
      </c>
      <c r="B232" s="19" t="s">
        <v>152</v>
      </c>
      <c r="C232" s="19" t="s">
        <v>17</v>
      </c>
      <c r="D232" s="19"/>
      <c r="E232" s="19" t="s">
        <v>748</v>
      </c>
      <c r="F232" s="19" t="s">
        <v>15</v>
      </c>
      <c r="G232" s="19">
        <v>1</v>
      </c>
    </row>
    <row r="233" spans="1:7" ht="30" hidden="1" outlineLevel="6" collapsed="1">
      <c r="A233" s="19" t="s">
        <v>12</v>
      </c>
      <c r="B233" s="19" t="s">
        <v>152</v>
      </c>
      <c r="C233" s="19" t="s">
        <v>17</v>
      </c>
      <c r="D233" s="19"/>
      <c r="E233" s="19" t="s">
        <v>749</v>
      </c>
      <c r="F233" s="19" t="s">
        <v>15</v>
      </c>
      <c r="G233" s="19">
        <v>1</v>
      </c>
    </row>
    <row r="234" spans="1:7" hidden="1" outlineLevel="6" collapsed="1">
      <c r="A234" s="19" t="s">
        <v>12</v>
      </c>
      <c r="B234" s="19" t="s">
        <v>13</v>
      </c>
      <c r="C234" s="19" t="s">
        <v>17</v>
      </c>
      <c r="D234" s="19"/>
      <c r="E234" s="19" t="s">
        <v>750</v>
      </c>
      <c r="F234" s="19" t="s">
        <v>15</v>
      </c>
      <c r="G234" s="19" t="s">
        <v>111</v>
      </c>
    </row>
    <row r="235" spans="1:7" hidden="1" outlineLevel="4">
      <c r="A235" s="21" t="s">
        <v>15</v>
      </c>
      <c r="B235" s="22" t="s">
        <v>751</v>
      </c>
      <c r="C235" s="21" t="s">
        <v>17</v>
      </c>
      <c r="D235" s="21" t="b">
        <f>EXACT(G118,"Electricity from both the grid and captive power plant(s)")</f>
        <v>0</v>
      </c>
      <c r="E235" s="21" t="s">
        <v>752</v>
      </c>
      <c r="F235" s="21" t="s">
        <v>15</v>
      </c>
      <c r="G235" s="21" t="s">
        <v>17</v>
      </c>
    </row>
    <row r="236" spans="1:7" ht="90" hidden="1" outlineLevel="5" collapsed="1">
      <c r="A236" s="19" t="s">
        <v>12</v>
      </c>
      <c r="B236" s="19" t="s">
        <v>20</v>
      </c>
      <c r="C236" s="20" t="s">
        <v>753</v>
      </c>
      <c r="D236" s="19"/>
      <c r="E236" s="19" t="s">
        <v>754</v>
      </c>
      <c r="F236" s="19" t="s">
        <v>15</v>
      </c>
      <c r="G236" s="19" t="s">
        <v>755</v>
      </c>
    </row>
    <row r="237" spans="1:7" hidden="1" outlineLevel="5">
      <c r="A237" s="21" t="s">
        <v>15</v>
      </c>
      <c r="B237" s="22" t="s">
        <v>756</v>
      </c>
      <c r="C237" s="21" t="s">
        <v>17</v>
      </c>
      <c r="D237" s="21" t="b">
        <f>EXACT(G236,"No: Generic Approach")</f>
        <v>1</v>
      </c>
      <c r="E237" s="21" t="s">
        <v>757</v>
      </c>
      <c r="F237" s="21" t="s">
        <v>15</v>
      </c>
      <c r="G237" s="21" t="s">
        <v>17</v>
      </c>
    </row>
    <row r="238" spans="1:7" ht="30" hidden="1" outlineLevel="6" collapsed="1">
      <c r="A238" s="19" t="s">
        <v>12</v>
      </c>
      <c r="B238" s="19" t="s">
        <v>20</v>
      </c>
      <c r="C238" s="20" t="s">
        <v>758</v>
      </c>
      <c r="D238" s="19"/>
      <c r="E238" s="19" t="s">
        <v>759</v>
      </c>
      <c r="F238" s="19" t="s">
        <v>15</v>
      </c>
      <c r="G238" s="19" t="s">
        <v>760</v>
      </c>
    </row>
    <row r="239" spans="1:7" ht="45" hidden="1" outlineLevel="6" collapsed="1">
      <c r="A239" s="19" t="s">
        <v>15</v>
      </c>
      <c r="B239" s="19" t="s">
        <v>20</v>
      </c>
      <c r="C239" s="20" t="s">
        <v>761</v>
      </c>
      <c r="D239" s="19" t="b">
        <f>EXACT(G238,"Default Value")</f>
        <v>0</v>
      </c>
      <c r="E239" s="19" t="s">
        <v>762</v>
      </c>
      <c r="F239" s="19" t="s">
        <v>15</v>
      </c>
      <c r="G239" s="19" t="s">
        <v>738</v>
      </c>
    </row>
    <row r="240" spans="1:7" ht="30" hidden="1" outlineLevel="6" collapsed="1">
      <c r="A240" s="19" t="s">
        <v>15</v>
      </c>
      <c r="B240" s="19" t="s">
        <v>20</v>
      </c>
      <c r="C240" s="20" t="s">
        <v>763</v>
      </c>
      <c r="D240" s="19" t="b">
        <f>EXACT(G238,"Monitored Data")</f>
        <v>1</v>
      </c>
      <c r="E240" s="19" t="s">
        <v>764</v>
      </c>
      <c r="F240" s="19" t="s">
        <v>15</v>
      </c>
      <c r="G240" s="19" t="s">
        <v>765</v>
      </c>
    </row>
    <row r="241" spans="1:7" hidden="1" outlineLevel="6">
      <c r="A241" s="21" t="s">
        <v>15</v>
      </c>
      <c r="B241" s="22" t="s">
        <v>766</v>
      </c>
      <c r="C241" s="21" t="s">
        <v>17</v>
      </c>
      <c r="D241" s="21" t="b">
        <f>EXACT(G238,"Monitored Data")</f>
        <v>1</v>
      </c>
      <c r="E241" s="21" t="s">
        <v>767</v>
      </c>
      <c r="F241" s="21" t="s">
        <v>12</v>
      </c>
      <c r="G241" s="21" t="s">
        <v>17</v>
      </c>
    </row>
    <row r="242" spans="1:7" hidden="1" outlineLevel="7" collapsed="1">
      <c r="A242" s="19" t="s">
        <v>12</v>
      </c>
      <c r="B242" s="19" t="s">
        <v>13</v>
      </c>
      <c r="C242" s="19" t="s">
        <v>17</v>
      </c>
      <c r="D242" s="19"/>
      <c r="E242" s="19" t="s">
        <v>768</v>
      </c>
      <c r="F242" s="19" t="s">
        <v>15</v>
      </c>
      <c r="G242" s="19" t="s">
        <v>111</v>
      </c>
    </row>
    <row r="243" spans="1:7" ht="30" hidden="1" outlineLevel="7" collapsed="1">
      <c r="A243" s="19" t="s">
        <v>12</v>
      </c>
      <c r="B243" s="19" t="s">
        <v>20</v>
      </c>
      <c r="C243" s="20" t="s">
        <v>769</v>
      </c>
      <c r="D243" s="19"/>
      <c r="E243" s="19" t="s">
        <v>770</v>
      </c>
      <c r="F243" s="19" t="s">
        <v>15</v>
      </c>
      <c r="G243" s="19" t="s">
        <v>771</v>
      </c>
    </row>
    <row r="244" spans="1:7" ht="30" hidden="1" outlineLevel="7" collapsed="1">
      <c r="A244" s="19" t="s">
        <v>12</v>
      </c>
      <c r="B244" s="19" t="s">
        <v>152</v>
      </c>
      <c r="C244" s="19" t="s">
        <v>17</v>
      </c>
      <c r="D244" s="19"/>
      <c r="E244" s="19" t="s">
        <v>772</v>
      </c>
      <c r="F244" s="19" t="s">
        <v>15</v>
      </c>
      <c r="G244" s="19">
        <v>1</v>
      </c>
    </row>
    <row r="245" spans="1:7" ht="30" hidden="1" outlineLevel="7" collapsed="1">
      <c r="A245" s="19" t="s">
        <v>12</v>
      </c>
      <c r="B245" s="19" t="s">
        <v>152</v>
      </c>
      <c r="C245" s="19" t="s">
        <v>17</v>
      </c>
      <c r="D245" s="19"/>
      <c r="E245" s="19" t="s">
        <v>773</v>
      </c>
      <c r="F245" s="19" t="s">
        <v>15</v>
      </c>
      <c r="G245" s="19">
        <v>1</v>
      </c>
    </row>
    <row r="246" spans="1:7" ht="60" hidden="1" outlineLevel="7" collapsed="1">
      <c r="A246" s="19" t="s">
        <v>12</v>
      </c>
      <c r="B246" s="19" t="s">
        <v>152</v>
      </c>
      <c r="C246" s="19" t="s">
        <v>17</v>
      </c>
      <c r="D246" s="19"/>
      <c r="E246" s="19" t="s">
        <v>774</v>
      </c>
      <c r="F246" s="19" t="s">
        <v>15</v>
      </c>
      <c r="G246" s="19">
        <v>1</v>
      </c>
    </row>
    <row r="247" spans="1:7" ht="30" hidden="1" outlineLevel="7" collapsed="1">
      <c r="A247" s="19" t="s">
        <v>15</v>
      </c>
      <c r="B247" s="19" t="s">
        <v>152</v>
      </c>
      <c r="C247" s="19" t="s">
        <v>17</v>
      </c>
      <c r="D247" s="19" t="s">
        <v>15</v>
      </c>
      <c r="E247" s="19" t="s">
        <v>775</v>
      </c>
      <c r="F247" s="19" t="s">
        <v>15</v>
      </c>
      <c r="G247" s="19">
        <v>1</v>
      </c>
    </row>
    <row r="248" spans="1:7" ht="30" hidden="1" outlineLevel="7" collapsed="1">
      <c r="A248" s="19" t="s">
        <v>15</v>
      </c>
      <c r="B248" s="19" t="s">
        <v>152</v>
      </c>
      <c r="C248" s="19" t="s">
        <v>17</v>
      </c>
      <c r="D248" s="19" t="s">
        <v>15</v>
      </c>
      <c r="E248" s="19" t="s">
        <v>776</v>
      </c>
      <c r="F248" s="19" t="s">
        <v>15</v>
      </c>
      <c r="G248" s="19">
        <v>1</v>
      </c>
    </row>
    <row r="249" spans="1:7" ht="30" hidden="1" outlineLevel="7" collapsed="1">
      <c r="A249" s="19" t="s">
        <v>15</v>
      </c>
      <c r="B249" s="19" t="s">
        <v>152</v>
      </c>
      <c r="C249" s="19" t="s">
        <v>17</v>
      </c>
      <c r="D249" s="19" t="s">
        <v>15</v>
      </c>
      <c r="E249" s="19" t="s">
        <v>777</v>
      </c>
      <c r="F249" s="19" t="s">
        <v>15</v>
      </c>
      <c r="G249" s="19">
        <v>1</v>
      </c>
    </row>
    <row r="250" spans="1:7" ht="30" hidden="1" outlineLevel="7" collapsed="1">
      <c r="A250" s="19" t="s">
        <v>15</v>
      </c>
      <c r="B250" s="19" t="s">
        <v>152</v>
      </c>
      <c r="C250" s="19" t="s">
        <v>17</v>
      </c>
      <c r="D250" s="19" t="s">
        <v>15</v>
      </c>
      <c r="E250" s="19" t="s">
        <v>778</v>
      </c>
      <c r="F250" s="19" t="s">
        <v>15</v>
      </c>
      <c r="G250" s="19">
        <v>1</v>
      </c>
    </row>
    <row r="251" spans="1:7" ht="30" hidden="1" outlineLevel="7" collapsed="1">
      <c r="A251" s="19" t="s">
        <v>15</v>
      </c>
      <c r="B251" s="19" t="s">
        <v>152</v>
      </c>
      <c r="C251" s="19" t="s">
        <v>17</v>
      </c>
      <c r="D251" s="19" t="s">
        <v>15</v>
      </c>
      <c r="E251" s="19" t="s">
        <v>779</v>
      </c>
      <c r="F251" s="19" t="s">
        <v>15</v>
      </c>
      <c r="G251" s="19">
        <v>1</v>
      </c>
    </row>
    <row r="252" spans="1:7" ht="30" hidden="1" outlineLevel="7" collapsed="1">
      <c r="A252" s="19" t="s">
        <v>15</v>
      </c>
      <c r="B252" s="19" t="s">
        <v>152</v>
      </c>
      <c r="C252" s="19" t="s">
        <v>17</v>
      </c>
      <c r="D252" s="19" t="s">
        <v>15</v>
      </c>
      <c r="E252" s="19" t="s">
        <v>780</v>
      </c>
      <c r="F252" s="19" t="s">
        <v>15</v>
      </c>
      <c r="G252" s="19">
        <v>1</v>
      </c>
    </row>
    <row r="253" spans="1:7" hidden="1" outlineLevel="6">
      <c r="A253" s="21" t="s">
        <v>12</v>
      </c>
      <c r="B253" s="22" t="s">
        <v>741</v>
      </c>
      <c r="C253" s="21" t="s">
        <v>17</v>
      </c>
      <c r="D253" s="21"/>
      <c r="E253" s="21" t="s">
        <v>741</v>
      </c>
      <c r="F253" s="21" t="s">
        <v>15</v>
      </c>
      <c r="G253" s="21" t="s">
        <v>17</v>
      </c>
    </row>
    <row r="254" spans="1:7" ht="30" hidden="1" outlineLevel="7" collapsed="1">
      <c r="A254" s="19" t="s">
        <v>12</v>
      </c>
      <c r="B254" s="19" t="s">
        <v>152</v>
      </c>
      <c r="C254" s="19" t="s">
        <v>17</v>
      </c>
      <c r="D254" s="19"/>
      <c r="E254" s="19" t="s">
        <v>742</v>
      </c>
      <c r="F254" s="19" t="s">
        <v>15</v>
      </c>
      <c r="G254" s="19">
        <v>1</v>
      </c>
    </row>
    <row r="255" spans="1:7" ht="30" hidden="1" outlineLevel="7" collapsed="1">
      <c r="A255" s="19" t="s">
        <v>12</v>
      </c>
      <c r="B255" s="19" t="s">
        <v>152</v>
      </c>
      <c r="C255" s="19" t="s">
        <v>17</v>
      </c>
      <c r="D255" s="19"/>
      <c r="E255" s="19" t="s">
        <v>743</v>
      </c>
      <c r="F255" s="19" t="s">
        <v>15</v>
      </c>
      <c r="G255" s="19">
        <v>1</v>
      </c>
    </row>
    <row r="256" spans="1:7" hidden="1" outlineLevel="7" collapsed="1">
      <c r="A256" s="19" t="s">
        <v>12</v>
      </c>
      <c r="B256" s="19" t="s">
        <v>13</v>
      </c>
      <c r="C256" s="19" t="s">
        <v>17</v>
      </c>
      <c r="D256" s="19"/>
      <c r="E256" s="19" t="s">
        <v>744</v>
      </c>
      <c r="F256" s="19" t="s">
        <v>15</v>
      </c>
      <c r="G256" s="19" t="s">
        <v>111</v>
      </c>
    </row>
    <row r="257" spans="1:7" ht="30" hidden="1" outlineLevel="7" collapsed="1">
      <c r="A257" s="19" t="s">
        <v>12</v>
      </c>
      <c r="B257" s="19" t="s">
        <v>152</v>
      </c>
      <c r="C257" s="19" t="s">
        <v>17</v>
      </c>
      <c r="D257" s="19"/>
      <c r="E257" s="19" t="s">
        <v>745</v>
      </c>
      <c r="F257" s="19" t="s">
        <v>15</v>
      </c>
      <c r="G257" s="19">
        <v>1</v>
      </c>
    </row>
    <row r="258" spans="1:7" ht="30" hidden="1" outlineLevel="7" collapsed="1">
      <c r="A258" s="19" t="s">
        <v>12</v>
      </c>
      <c r="B258" s="19" t="s">
        <v>152</v>
      </c>
      <c r="C258" s="19" t="s">
        <v>17</v>
      </c>
      <c r="D258" s="19"/>
      <c r="E258" s="19" t="s">
        <v>746</v>
      </c>
      <c r="F258" s="19" t="s">
        <v>15</v>
      </c>
      <c r="G258" s="19">
        <v>1</v>
      </c>
    </row>
    <row r="259" spans="1:7" hidden="1" outlineLevel="7" collapsed="1">
      <c r="A259" s="19" t="s">
        <v>12</v>
      </c>
      <c r="B259" s="19" t="s">
        <v>13</v>
      </c>
      <c r="C259" s="19" t="s">
        <v>17</v>
      </c>
      <c r="D259" s="19"/>
      <c r="E259" s="19" t="s">
        <v>747</v>
      </c>
      <c r="F259" s="19" t="s">
        <v>15</v>
      </c>
      <c r="G259" s="19" t="s">
        <v>111</v>
      </c>
    </row>
    <row r="260" spans="1:7" ht="30" hidden="1" outlineLevel="7" collapsed="1">
      <c r="A260" s="19" t="s">
        <v>12</v>
      </c>
      <c r="B260" s="19" t="s">
        <v>152</v>
      </c>
      <c r="C260" s="19" t="s">
        <v>17</v>
      </c>
      <c r="D260" s="19"/>
      <c r="E260" s="19" t="s">
        <v>748</v>
      </c>
      <c r="F260" s="19" t="s">
        <v>15</v>
      </c>
      <c r="G260" s="19">
        <v>1</v>
      </c>
    </row>
    <row r="261" spans="1:7" ht="30" hidden="1" outlineLevel="7" collapsed="1">
      <c r="A261" s="19" t="s">
        <v>12</v>
      </c>
      <c r="B261" s="19" t="s">
        <v>152</v>
      </c>
      <c r="C261" s="19" t="s">
        <v>17</v>
      </c>
      <c r="D261" s="19"/>
      <c r="E261" s="19" t="s">
        <v>749</v>
      </c>
      <c r="F261" s="19" t="s">
        <v>15</v>
      </c>
      <c r="G261" s="19">
        <v>1</v>
      </c>
    </row>
    <row r="262" spans="1:7" hidden="1" outlineLevel="7" collapsed="1">
      <c r="A262" s="19" t="s">
        <v>12</v>
      </c>
      <c r="B262" s="19" t="s">
        <v>13</v>
      </c>
      <c r="C262" s="19" t="s">
        <v>17</v>
      </c>
      <c r="D262" s="19"/>
      <c r="E262" s="19" t="s">
        <v>750</v>
      </c>
      <c r="F262" s="19" t="s">
        <v>15</v>
      </c>
      <c r="G262" s="19" t="s">
        <v>111</v>
      </c>
    </row>
    <row r="263" spans="1:7" ht="30" hidden="1" outlineLevel="5" collapsed="1">
      <c r="A263" s="19" t="s">
        <v>15</v>
      </c>
      <c r="B263" s="19" t="s">
        <v>152</v>
      </c>
      <c r="C263" s="19" t="s">
        <v>17</v>
      </c>
      <c r="D263" s="19" t="b">
        <f>EXACT(G236,"Yes: Alternative Approach")</f>
        <v>0</v>
      </c>
      <c r="E263" s="19" t="s">
        <v>781</v>
      </c>
      <c r="F263" s="19" t="s">
        <v>15</v>
      </c>
      <c r="G263" s="19">
        <v>1</v>
      </c>
    </row>
    <row r="264" spans="1:7" ht="30" hidden="1" outlineLevel="5" collapsed="1">
      <c r="A264" s="19" t="s">
        <v>15</v>
      </c>
      <c r="B264" s="19" t="s">
        <v>13</v>
      </c>
      <c r="C264" s="19" t="s">
        <v>17</v>
      </c>
      <c r="D264" s="19" t="b">
        <f>EXACT(G236,"Yes: Alternative Approach")</f>
        <v>0</v>
      </c>
      <c r="E264" s="19" t="s">
        <v>782</v>
      </c>
      <c r="F264" s="19" t="s">
        <v>15</v>
      </c>
      <c r="G264" s="19" t="s">
        <v>111</v>
      </c>
    </row>
    <row r="265" spans="1:7" ht="30" hidden="1" outlineLevel="5" collapsed="1">
      <c r="A265" s="19" t="s">
        <v>15</v>
      </c>
      <c r="B265" s="19" t="s">
        <v>152</v>
      </c>
      <c r="C265" s="19" t="s">
        <v>17</v>
      </c>
      <c r="D265" s="19" t="b">
        <f>EXACT(G236,"Yes: Alternative Approach")</f>
        <v>0</v>
      </c>
      <c r="E265" s="19" t="s">
        <v>783</v>
      </c>
      <c r="F265" s="19" t="s">
        <v>15</v>
      </c>
      <c r="G265" s="19">
        <v>1</v>
      </c>
    </row>
    <row r="266" spans="1:7" ht="30" hidden="1" outlineLevel="5" collapsed="1">
      <c r="A266" s="19" t="s">
        <v>15</v>
      </c>
      <c r="B266" s="19" t="s">
        <v>13</v>
      </c>
      <c r="C266" s="19" t="s">
        <v>17</v>
      </c>
      <c r="D266" s="19" t="b">
        <f>EXACT(G236,"Yes: Alternative Approach")</f>
        <v>0</v>
      </c>
      <c r="E266" s="19" t="s">
        <v>784</v>
      </c>
      <c r="F266" s="19" t="s">
        <v>15</v>
      </c>
      <c r="G266" s="19" t="s">
        <v>111</v>
      </c>
    </row>
    <row r="267" spans="1:7" hidden="1" outlineLevel="4">
      <c r="A267" s="21" t="s">
        <v>15</v>
      </c>
      <c r="B267" s="22" t="s">
        <v>751</v>
      </c>
      <c r="C267" s="21" t="s">
        <v>17</v>
      </c>
      <c r="D267" s="21" t="b">
        <f>EXACT(G118,"Electricity from captive power plant(s)")</f>
        <v>0</v>
      </c>
      <c r="E267" s="21" t="s">
        <v>752</v>
      </c>
      <c r="F267" s="21" t="s">
        <v>15</v>
      </c>
      <c r="G267" s="21" t="s">
        <v>17</v>
      </c>
    </row>
    <row r="268" spans="1:7" ht="90" hidden="1" outlineLevel="5" collapsed="1">
      <c r="A268" s="19" t="s">
        <v>12</v>
      </c>
      <c r="B268" s="19" t="s">
        <v>20</v>
      </c>
      <c r="C268" s="20" t="s">
        <v>753</v>
      </c>
      <c r="D268" s="19"/>
      <c r="E268" s="19" t="s">
        <v>754</v>
      </c>
      <c r="F268" s="19" t="s">
        <v>15</v>
      </c>
      <c r="G268" s="19" t="s">
        <v>755</v>
      </c>
    </row>
    <row r="269" spans="1:7" hidden="1" outlineLevel="5">
      <c r="A269" s="21" t="s">
        <v>15</v>
      </c>
      <c r="B269" s="22" t="s">
        <v>756</v>
      </c>
      <c r="C269" s="21" t="s">
        <v>17</v>
      </c>
      <c r="D269" s="21" t="b">
        <f>EXACT(G268,"No: Generic Approach")</f>
        <v>1</v>
      </c>
      <c r="E269" s="21" t="s">
        <v>757</v>
      </c>
      <c r="F269" s="21" t="s">
        <v>15</v>
      </c>
      <c r="G269" s="21" t="s">
        <v>17</v>
      </c>
    </row>
    <row r="270" spans="1:7" ht="30" hidden="1" outlineLevel="6" collapsed="1">
      <c r="A270" s="19" t="s">
        <v>12</v>
      </c>
      <c r="B270" s="19" t="s">
        <v>20</v>
      </c>
      <c r="C270" s="20" t="s">
        <v>758</v>
      </c>
      <c r="D270" s="19"/>
      <c r="E270" s="19" t="s">
        <v>759</v>
      </c>
      <c r="F270" s="19" t="s">
        <v>15</v>
      </c>
      <c r="G270" s="19" t="s">
        <v>760</v>
      </c>
    </row>
    <row r="271" spans="1:7" ht="45" hidden="1" outlineLevel="6" collapsed="1">
      <c r="A271" s="19" t="s">
        <v>15</v>
      </c>
      <c r="B271" s="19" t="s">
        <v>20</v>
      </c>
      <c r="C271" s="20" t="s">
        <v>761</v>
      </c>
      <c r="D271" s="19" t="b">
        <f>EXACT(G270,"Default Value")</f>
        <v>0</v>
      </c>
      <c r="E271" s="19" t="s">
        <v>762</v>
      </c>
      <c r="F271" s="19" t="s">
        <v>15</v>
      </c>
      <c r="G271" s="19" t="s">
        <v>738</v>
      </c>
    </row>
    <row r="272" spans="1:7" ht="30" hidden="1" outlineLevel="6" collapsed="1">
      <c r="A272" s="19" t="s">
        <v>15</v>
      </c>
      <c r="B272" s="19" t="s">
        <v>20</v>
      </c>
      <c r="C272" s="20" t="s">
        <v>763</v>
      </c>
      <c r="D272" s="19" t="b">
        <f>EXACT(G270,"Monitored Data")</f>
        <v>1</v>
      </c>
      <c r="E272" s="19" t="s">
        <v>764</v>
      </c>
      <c r="F272" s="19" t="s">
        <v>15</v>
      </c>
      <c r="G272" s="19" t="s">
        <v>765</v>
      </c>
    </row>
    <row r="273" spans="1:7" hidden="1" outlineLevel="6">
      <c r="A273" s="21" t="s">
        <v>15</v>
      </c>
      <c r="B273" s="22" t="s">
        <v>766</v>
      </c>
      <c r="C273" s="21" t="s">
        <v>17</v>
      </c>
      <c r="D273" s="21" t="b">
        <f>EXACT(G270,"Monitored Data")</f>
        <v>1</v>
      </c>
      <c r="E273" s="21" t="s">
        <v>767</v>
      </c>
      <c r="F273" s="21" t="s">
        <v>12</v>
      </c>
      <c r="G273" s="21" t="s">
        <v>17</v>
      </c>
    </row>
    <row r="274" spans="1:7" hidden="1" outlineLevel="7" collapsed="1">
      <c r="A274" s="19" t="s">
        <v>12</v>
      </c>
      <c r="B274" s="19" t="s">
        <v>13</v>
      </c>
      <c r="C274" s="19" t="s">
        <v>17</v>
      </c>
      <c r="D274" s="19"/>
      <c r="E274" s="19" t="s">
        <v>768</v>
      </c>
      <c r="F274" s="19" t="s">
        <v>15</v>
      </c>
      <c r="G274" s="19" t="s">
        <v>111</v>
      </c>
    </row>
    <row r="275" spans="1:7" ht="30" hidden="1" outlineLevel="7" collapsed="1">
      <c r="A275" s="19" t="s">
        <v>12</v>
      </c>
      <c r="B275" s="19" t="s">
        <v>20</v>
      </c>
      <c r="C275" s="20" t="s">
        <v>769</v>
      </c>
      <c r="D275" s="19"/>
      <c r="E275" s="19" t="s">
        <v>770</v>
      </c>
      <c r="F275" s="19" t="s">
        <v>15</v>
      </c>
      <c r="G275" s="19" t="s">
        <v>771</v>
      </c>
    </row>
    <row r="276" spans="1:7" ht="30" hidden="1" outlineLevel="7" collapsed="1">
      <c r="A276" s="19" t="s">
        <v>12</v>
      </c>
      <c r="B276" s="19" t="s">
        <v>152</v>
      </c>
      <c r="C276" s="19" t="s">
        <v>17</v>
      </c>
      <c r="D276" s="19"/>
      <c r="E276" s="19" t="s">
        <v>772</v>
      </c>
      <c r="F276" s="19" t="s">
        <v>15</v>
      </c>
      <c r="G276" s="19">
        <v>1</v>
      </c>
    </row>
    <row r="277" spans="1:7" ht="30" hidden="1" outlineLevel="7" collapsed="1">
      <c r="A277" s="19" t="s">
        <v>12</v>
      </c>
      <c r="B277" s="19" t="s">
        <v>152</v>
      </c>
      <c r="C277" s="19" t="s">
        <v>17</v>
      </c>
      <c r="D277" s="19"/>
      <c r="E277" s="19" t="s">
        <v>773</v>
      </c>
      <c r="F277" s="19" t="s">
        <v>15</v>
      </c>
      <c r="G277" s="19">
        <v>1</v>
      </c>
    </row>
    <row r="278" spans="1:7" ht="60" hidden="1" outlineLevel="7" collapsed="1">
      <c r="A278" s="19" t="s">
        <v>12</v>
      </c>
      <c r="B278" s="19" t="s">
        <v>152</v>
      </c>
      <c r="C278" s="19" t="s">
        <v>17</v>
      </c>
      <c r="D278" s="19"/>
      <c r="E278" s="19" t="s">
        <v>774</v>
      </c>
      <c r="F278" s="19" t="s">
        <v>15</v>
      </c>
      <c r="G278" s="19">
        <v>1</v>
      </c>
    </row>
    <row r="279" spans="1:7" ht="30" hidden="1" outlineLevel="7" collapsed="1">
      <c r="A279" s="19" t="s">
        <v>15</v>
      </c>
      <c r="B279" s="19" t="s">
        <v>152</v>
      </c>
      <c r="C279" s="19" t="s">
        <v>17</v>
      </c>
      <c r="D279" s="19" t="s">
        <v>15</v>
      </c>
      <c r="E279" s="19" t="s">
        <v>775</v>
      </c>
      <c r="F279" s="19" t="s">
        <v>15</v>
      </c>
      <c r="G279" s="19">
        <v>1</v>
      </c>
    </row>
    <row r="280" spans="1:7" ht="30" hidden="1" outlineLevel="7" collapsed="1">
      <c r="A280" s="19" t="s">
        <v>15</v>
      </c>
      <c r="B280" s="19" t="s">
        <v>152</v>
      </c>
      <c r="C280" s="19" t="s">
        <v>17</v>
      </c>
      <c r="D280" s="19" t="s">
        <v>15</v>
      </c>
      <c r="E280" s="19" t="s">
        <v>776</v>
      </c>
      <c r="F280" s="19" t="s">
        <v>15</v>
      </c>
      <c r="G280" s="19">
        <v>1</v>
      </c>
    </row>
    <row r="281" spans="1:7" ht="30" hidden="1" outlineLevel="7" collapsed="1">
      <c r="A281" s="19" t="s">
        <v>15</v>
      </c>
      <c r="B281" s="19" t="s">
        <v>152</v>
      </c>
      <c r="C281" s="19" t="s">
        <v>17</v>
      </c>
      <c r="D281" s="19" t="s">
        <v>15</v>
      </c>
      <c r="E281" s="19" t="s">
        <v>777</v>
      </c>
      <c r="F281" s="19" t="s">
        <v>15</v>
      </c>
      <c r="G281" s="19">
        <v>1</v>
      </c>
    </row>
    <row r="282" spans="1:7" ht="30" hidden="1" outlineLevel="7" collapsed="1">
      <c r="A282" s="19" t="s">
        <v>15</v>
      </c>
      <c r="B282" s="19" t="s">
        <v>152</v>
      </c>
      <c r="C282" s="19" t="s">
        <v>17</v>
      </c>
      <c r="D282" s="19" t="s">
        <v>15</v>
      </c>
      <c r="E282" s="19" t="s">
        <v>778</v>
      </c>
      <c r="F282" s="19" t="s">
        <v>15</v>
      </c>
      <c r="G282" s="19">
        <v>1</v>
      </c>
    </row>
    <row r="283" spans="1:7" ht="30" hidden="1" outlineLevel="7" collapsed="1">
      <c r="A283" s="19" t="s">
        <v>15</v>
      </c>
      <c r="B283" s="19" t="s">
        <v>152</v>
      </c>
      <c r="C283" s="19" t="s">
        <v>17</v>
      </c>
      <c r="D283" s="19" t="s">
        <v>15</v>
      </c>
      <c r="E283" s="19" t="s">
        <v>779</v>
      </c>
      <c r="F283" s="19" t="s">
        <v>15</v>
      </c>
      <c r="G283" s="19">
        <v>1</v>
      </c>
    </row>
    <row r="284" spans="1:7" ht="30" hidden="1" outlineLevel="7" collapsed="1">
      <c r="A284" s="19" t="s">
        <v>15</v>
      </c>
      <c r="B284" s="19" t="s">
        <v>152</v>
      </c>
      <c r="C284" s="19" t="s">
        <v>17</v>
      </c>
      <c r="D284" s="19" t="s">
        <v>15</v>
      </c>
      <c r="E284" s="19" t="s">
        <v>780</v>
      </c>
      <c r="F284" s="19" t="s">
        <v>15</v>
      </c>
      <c r="G284" s="19">
        <v>1</v>
      </c>
    </row>
    <row r="285" spans="1:7" hidden="1" outlineLevel="6">
      <c r="A285" s="21" t="s">
        <v>12</v>
      </c>
      <c r="B285" s="22" t="s">
        <v>741</v>
      </c>
      <c r="C285" s="21" t="s">
        <v>17</v>
      </c>
      <c r="D285" s="21"/>
      <c r="E285" s="21" t="s">
        <v>741</v>
      </c>
      <c r="F285" s="21" t="s">
        <v>15</v>
      </c>
      <c r="G285" s="21" t="s">
        <v>17</v>
      </c>
    </row>
    <row r="286" spans="1:7" ht="30" hidden="1" outlineLevel="7" collapsed="1">
      <c r="A286" s="19" t="s">
        <v>12</v>
      </c>
      <c r="B286" s="19" t="s">
        <v>152</v>
      </c>
      <c r="C286" s="19" t="s">
        <v>17</v>
      </c>
      <c r="D286" s="19"/>
      <c r="E286" s="19" t="s">
        <v>742</v>
      </c>
      <c r="F286" s="19" t="s">
        <v>15</v>
      </c>
      <c r="G286" s="19">
        <v>1</v>
      </c>
    </row>
    <row r="287" spans="1:7" ht="30" hidden="1" outlineLevel="7" collapsed="1">
      <c r="A287" s="19" t="s">
        <v>12</v>
      </c>
      <c r="B287" s="19" t="s">
        <v>152</v>
      </c>
      <c r="C287" s="19" t="s">
        <v>17</v>
      </c>
      <c r="D287" s="19"/>
      <c r="E287" s="19" t="s">
        <v>743</v>
      </c>
      <c r="F287" s="19" t="s">
        <v>15</v>
      </c>
      <c r="G287" s="19">
        <v>1</v>
      </c>
    </row>
    <row r="288" spans="1:7" hidden="1" outlineLevel="7" collapsed="1">
      <c r="A288" s="19" t="s">
        <v>12</v>
      </c>
      <c r="B288" s="19" t="s">
        <v>13</v>
      </c>
      <c r="C288" s="19" t="s">
        <v>17</v>
      </c>
      <c r="D288" s="19"/>
      <c r="E288" s="19" t="s">
        <v>744</v>
      </c>
      <c r="F288" s="19" t="s">
        <v>15</v>
      </c>
      <c r="G288" s="19" t="s">
        <v>111</v>
      </c>
    </row>
    <row r="289" spans="1:7" ht="30" hidden="1" outlineLevel="7" collapsed="1">
      <c r="A289" s="19" t="s">
        <v>12</v>
      </c>
      <c r="B289" s="19" t="s">
        <v>152</v>
      </c>
      <c r="C289" s="19" t="s">
        <v>17</v>
      </c>
      <c r="D289" s="19"/>
      <c r="E289" s="19" t="s">
        <v>745</v>
      </c>
      <c r="F289" s="19" t="s">
        <v>15</v>
      </c>
      <c r="G289" s="19">
        <v>1</v>
      </c>
    </row>
    <row r="290" spans="1:7" ht="30" hidden="1" outlineLevel="7" collapsed="1">
      <c r="A290" s="19" t="s">
        <v>12</v>
      </c>
      <c r="B290" s="19" t="s">
        <v>152</v>
      </c>
      <c r="C290" s="19" t="s">
        <v>17</v>
      </c>
      <c r="D290" s="19"/>
      <c r="E290" s="19" t="s">
        <v>746</v>
      </c>
      <c r="F290" s="19" t="s">
        <v>15</v>
      </c>
      <c r="G290" s="19">
        <v>1</v>
      </c>
    </row>
    <row r="291" spans="1:7" hidden="1" outlineLevel="7" collapsed="1">
      <c r="A291" s="19" t="s">
        <v>12</v>
      </c>
      <c r="B291" s="19" t="s">
        <v>13</v>
      </c>
      <c r="C291" s="19" t="s">
        <v>17</v>
      </c>
      <c r="D291" s="19"/>
      <c r="E291" s="19" t="s">
        <v>747</v>
      </c>
      <c r="F291" s="19" t="s">
        <v>15</v>
      </c>
      <c r="G291" s="19" t="s">
        <v>111</v>
      </c>
    </row>
    <row r="292" spans="1:7" ht="30" hidden="1" outlineLevel="7" collapsed="1">
      <c r="A292" s="19" t="s">
        <v>12</v>
      </c>
      <c r="B292" s="19" t="s">
        <v>152</v>
      </c>
      <c r="C292" s="19" t="s">
        <v>17</v>
      </c>
      <c r="D292" s="19"/>
      <c r="E292" s="19" t="s">
        <v>748</v>
      </c>
      <c r="F292" s="19" t="s">
        <v>15</v>
      </c>
      <c r="G292" s="19">
        <v>1</v>
      </c>
    </row>
    <row r="293" spans="1:7" ht="30" hidden="1" outlineLevel="7" collapsed="1">
      <c r="A293" s="19" t="s">
        <v>12</v>
      </c>
      <c r="B293" s="19" t="s">
        <v>152</v>
      </c>
      <c r="C293" s="19" t="s">
        <v>17</v>
      </c>
      <c r="D293" s="19"/>
      <c r="E293" s="19" t="s">
        <v>749</v>
      </c>
      <c r="F293" s="19" t="s">
        <v>15</v>
      </c>
      <c r="G293" s="19">
        <v>1</v>
      </c>
    </row>
    <row r="294" spans="1:7" hidden="1" outlineLevel="7" collapsed="1">
      <c r="A294" s="19" t="s">
        <v>12</v>
      </c>
      <c r="B294" s="19" t="s">
        <v>13</v>
      </c>
      <c r="C294" s="19" t="s">
        <v>17</v>
      </c>
      <c r="D294" s="19"/>
      <c r="E294" s="19" t="s">
        <v>750</v>
      </c>
      <c r="F294" s="19" t="s">
        <v>15</v>
      </c>
      <c r="G294" s="19" t="s">
        <v>111</v>
      </c>
    </row>
    <row r="295" spans="1:7" ht="30" hidden="1" outlineLevel="5" collapsed="1">
      <c r="A295" s="19" t="s">
        <v>15</v>
      </c>
      <c r="B295" s="19" t="s">
        <v>152</v>
      </c>
      <c r="C295" s="19" t="s">
        <v>17</v>
      </c>
      <c r="D295" s="19" t="b">
        <f>EXACT(G268,"Yes: Alternative Approach")</f>
        <v>0</v>
      </c>
      <c r="E295" s="19" t="s">
        <v>781</v>
      </c>
      <c r="F295" s="19" t="s">
        <v>15</v>
      </c>
      <c r="G295" s="19">
        <v>1</v>
      </c>
    </row>
    <row r="296" spans="1:7" ht="30" hidden="1" outlineLevel="5" collapsed="1">
      <c r="A296" s="19" t="s">
        <v>15</v>
      </c>
      <c r="B296" s="19" t="s">
        <v>13</v>
      </c>
      <c r="C296" s="19" t="s">
        <v>17</v>
      </c>
      <c r="D296" s="19" t="b">
        <f>EXACT(G268,"Yes: Alternative Approach")</f>
        <v>0</v>
      </c>
      <c r="E296" s="19" t="s">
        <v>782</v>
      </c>
      <c r="F296" s="19" t="s">
        <v>15</v>
      </c>
      <c r="G296" s="19" t="s">
        <v>111</v>
      </c>
    </row>
    <row r="297" spans="1:7" ht="30" hidden="1" outlineLevel="5" collapsed="1">
      <c r="A297" s="19" t="s">
        <v>15</v>
      </c>
      <c r="B297" s="19" t="s">
        <v>152</v>
      </c>
      <c r="C297" s="19" t="s">
        <v>17</v>
      </c>
      <c r="D297" s="19" t="b">
        <f>EXACT(G268,"Yes: Alternative Approach")</f>
        <v>0</v>
      </c>
      <c r="E297" s="19" t="s">
        <v>783</v>
      </c>
      <c r="F297" s="19" t="s">
        <v>15</v>
      </c>
      <c r="G297" s="19">
        <v>1</v>
      </c>
    </row>
    <row r="298" spans="1:7" ht="30" hidden="1" outlineLevel="5" collapsed="1">
      <c r="A298" s="19" t="s">
        <v>15</v>
      </c>
      <c r="B298" s="19" t="s">
        <v>13</v>
      </c>
      <c r="C298" s="19" t="s">
        <v>17</v>
      </c>
      <c r="D298" s="19" t="b">
        <f>EXACT(G268,"Yes: Alternative Approach")</f>
        <v>0</v>
      </c>
      <c r="E298" s="19" t="s">
        <v>784</v>
      </c>
      <c r="F298" s="19" t="s">
        <v>15</v>
      </c>
      <c r="G298" s="19" t="s">
        <v>111</v>
      </c>
    </row>
    <row r="299" spans="1:7" hidden="1" outlineLevel="4">
      <c r="A299" s="21" t="s">
        <v>15</v>
      </c>
      <c r="B299" s="22" t="s">
        <v>620</v>
      </c>
      <c r="C299" s="21" t="s">
        <v>17</v>
      </c>
      <c r="D299" s="21" t="b">
        <f>EXACT(G118,"Grid electricity")</f>
        <v>1</v>
      </c>
      <c r="E299" s="21" t="s">
        <v>621</v>
      </c>
      <c r="F299" s="21" t="s">
        <v>15</v>
      </c>
      <c r="G299" s="21" t="s">
        <v>17</v>
      </c>
    </row>
    <row r="300" spans="1:7" ht="75" hidden="1" outlineLevel="5" collapsed="1">
      <c r="A300" s="19" t="s">
        <v>12</v>
      </c>
      <c r="B300" s="19" t="s">
        <v>20</v>
      </c>
      <c r="C300" s="20" t="s">
        <v>622</v>
      </c>
      <c r="D300" s="19"/>
      <c r="E300" s="19" t="s">
        <v>623</v>
      </c>
      <c r="F300" s="19" t="s">
        <v>15</v>
      </c>
      <c r="G300" s="19" t="s">
        <v>624</v>
      </c>
    </row>
    <row r="301" spans="1:7" hidden="1" outlineLevel="5">
      <c r="A301" s="21" t="s">
        <v>15</v>
      </c>
      <c r="B301" s="22" t="s">
        <v>625</v>
      </c>
      <c r="C301" s="21" t="s">
        <v>17</v>
      </c>
      <c r="D301" s="21" t="b">
        <f>EXACT(G300,"Calculate the combined margin emission factor of the applicable electricity system, using the procedures in the latest approved version of the “Use Tool 7 to calculate the emission factor for an electricity system” (EFEL,j/k/l,y = EFgrid,CM,y)")</f>
        <v>1</v>
      </c>
      <c r="E301" s="21" t="s">
        <v>625</v>
      </c>
      <c r="F301" s="21" t="s">
        <v>15</v>
      </c>
      <c r="G301" s="21" t="s">
        <v>17</v>
      </c>
    </row>
    <row r="302" spans="1:7" hidden="1" outlineLevel="6" collapsed="1">
      <c r="A302" s="19" t="s">
        <v>12</v>
      </c>
      <c r="B302" s="19" t="s">
        <v>13</v>
      </c>
      <c r="C302" s="19" t="s">
        <v>17</v>
      </c>
      <c r="D302" s="19"/>
      <c r="E302" s="19" t="s">
        <v>626</v>
      </c>
      <c r="F302" s="19" t="s">
        <v>15</v>
      </c>
      <c r="G302" s="19" t="s">
        <v>111</v>
      </c>
    </row>
    <row r="303" spans="1:7" ht="30" hidden="1" outlineLevel="6" collapsed="1">
      <c r="A303" s="19" t="s">
        <v>12</v>
      </c>
      <c r="B303" s="19" t="s">
        <v>20</v>
      </c>
      <c r="C303" s="20" t="s">
        <v>627</v>
      </c>
      <c r="D303" s="19"/>
      <c r="E303" s="19" t="s">
        <v>628</v>
      </c>
      <c r="F303" s="19" t="s">
        <v>15</v>
      </c>
      <c r="G303" s="19" t="s">
        <v>629</v>
      </c>
    </row>
    <row r="304" spans="1:7" hidden="1" outlineLevel="6">
      <c r="A304" s="21" t="s">
        <v>15</v>
      </c>
      <c r="B304" s="22" t="s">
        <v>630</v>
      </c>
      <c r="C304" s="21" t="s">
        <v>17</v>
      </c>
      <c r="D304" s="21" t="b">
        <f>EXACT(G303,"Annual")</f>
        <v>0</v>
      </c>
      <c r="E304" s="21" t="s">
        <v>631</v>
      </c>
      <c r="F304" s="21" t="s">
        <v>15</v>
      </c>
      <c r="G304" s="21" t="s">
        <v>17</v>
      </c>
    </row>
    <row r="305" spans="1:7" ht="30" hidden="1" outlineLevel="7" collapsed="1">
      <c r="A305" s="19" t="s">
        <v>12</v>
      </c>
      <c r="B305" s="19" t="s">
        <v>20</v>
      </c>
      <c r="C305" s="20" t="s">
        <v>632</v>
      </c>
      <c r="D305" s="19"/>
      <c r="E305" s="19" t="s">
        <v>631</v>
      </c>
      <c r="F305" s="19" t="s">
        <v>15</v>
      </c>
      <c r="G305" s="19" t="s">
        <v>12</v>
      </c>
    </row>
    <row r="306" spans="1:7" hidden="1" outlineLevel="7">
      <c r="A306" s="21" t="s">
        <v>15</v>
      </c>
      <c r="B306" s="22" t="s">
        <v>633</v>
      </c>
      <c r="C306" s="21" t="s">
        <v>17</v>
      </c>
      <c r="D306" s="21" t="b">
        <f>EXACT(G305,"No")</f>
        <v>0</v>
      </c>
      <c r="E306" s="21" t="s">
        <v>634</v>
      </c>
      <c r="F306" s="21" t="s">
        <v>15</v>
      </c>
      <c r="G306" s="21" t="s">
        <v>17</v>
      </c>
    </row>
    <row r="307" spans="1:7" ht="30" hidden="1" outlineLevel="7" collapsed="1">
      <c r="A307" s="19" t="s">
        <v>12</v>
      </c>
      <c r="B307" s="19" t="s">
        <v>20</v>
      </c>
      <c r="C307" s="20" t="s">
        <v>635</v>
      </c>
      <c r="D307" s="19"/>
      <c r="E307" s="19" t="s">
        <v>634</v>
      </c>
      <c r="F307" s="19" t="s">
        <v>15</v>
      </c>
      <c r="G307" s="19" t="s">
        <v>12</v>
      </c>
    </row>
    <row r="308" spans="1:7" hidden="1" outlineLevel="7">
      <c r="A308" s="21" t="s">
        <v>15</v>
      </c>
      <c r="B308" s="22" t="s">
        <v>636</v>
      </c>
      <c r="C308" s="21" t="s">
        <v>17</v>
      </c>
      <c r="D308" s="21" t="b">
        <f>EXACT(G307,"No")</f>
        <v>0</v>
      </c>
      <c r="E308" s="21" t="s">
        <v>637</v>
      </c>
      <c r="F308" s="21" t="s">
        <v>15</v>
      </c>
      <c r="G308" s="21" t="s">
        <v>17</v>
      </c>
    </row>
    <row r="309" spans="1:7" ht="30" hidden="1" outlineLevel="7" collapsed="1">
      <c r="A309" s="19" t="s">
        <v>12</v>
      </c>
      <c r="B309" s="19" t="s">
        <v>20</v>
      </c>
      <c r="C309" s="20" t="s">
        <v>638</v>
      </c>
      <c r="D309" s="19"/>
      <c r="E309" s="19" t="s">
        <v>637</v>
      </c>
      <c r="F309" s="19" t="s">
        <v>15</v>
      </c>
      <c r="G309" s="19" t="s">
        <v>12</v>
      </c>
    </row>
    <row r="310" spans="1:7" hidden="1" outlineLevel="7">
      <c r="A310" s="21" t="s">
        <v>15</v>
      </c>
      <c r="B310" s="22" t="s">
        <v>639</v>
      </c>
      <c r="C310" s="21" t="s">
        <v>17</v>
      </c>
      <c r="D310" s="21" t="b">
        <f>EXACT(G309,"No")</f>
        <v>0</v>
      </c>
      <c r="E310" s="21" t="s">
        <v>640</v>
      </c>
      <c r="F310" s="21" t="s">
        <v>15</v>
      </c>
      <c r="G310" s="21" t="s">
        <v>17</v>
      </c>
    </row>
    <row r="311" spans="1:7" ht="30" hidden="1" outlineLevel="7" collapsed="1">
      <c r="A311" s="19" t="s">
        <v>12</v>
      </c>
      <c r="B311" s="19" t="s">
        <v>20</v>
      </c>
      <c r="C311" s="20" t="s">
        <v>641</v>
      </c>
      <c r="D311" s="19"/>
      <c r="E311" s="19" t="s">
        <v>640</v>
      </c>
      <c r="F311" s="19" t="s">
        <v>15</v>
      </c>
      <c r="G311" s="19" t="s">
        <v>12</v>
      </c>
    </row>
    <row r="312" spans="1:7" ht="30" hidden="1" outlineLevel="7" collapsed="1">
      <c r="A312" s="19" t="s">
        <v>15</v>
      </c>
      <c r="B312" s="20" t="s">
        <v>642</v>
      </c>
      <c r="C312" s="19" t="s">
        <v>17</v>
      </c>
      <c r="D312" s="19" t="b">
        <f>EXACT(G311,"No")</f>
        <v>0</v>
      </c>
      <c r="E312" s="19" t="s">
        <v>643</v>
      </c>
      <c r="F312" s="19" t="s">
        <v>15</v>
      </c>
      <c r="G312" s="19" t="s">
        <v>17</v>
      </c>
    </row>
    <row r="313" spans="1:7" hidden="1" outlineLevel="7" collapsed="1">
      <c r="A313" s="19" t="s">
        <v>15</v>
      </c>
      <c r="B313" s="20" t="s">
        <v>644</v>
      </c>
      <c r="C313" s="19" t="s">
        <v>17</v>
      </c>
      <c r="D313" s="19" t="b">
        <f>EXACT(G311,"Yes")</f>
        <v>1</v>
      </c>
      <c r="E313" s="19" t="s">
        <v>645</v>
      </c>
      <c r="F313" s="19" t="s">
        <v>15</v>
      </c>
      <c r="G313" s="19" t="s">
        <v>17</v>
      </c>
    </row>
    <row r="314" spans="1:7" hidden="1" outlineLevel="7">
      <c r="A314" s="21" t="s">
        <v>15</v>
      </c>
      <c r="B314" s="22" t="s">
        <v>644</v>
      </c>
      <c r="C314" s="21" t="s">
        <v>17</v>
      </c>
      <c r="D314" s="21" t="b">
        <f>EXACT(G309,"Yes")</f>
        <v>1</v>
      </c>
      <c r="E314" s="21" t="s">
        <v>645</v>
      </c>
      <c r="F314" s="21" t="s">
        <v>15</v>
      </c>
      <c r="G314" s="21" t="s">
        <v>17</v>
      </c>
    </row>
    <row r="315" spans="1:7" ht="45" hidden="1" outlineLevel="7" collapsed="1">
      <c r="A315" s="19" t="s">
        <v>12</v>
      </c>
      <c r="B315" s="19" t="s">
        <v>20</v>
      </c>
      <c r="C315" s="20" t="s">
        <v>646</v>
      </c>
      <c r="D315" s="19"/>
      <c r="E315" s="19" t="s">
        <v>647</v>
      </c>
      <c r="F315" s="19" t="s">
        <v>15</v>
      </c>
      <c r="G315" s="19" t="s">
        <v>648</v>
      </c>
    </row>
    <row r="316" spans="1:7" hidden="1" outlineLevel="7" collapsed="1">
      <c r="A316" s="19" t="s">
        <v>15</v>
      </c>
      <c r="B316" s="20" t="s">
        <v>649</v>
      </c>
      <c r="C316" s="19" t="s">
        <v>17</v>
      </c>
      <c r="D316" s="19" t="b">
        <f>EXACT(G315,"Lambda (λy) should be determined by applying the step wise procedure provided in appendix 3 of methodology")</f>
        <v>0</v>
      </c>
      <c r="E316" s="19" t="s">
        <v>649</v>
      </c>
      <c r="F316" s="19" t="s">
        <v>15</v>
      </c>
      <c r="G316" s="19" t="s">
        <v>17</v>
      </c>
    </row>
    <row r="317" spans="1:7" hidden="1" outlineLevel="7" collapsed="1">
      <c r="A317" s="19" t="s">
        <v>15</v>
      </c>
      <c r="B317" s="20" t="s">
        <v>650</v>
      </c>
      <c r="C317" s="19" t="s">
        <v>17</v>
      </c>
      <c r="D317" s="19" t="b">
        <f>EXACT(G315,"Use default values of lambda based on the share of electricity generation from low-cost/must-run in total generation")</f>
        <v>1</v>
      </c>
      <c r="E317" s="19" t="s">
        <v>650</v>
      </c>
      <c r="F317" s="19" t="s">
        <v>15</v>
      </c>
      <c r="G317" s="19" t="s">
        <v>17</v>
      </c>
    </row>
    <row r="318" spans="1:7" ht="30" hidden="1" outlineLevel="7" collapsed="1">
      <c r="A318" s="19" t="s">
        <v>15</v>
      </c>
      <c r="B318" s="19" t="s">
        <v>152</v>
      </c>
      <c r="C318" s="19" t="s">
        <v>17</v>
      </c>
      <c r="D318" s="19" t="s">
        <v>15</v>
      </c>
      <c r="E318" s="19" t="s">
        <v>651</v>
      </c>
      <c r="F318" s="19" t="s">
        <v>15</v>
      </c>
      <c r="G318" s="19">
        <v>1</v>
      </c>
    </row>
    <row r="319" spans="1:7" hidden="1" outlineLevel="7" collapsed="1">
      <c r="A319" s="19" t="s">
        <v>12</v>
      </c>
      <c r="B319" s="20" t="s">
        <v>652</v>
      </c>
      <c r="C319" s="19" t="s">
        <v>17</v>
      </c>
      <c r="D319" s="19"/>
      <c r="E319" s="19" t="s">
        <v>653</v>
      </c>
      <c r="F319" s="19" t="s">
        <v>12</v>
      </c>
      <c r="G319" s="19" t="s">
        <v>17</v>
      </c>
    </row>
    <row r="320" spans="1:7" hidden="1" outlineLevel="7">
      <c r="A320" s="21" t="s">
        <v>15</v>
      </c>
      <c r="B320" s="22" t="s">
        <v>654</v>
      </c>
      <c r="C320" s="21" t="s">
        <v>17</v>
      </c>
      <c r="D320" s="21" t="b">
        <f>EXACT(G307,"Yes")</f>
        <v>1</v>
      </c>
      <c r="E320" s="21" t="s">
        <v>655</v>
      </c>
      <c r="F320" s="21" t="s">
        <v>15</v>
      </c>
      <c r="G320" s="21" t="s">
        <v>17</v>
      </c>
    </row>
    <row r="321" spans="1:7" ht="30" hidden="1" outlineLevel="7" collapsed="1">
      <c r="A321" s="19" t="s">
        <v>12</v>
      </c>
      <c r="B321" s="19" t="s">
        <v>20</v>
      </c>
      <c r="C321" s="20" t="s">
        <v>656</v>
      </c>
      <c r="D321" s="19"/>
      <c r="E321" s="19" t="s">
        <v>657</v>
      </c>
      <c r="F321" s="19" t="s">
        <v>15</v>
      </c>
      <c r="G321" s="19" t="s">
        <v>658</v>
      </c>
    </row>
    <row r="322" spans="1:7" ht="30" hidden="1" outlineLevel="7">
      <c r="A322" s="21" t="s">
        <v>15</v>
      </c>
      <c r="B322" s="22" t="s">
        <v>659</v>
      </c>
      <c r="C322" s="21" t="s">
        <v>17</v>
      </c>
      <c r="D322" s="21" t="b">
        <f>EXACT(G321,"Based on the total net electricity generation of all power plants serving the system and the fuel types and total fuel consumption of the project electricity system")</f>
        <v>0</v>
      </c>
      <c r="E322" s="21" t="s">
        <v>660</v>
      </c>
      <c r="F322" s="21" t="s">
        <v>15</v>
      </c>
      <c r="G322" s="21" t="s">
        <v>17</v>
      </c>
    </row>
    <row r="323" spans="1:7" hidden="1" outlineLevel="7" collapsed="1">
      <c r="A323" s="19" t="s">
        <v>15</v>
      </c>
      <c r="B323" s="19" t="s">
        <v>152</v>
      </c>
      <c r="C323" s="19" t="s">
        <v>17</v>
      </c>
      <c r="D323" s="19" t="s">
        <v>15</v>
      </c>
      <c r="E323" s="19" t="s">
        <v>661</v>
      </c>
      <c r="F323" s="19" t="s">
        <v>15</v>
      </c>
      <c r="G323" s="19">
        <v>1</v>
      </c>
    </row>
    <row r="324" spans="1:7" ht="45" hidden="1" outlineLevel="7" collapsed="1">
      <c r="A324" s="19" t="s">
        <v>12</v>
      </c>
      <c r="B324" s="19" t="s">
        <v>152</v>
      </c>
      <c r="C324" s="19" t="s">
        <v>17</v>
      </c>
      <c r="D324" s="19"/>
      <c r="E324" s="19" t="s">
        <v>662</v>
      </c>
      <c r="F324" s="19" t="s">
        <v>15</v>
      </c>
      <c r="G324" s="19">
        <v>1</v>
      </c>
    </row>
    <row r="325" spans="1:7" hidden="1" outlineLevel="7" collapsed="1">
      <c r="A325" s="19" t="s">
        <v>12</v>
      </c>
      <c r="B325" s="20" t="s">
        <v>663</v>
      </c>
      <c r="C325" s="19" t="s">
        <v>17</v>
      </c>
      <c r="D325" s="19"/>
      <c r="E325" s="19" t="s">
        <v>663</v>
      </c>
      <c r="F325" s="19" t="s">
        <v>12</v>
      </c>
      <c r="G325" s="19" t="s">
        <v>17</v>
      </c>
    </row>
    <row r="326" spans="1:7" ht="30" hidden="1" outlineLevel="7">
      <c r="A326" s="21" t="s">
        <v>15</v>
      </c>
      <c r="B326" s="22" t="s">
        <v>664</v>
      </c>
      <c r="C326" s="21" t="s">
        <v>17</v>
      </c>
      <c r="D326" s="21" t="b">
        <f>EXACT(G321,"Based on the net electricity generation and a CO2 emission factor of each power unit")</f>
        <v>1</v>
      </c>
      <c r="E326" s="21" t="s">
        <v>665</v>
      </c>
      <c r="F326" s="21" t="s">
        <v>15</v>
      </c>
      <c r="G326" s="21" t="s">
        <v>17</v>
      </c>
    </row>
    <row r="327" spans="1:7" hidden="1" outlineLevel="7" collapsed="1">
      <c r="A327" s="19" t="s">
        <v>15</v>
      </c>
      <c r="B327" s="19" t="s">
        <v>152</v>
      </c>
      <c r="C327" s="19" t="s">
        <v>17</v>
      </c>
      <c r="D327" s="19" t="s">
        <v>15</v>
      </c>
      <c r="E327" s="19" t="s">
        <v>661</v>
      </c>
      <c r="F327" s="19" t="s">
        <v>15</v>
      </c>
      <c r="G327" s="19">
        <v>1</v>
      </c>
    </row>
    <row r="328" spans="1:7" hidden="1" outlineLevel="7" collapsed="1">
      <c r="A328" s="19" t="s">
        <v>12</v>
      </c>
      <c r="B328" s="20" t="s">
        <v>652</v>
      </c>
      <c r="C328" s="19" t="s">
        <v>17</v>
      </c>
      <c r="D328" s="19"/>
      <c r="E328" s="19" t="s">
        <v>653</v>
      </c>
      <c r="F328" s="19" t="s">
        <v>12</v>
      </c>
      <c r="G328" s="19" t="s">
        <v>17</v>
      </c>
    </row>
    <row r="329" spans="1:7" hidden="1" outlineLevel="7" collapsed="1">
      <c r="A329" s="19" t="s">
        <v>15</v>
      </c>
      <c r="B329" s="19" t="s">
        <v>152</v>
      </c>
      <c r="C329" s="19" t="s">
        <v>17</v>
      </c>
      <c r="D329" s="19" t="s">
        <v>15</v>
      </c>
      <c r="E329" s="19" t="s">
        <v>666</v>
      </c>
      <c r="F329" s="19" t="s">
        <v>15</v>
      </c>
      <c r="G329" s="19">
        <v>1</v>
      </c>
    </row>
    <row r="330" spans="1:7" hidden="1" outlineLevel="7">
      <c r="A330" s="21" t="s">
        <v>15</v>
      </c>
      <c r="B330" s="22" t="s">
        <v>654</v>
      </c>
      <c r="C330" s="21" t="s">
        <v>17</v>
      </c>
      <c r="D330" s="21" t="b">
        <f>EXACT(G305,"Yes")</f>
        <v>1</v>
      </c>
      <c r="E330" s="21" t="s">
        <v>655</v>
      </c>
      <c r="F330" s="21" t="s">
        <v>15</v>
      </c>
      <c r="G330" s="21" t="s">
        <v>17</v>
      </c>
    </row>
    <row r="331" spans="1:7" ht="30" hidden="1" outlineLevel="7" collapsed="1">
      <c r="A331" s="19" t="s">
        <v>12</v>
      </c>
      <c r="B331" s="19" t="s">
        <v>20</v>
      </c>
      <c r="C331" s="20" t="s">
        <v>656</v>
      </c>
      <c r="D331" s="19"/>
      <c r="E331" s="19" t="s">
        <v>657</v>
      </c>
      <c r="F331" s="19" t="s">
        <v>15</v>
      </c>
      <c r="G331" s="19" t="s">
        <v>658</v>
      </c>
    </row>
    <row r="332" spans="1:7" ht="30" hidden="1" outlineLevel="7">
      <c r="A332" s="21" t="s">
        <v>15</v>
      </c>
      <c r="B332" s="22" t="s">
        <v>659</v>
      </c>
      <c r="C332" s="21" t="s">
        <v>17</v>
      </c>
      <c r="D332" s="21" t="b">
        <f>EXACT(G331,"Based on the total net electricity generation of all power plants serving the system and the fuel types and total fuel consumption of the project electricity system")</f>
        <v>0</v>
      </c>
      <c r="E332" s="21" t="s">
        <v>660</v>
      </c>
      <c r="F332" s="21" t="s">
        <v>15</v>
      </c>
      <c r="G332" s="21" t="s">
        <v>17</v>
      </c>
    </row>
    <row r="333" spans="1:7" hidden="1" outlineLevel="7" collapsed="1">
      <c r="A333" s="19" t="s">
        <v>15</v>
      </c>
      <c r="B333" s="19" t="s">
        <v>152</v>
      </c>
      <c r="C333" s="19" t="s">
        <v>17</v>
      </c>
      <c r="D333" s="19" t="s">
        <v>15</v>
      </c>
      <c r="E333" s="19" t="s">
        <v>661</v>
      </c>
      <c r="F333" s="19" t="s">
        <v>15</v>
      </c>
      <c r="G333" s="19">
        <v>1</v>
      </c>
    </row>
    <row r="334" spans="1:7" ht="45" hidden="1" outlineLevel="7" collapsed="1">
      <c r="A334" s="19" t="s">
        <v>12</v>
      </c>
      <c r="B334" s="19" t="s">
        <v>152</v>
      </c>
      <c r="C334" s="19" t="s">
        <v>17</v>
      </c>
      <c r="D334" s="19"/>
      <c r="E334" s="19" t="s">
        <v>662</v>
      </c>
      <c r="F334" s="19" t="s">
        <v>15</v>
      </c>
      <c r="G334" s="19">
        <v>1</v>
      </c>
    </row>
    <row r="335" spans="1:7" hidden="1" outlineLevel="7">
      <c r="A335" s="21" t="s">
        <v>12</v>
      </c>
      <c r="B335" s="22" t="s">
        <v>663</v>
      </c>
      <c r="C335" s="21" t="s">
        <v>17</v>
      </c>
      <c r="D335" s="21"/>
      <c r="E335" s="21" t="s">
        <v>663</v>
      </c>
      <c r="F335" s="21" t="s">
        <v>12</v>
      </c>
      <c r="G335" s="21" t="s">
        <v>17</v>
      </c>
    </row>
    <row r="336" spans="1:7" hidden="1" outlineLevel="7" collapsed="1">
      <c r="A336" s="19" t="s">
        <v>12</v>
      </c>
      <c r="B336" s="19" t="s">
        <v>13</v>
      </c>
      <c r="C336" s="19" t="s">
        <v>17</v>
      </c>
      <c r="D336" s="19"/>
      <c r="E336" s="19" t="s">
        <v>667</v>
      </c>
      <c r="F336" s="19" t="s">
        <v>15</v>
      </c>
      <c r="G336" s="19" t="s">
        <v>111</v>
      </c>
    </row>
    <row r="337" spans="1:7" ht="30" hidden="1" outlineLevel="7" collapsed="1">
      <c r="A337" s="19" t="s">
        <v>12</v>
      </c>
      <c r="B337" s="19" t="s">
        <v>152</v>
      </c>
      <c r="C337" s="19" t="s">
        <v>17</v>
      </c>
      <c r="D337" s="19"/>
      <c r="E337" s="19" t="s">
        <v>668</v>
      </c>
      <c r="F337" s="19" t="s">
        <v>15</v>
      </c>
      <c r="G337" s="19">
        <v>1</v>
      </c>
    </row>
    <row r="338" spans="1:7" ht="30" hidden="1" outlineLevel="7" collapsed="1">
      <c r="A338" s="19" t="s">
        <v>12</v>
      </c>
      <c r="B338" s="19" t="s">
        <v>152</v>
      </c>
      <c r="C338" s="19" t="s">
        <v>17</v>
      </c>
      <c r="D338" s="19"/>
      <c r="E338" s="19" t="s">
        <v>669</v>
      </c>
      <c r="F338" s="19" t="s">
        <v>15</v>
      </c>
      <c r="G338" s="19">
        <v>1</v>
      </c>
    </row>
    <row r="339" spans="1:7" hidden="1" outlineLevel="7" collapsed="1">
      <c r="A339" s="19" t="s">
        <v>12</v>
      </c>
      <c r="B339" s="19" t="s">
        <v>152</v>
      </c>
      <c r="C339" s="19" t="s">
        <v>17</v>
      </c>
      <c r="D339" s="19"/>
      <c r="E339" s="19" t="s">
        <v>670</v>
      </c>
      <c r="F339" s="19" t="s">
        <v>15</v>
      </c>
      <c r="G339" s="19">
        <v>1</v>
      </c>
    </row>
    <row r="340" spans="1:7" ht="30" hidden="1" outlineLevel="7">
      <c r="A340" s="21" t="s">
        <v>15</v>
      </c>
      <c r="B340" s="22" t="s">
        <v>664</v>
      </c>
      <c r="C340" s="21" t="s">
        <v>17</v>
      </c>
      <c r="D340" s="21" t="b">
        <f>EXACT(G331,"Based on the net electricity generation and a CO2 emission factor of each power unit")</f>
        <v>1</v>
      </c>
      <c r="E340" s="21" t="s">
        <v>665</v>
      </c>
      <c r="F340" s="21" t="s">
        <v>15</v>
      </c>
      <c r="G340" s="21" t="s">
        <v>17</v>
      </c>
    </row>
    <row r="341" spans="1:7" hidden="1" outlineLevel="7" collapsed="1">
      <c r="A341" s="19" t="s">
        <v>15</v>
      </c>
      <c r="B341" s="19" t="s">
        <v>152</v>
      </c>
      <c r="C341" s="19" t="s">
        <v>17</v>
      </c>
      <c r="D341" s="19" t="s">
        <v>15</v>
      </c>
      <c r="E341" s="19" t="s">
        <v>661</v>
      </c>
      <c r="F341" s="19" t="s">
        <v>15</v>
      </c>
      <c r="G341" s="19">
        <v>1</v>
      </c>
    </row>
    <row r="342" spans="1:7" hidden="1" outlineLevel="7">
      <c r="A342" s="21" t="s">
        <v>12</v>
      </c>
      <c r="B342" s="22" t="s">
        <v>652</v>
      </c>
      <c r="C342" s="21" t="s">
        <v>17</v>
      </c>
      <c r="D342" s="21"/>
      <c r="E342" s="21" t="s">
        <v>653</v>
      </c>
      <c r="F342" s="21" t="s">
        <v>12</v>
      </c>
      <c r="G342" s="21" t="s">
        <v>17</v>
      </c>
    </row>
    <row r="343" spans="1:7" ht="30" hidden="1" outlineLevel="7" collapsed="1">
      <c r="A343" s="19" t="s">
        <v>12</v>
      </c>
      <c r="B343" s="19" t="s">
        <v>20</v>
      </c>
      <c r="C343" s="20" t="s">
        <v>671</v>
      </c>
      <c r="D343" s="19"/>
      <c r="E343" s="19" t="s">
        <v>672</v>
      </c>
      <c r="F343" s="19" t="s">
        <v>15</v>
      </c>
      <c r="G343" s="19" t="s">
        <v>673</v>
      </c>
    </row>
    <row r="344" spans="1:7" hidden="1" outlineLevel="7" collapsed="1">
      <c r="A344" s="19" t="s">
        <v>15</v>
      </c>
      <c r="B344" s="20" t="s">
        <v>674</v>
      </c>
      <c r="C344" s="19" t="s">
        <v>17</v>
      </c>
      <c r="D344" s="19" t="b">
        <f>EXACT(G343,"Only data available is the electricity generation for the specific power unit")</f>
        <v>0</v>
      </c>
      <c r="E344" s="19" t="s">
        <v>675</v>
      </c>
      <c r="F344" s="19" t="s">
        <v>15</v>
      </c>
      <c r="G344" s="19" t="s">
        <v>17</v>
      </c>
    </row>
    <row r="345" spans="1:7" ht="30" hidden="1" outlineLevel="7" collapsed="1">
      <c r="A345" s="19" t="s">
        <v>15</v>
      </c>
      <c r="B345" s="20" t="s">
        <v>676</v>
      </c>
      <c r="C345" s="19" t="s">
        <v>17</v>
      </c>
      <c r="D345" s="19" t="b">
        <f>EXACT(G343,"Only data available for the specific power unit are the electricity generation and the fuel types used")</f>
        <v>0</v>
      </c>
      <c r="E345" s="19" t="s">
        <v>677</v>
      </c>
      <c r="F345" s="19" t="s">
        <v>15</v>
      </c>
      <c r="G345" s="19" t="s">
        <v>17</v>
      </c>
    </row>
    <row r="346" spans="1:7" hidden="1" outlineLevel="7" collapsed="1">
      <c r="A346" s="19" t="s">
        <v>15</v>
      </c>
      <c r="B346" s="20" t="s">
        <v>678</v>
      </c>
      <c r="C346" s="19" t="s">
        <v>17</v>
      </c>
      <c r="D346" s="19" t="b">
        <f>EXACT(G343,"Data available for fuel consumption and electricity generation")</f>
        <v>1</v>
      </c>
      <c r="E346" s="19" t="s">
        <v>673</v>
      </c>
      <c r="F346" s="19" t="s">
        <v>15</v>
      </c>
      <c r="G346" s="19" t="s">
        <v>17</v>
      </c>
    </row>
    <row r="347" spans="1:7" hidden="1" outlineLevel="7" collapsed="1">
      <c r="A347" s="19" t="s">
        <v>15</v>
      </c>
      <c r="B347" s="19" t="s">
        <v>152</v>
      </c>
      <c r="C347" s="19" t="s">
        <v>17</v>
      </c>
      <c r="D347" s="19" t="s">
        <v>15</v>
      </c>
      <c r="E347" s="19" t="s">
        <v>666</v>
      </c>
      <c r="F347" s="19" t="s">
        <v>15</v>
      </c>
      <c r="G347" s="19">
        <v>1</v>
      </c>
    </row>
    <row r="348" spans="1:7" hidden="1" outlineLevel="6">
      <c r="A348" s="21" t="s">
        <v>15</v>
      </c>
      <c r="B348" s="22" t="s">
        <v>679</v>
      </c>
      <c r="C348" s="21" t="s">
        <v>17</v>
      </c>
      <c r="D348" s="21" t="b">
        <f>EXACT(G303,"Hourly")</f>
        <v>1</v>
      </c>
      <c r="E348" s="21" t="s">
        <v>680</v>
      </c>
      <c r="F348" s="21" t="s">
        <v>15</v>
      </c>
      <c r="G348" s="21" t="s">
        <v>17</v>
      </c>
    </row>
    <row r="349" spans="1:7" ht="30" hidden="1" outlineLevel="7" collapsed="1">
      <c r="A349" s="19" t="s">
        <v>12</v>
      </c>
      <c r="B349" s="19" t="s">
        <v>20</v>
      </c>
      <c r="C349" s="20" t="s">
        <v>681</v>
      </c>
      <c r="D349" s="19"/>
      <c r="E349" s="19" t="s">
        <v>682</v>
      </c>
      <c r="F349" s="19" t="s">
        <v>15</v>
      </c>
      <c r="G349" s="19" t="s">
        <v>683</v>
      </c>
    </row>
    <row r="350" spans="1:7" ht="30" hidden="1" outlineLevel="7" collapsed="1">
      <c r="A350" s="19" t="s">
        <v>12</v>
      </c>
      <c r="B350" s="19" t="s">
        <v>152</v>
      </c>
      <c r="C350" s="19" t="s">
        <v>17</v>
      </c>
      <c r="D350" s="19"/>
      <c r="E350" s="19" t="s">
        <v>684</v>
      </c>
      <c r="F350" s="19" t="s">
        <v>15</v>
      </c>
      <c r="G350" s="19">
        <v>1</v>
      </c>
    </row>
    <row r="351" spans="1:7" hidden="1" outlineLevel="6">
      <c r="A351" s="21" t="s">
        <v>12</v>
      </c>
      <c r="B351" s="22" t="s">
        <v>685</v>
      </c>
      <c r="C351" s="21" t="s">
        <v>17</v>
      </c>
      <c r="D351" s="21"/>
      <c r="E351" s="21" t="s">
        <v>685</v>
      </c>
      <c r="F351" s="21" t="s">
        <v>15</v>
      </c>
      <c r="G351" s="21" t="s">
        <v>17</v>
      </c>
    </row>
    <row r="352" spans="1:7" hidden="1" outlineLevel="7" collapsed="1">
      <c r="A352" s="19" t="s">
        <v>15</v>
      </c>
      <c r="B352" s="19" t="s">
        <v>152</v>
      </c>
      <c r="C352" s="19" t="s">
        <v>17</v>
      </c>
      <c r="D352" s="19" t="s">
        <v>15</v>
      </c>
      <c r="E352" s="19" t="s">
        <v>686</v>
      </c>
      <c r="F352" s="19" t="s">
        <v>15</v>
      </c>
      <c r="G352" s="19">
        <v>1</v>
      </c>
    </row>
    <row r="353" spans="1:7" ht="409.5" hidden="1" outlineLevel="7" collapsed="1">
      <c r="A353" s="19" t="s">
        <v>15</v>
      </c>
      <c r="B353" s="19" t="s">
        <v>80</v>
      </c>
      <c r="C353" s="23" t="s">
        <v>81</v>
      </c>
      <c r="D353" s="19"/>
      <c r="E353" s="24" t="s">
        <v>687</v>
      </c>
      <c r="F353" s="19" t="s">
        <v>15</v>
      </c>
      <c r="G353" s="19" t="s">
        <v>17</v>
      </c>
    </row>
    <row r="354" spans="1:7" hidden="1" outlineLevel="7" collapsed="1">
      <c r="A354" s="19" t="s">
        <v>12</v>
      </c>
      <c r="B354" s="19" t="s">
        <v>152</v>
      </c>
      <c r="C354" s="19" t="s">
        <v>17</v>
      </c>
      <c r="D354" s="19"/>
      <c r="E354" s="19" t="s">
        <v>688</v>
      </c>
      <c r="F354" s="19" t="s">
        <v>15</v>
      </c>
      <c r="G354" s="19">
        <v>1</v>
      </c>
    </row>
    <row r="355" spans="1:7" hidden="1" outlineLevel="7" collapsed="1">
      <c r="A355" s="19" t="s">
        <v>12</v>
      </c>
      <c r="B355" s="19" t="s">
        <v>152</v>
      </c>
      <c r="C355" s="19" t="s">
        <v>17</v>
      </c>
      <c r="D355" s="19"/>
      <c r="E355" s="19" t="s">
        <v>689</v>
      </c>
      <c r="F355" s="19" t="s">
        <v>15</v>
      </c>
      <c r="G355" s="19">
        <v>1</v>
      </c>
    </row>
    <row r="356" spans="1:7" hidden="1" outlineLevel="7">
      <c r="A356" s="21" t="s">
        <v>12</v>
      </c>
      <c r="B356" s="22" t="s">
        <v>690</v>
      </c>
      <c r="C356" s="21" t="s">
        <v>17</v>
      </c>
      <c r="D356" s="21"/>
      <c r="E356" s="21" t="s">
        <v>690</v>
      </c>
      <c r="F356" s="21" t="s">
        <v>12</v>
      </c>
      <c r="G356" s="21" t="s">
        <v>17</v>
      </c>
    </row>
    <row r="357" spans="1:7" hidden="1" outlineLevel="7" collapsed="1">
      <c r="A357" s="19" t="s">
        <v>12</v>
      </c>
      <c r="B357" s="19" t="s">
        <v>13</v>
      </c>
      <c r="C357" s="19" t="s">
        <v>17</v>
      </c>
      <c r="D357" s="19"/>
      <c r="E357" s="19" t="s">
        <v>691</v>
      </c>
      <c r="F357" s="19" t="s">
        <v>15</v>
      </c>
      <c r="G357" s="19" t="s">
        <v>111</v>
      </c>
    </row>
    <row r="358" spans="1:7" hidden="1" outlineLevel="7" collapsed="1">
      <c r="A358" s="19" t="s">
        <v>12</v>
      </c>
      <c r="B358" s="19" t="s">
        <v>65</v>
      </c>
      <c r="C358" s="19" t="s">
        <v>17</v>
      </c>
      <c r="D358" s="19"/>
      <c r="E358" s="19" t="s">
        <v>692</v>
      </c>
      <c r="F358" s="19" t="s">
        <v>15</v>
      </c>
      <c r="G358" s="19" t="s">
        <v>329</v>
      </c>
    </row>
    <row r="359" spans="1:7" hidden="1" outlineLevel="7" collapsed="1">
      <c r="A359" s="19" t="s">
        <v>12</v>
      </c>
      <c r="B359" s="19" t="s">
        <v>152</v>
      </c>
      <c r="C359" s="19" t="s">
        <v>17</v>
      </c>
      <c r="D359" s="19"/>
      <c r="E359" s="19" t="s">
        <v>693</v>
      </c>
      <c r="F359" s="19" t="s">
        <v>15</v>
      </c>
      <c r="G359" s="19">
        <v>1</v>
      </c>
    </row>
    <row r="360" spans="1:7" hidden="1" outlineLevel="7" collapsed="1">
      <c r="A360" s="19" t="s">
        <v>12</v>
      </c>
      <c r="B360" s="19" t="s">
        <v>152</v>
      </c>
      <c r="C360" s="19" t="s">
        <v>17</v>
      </c>
      <c r="D360" s="19"/>
      <c r="E360" s="19" t="s">
        <v>694</v>
      </c>
      <c r="F360" s="19" t="s">
        <v>15</v>
      </c>
      <c r="G360" s="19">
        <v>1</v>
      </c>
    </row>
    <row r="361" spans="1:7" hidden="1" outlineLevel="6">
      <c r="A361" s="21" t="s">
        <v>12</v>
      </c>
      <c r="B361" s="22" t="s">
        <v>695</v>
      </c>
      <c r="C361" s="21" t="s">
        <v>17</v>
      </c>
      <c r="D361" s="21"/>
      <c r="E361" s="21" t="s">
        <v>695</v>
      </c>
      <c r="F361" s="21" t="s">
        <v>15</v>
      </c>
      <c r="G361" s="21" t="s">
        <v>17</v>
      </c>
    </row>
    <row r="362" spans="1:7" ht="30" hidden="1" outlineLevel="7" collapsed="1">
      <c r="A362" s="19" t="s">
        <v>12</v>
      </c>
      <c r="B362" s="19" t="s">
        <v>20</v>
      </c>
      <c r="C362" s="20" t="s">
        <v>696</v>
      </c>
      <c r="D362" s="19"/>
      <c r="E362" s="19" t="s">
        <v>697</v>
      </c>
      <c r="F362" s="19" t="s">
        <v>15</v>
      </c>
      <c r="G362" s="19" t="s">
        <v>12</v>
      </c>
    </row>
    <row r="363" spans="1:7" hidden="1" outlineLevel="7">
      <c r="A363" s="21" t="s">
        <v>15</v>
      </c>
      <c r="B363" s="22" t="s">
        <v>698</v>
      </c>
      <c r="C363" s="21" t="s">
        <v>17</v>
      </c>
      <c r="D363" s="21" t="b">
        <f>EXACT(G362,"No")</f>
        <v>0</v>
      </c>
      <c r="E363" s="21" t="s">
        <v>699</v>
      </c>
      <c r="F363" s="21" t="s">
        <v>15</v>
      </c>
      <c r="G363" s="21" t="s">
        <v>17</v>
      </c>
    </row>
    <row r="364" spans="1:7" ht="30" hidden="1" outlineLevel="7" collapsed="1">
      <c r="A364" s="19" t="s">
        <v>12</v>
      </c>
      <c r="B364" s="19" t="s">
        <v>20</v>
      </c>
      <c r="C364" s="20" t="s">
        <v>700</v>
      </c>
      <c r="D364" s="19"/>
      <c r="E364" s="19" t="s">
        <v>701</v>
      </c>
      <c r="F364" s="19" t="s">
        <v>15</v>
      </c>
      <c r="G364" s="19" t="s">
        <v>702</v>
      </c>
    </row>
    <row r="365" spans="1:7" hidden="1" outlineLevel="7">
      <c r="A365" s="21" t="s">
        <v>15</v>
      </c>
      <c r="B365" s="22" t="s">
        <v>703</v>
      </c>
      <c r="C365" s="21" t="s">
        <v>17</v>
      </c>
      <c r="D365" s="21" t="b">
        <f>EXACT(G364,"Neither")</f>
        <v>0</v>
      </c>
      <c r="E365" s="21" t="s">
        <v>703</v>
      </c>
      <c r="F365" s="21" t="s">
        <v>15</v>
      </c>
      <c r="G365" s="21" t="s">
        <v>17</v>
      </c>
    </row>
    <row r="366" spans="1:7" hidden="1" outlineLevel="7" collapsed="1">
      <c r="A366" s="19" t="s">
        <v>15</v>
      </c>
      <c r="B366" s="19" t="s">
        <v>152</v>
      </c>
      <c r="C366" s="19" t="s">
        <v>17</v>
      </c>
      <c r="D366" s="19" t="s">
        <v>15</v>
      </c>
      <c r="E366" s="19" t="s">
        <v>704</v>
      </c>
      <c r="F366" s="19" t="s">
        <v>15</v>
      </c>
      <c r="G366" s="19">
        <v>1</v>
      </c>
    </row>
    <row r="367" spans="1:7" hidden="1" outlineLevel="7" collapsed="1">
      <c r="A367" s="19" t="s">
        <v>15</v>
      </c>
      <c r="B367" s="19" t="s">
        <v>152</v>
      </c>
      <c r="C367" s="19" t="s">
        <v>17</v>
      </c>
      <c r="D367" s="19" t="s">
        <v>15</v>
      </c>
      <c r="E367" s="19" t="s">
        <v>705</v>
      </c>
      <c r="F367" s="19" t="s">
        <v>15</v>
      </c>
      <c r="G367" s="19">
        <v>1</v>
      </c>
    </row>
    <row r="368" spans="1:7" hidden="1" outlineLevel="7" collapsed="1">
      <c r="A368" s="19" t="s">
        <v>15</v>
      </c>
      <c r="B368" s="19" t="s">
        <v>152</v>
      </c>
      <c r="C368" s="19" t="s">
        <v>17</v>
      </c>
      <c r="D368" s="19" t="s">
        <v>15</v>
      </c>
      <c r="E368" s="19" t="s">
        <v>706</v>
      </c>
      <c r="F368" s="19" t="s">
        <v>15</v>
      </c>
      <c r="G368" s="19">
        <v>1</v>
      </c>
    </row>
    <row r="369" spans="1:7" hidden="1" outlineLevel="7" collapsed="1">
      <c r="A369" s="19" t="s">
        <v>15</v>
      </c>
      <c r="B369" s="19" t="s">
        <v>152</v>
      </c>
      <c r="C369" s="19" t="s">
        <v>17</v>
      </c>
      <c r="D369" s="19" t="s">
        <v>15</v>
      </c>
      <c r="E369" s="19" t="s">
        <v>686</v>
      </c>
      <c r="F369" s="19" t="s">
        <v>15</v>
      </c>
      <c r="G369" s="19">
        <v>1</v>
      </c>
    </row>
    <row r="370" spans="1:7" ht="30" hidden="1" outlineLevel="7" collapsed="1">
      <c r="A370" s="19" t="s">
        <v>12</v>
      </c>
      <c r="B370" s="19" t="s">
        <v>20</v>
      </c>
      <c r="C370" s="20" t="s">
        <v>134</v>
      </c>
      <c r="D370" s="19"/>
      <c r="E370" s="19" t="s">
        <v>707</v>
      </c>
      <c r="F370" s="19" t="s">
        <v>15</v>
      </c>
      <c r="G370" s="19" t="s">
        <v>12</v>
      </c>
    </row>
    <row r="371" spans="1:7" ht="45" hidden="1" outlineLevel="7" collapsed="1">
      <c r="A371" s="19" t="s">
        <v>12</v>
      </c>
      <c r="B371" s="19" t="s">
        <v>20</v>
      </c>
      <c r="C371" s="20" t="s">
        <v>708</v>
      </c>
      <c r="D371" s="19"/>
      <c r="E371" s="19" t="s">
        <v>709</v>
      </c>
      <c r="F371" s="19" t="s">
        <v>15</v>
      </c>
      <c r="G371" s="19" t="s">
        <v>710</v>
      </c>
    </row>
    <row r="372" spans="1:7" ht="30" hidden="1" outlineLevel="7" collapsed="1">
      <c r="A372" s="19" t="s">
        <v>12</v>
      </c>
      <c r="B372" s="19" t="s">
        <v>20</v>
      </c>
      <c r="C372" s="20" t="s">
        <v>711</v>
      </c>
      <c r="D372" s="19"/>
      <c r="E372" s="19" t="s">
        <v>712</v>
      </c>
      <c r="F372" s="19" t="s">
        <v>15</v>
      </c>
      <c r="G372" s="19" t="s">
        <v>12</v>
      </c>
    </row>
    <row r="373" spans="1:7" hidden="1" outlineLevel="7" collapsed="1">
      <c r="A373" s="19" t="s">
        <v>15</v>
      </c>
      <c r="B373" s="19" t="s">
        <v>152</v>
      </c>
      <c r="C373" s="19" t="s">
        <v>17</v>
      </c>
      <c r="D373" s="19" t="s">
        <v>15</v>
      </c>
      <c r="E373" s="19" t="s">
        <v>713</v>
      </c>
      <c r="F373" s="19" t="s">
        <v>15</v>
      </c>
      <c r="G373" s="19">
        <v>1</v>
      </c>
    </row>
    <row r="374" spans="1:7" hidden="1" outlineLevel="7">
      <c r="A374" s="21" t="s">
        <v>15</v>
      </c>
      <c r="B374" s="22" t="s">
        <v>714</v>
      </c>
      <c r="C374" s="21" t="s">
        <v>17</v>
      </c>
      <c r="D374" s="21" t="b">
        <f>EXACT(G364,"Isolated System")</f>
        <v>0</v>
      </c>
      <c r="E374" s="21" t="s">
        <v>715</v>
      </c>
      <c r="F374" s="21" t="s">
        <v>15</v>
      </c>
      <c r="G374" s="21" t="s">
        <v>17</v>
      </c>
    </row>
    <row r="375" spans="1:7" hidden="1" outlineLevel="7" collapsed="1">
      <c r="A375" s="19" t="s">
        <v>15</v>
      </c>
      <c r="B375" s="19" t="s">
        <v>152</v>
      </c>
      <c r="C375" s="19" t="s">
        <v>17</v>
      </c>
      <c r="D375" s="19" t="s">
        <v>15</v>
      </c>
      <c r="E375" s="19" t="s">
        <v>704</v>
      </c>
      <c r="F375" s="19" t="s">
        <v>15</v>
      </c>
      <c r="G375" s="19">
        <v>1</v>
      </c>
    </row>
    <row r="376" spans="1:7" hidden="1" outlineLevel="7" collapsed="1">
      <c r="A376" s="19" t="s">
        <v>15</v>
      </c>
      <c r="B376" s="19" t="s">
        <v>152</v>
      </c>
      <c r="C376" s="19" t="s">
        <v>17</v>
      </c>
      <c r="D376" s="19" t="s">
        <v>15</v>
      </c>
      <c r="E376" s="19" t="s">
        <v>705</v>
      </c>
      <c r="F376" s="19" t="s">
        <v>15</v>
      </c>
      <c r="G376" s="19">
        <v>1</v>
      </c>
    </row>
    <row r="377" spans="1:7" hidden="1" outlineLevel="7" collapsed="1">
      <c r="A377" s="19" t="s">
        <v>15</v>
      </c>
      <c r="B377" s="19" t="s">
        <v>152</v>
      </c>
      <c r="C377" s="19" t="s">
        <v>17</v>
      </c>
      <c r="D377" s="19" t="s">
        <v>15</v>
      </c>
      <c r="E377" s="19" t="s">
        <v>706</v>
      </c>
      <c r="F377" s="19" t="s">
        <v>15</v>
      </c>
      <c r="G377" s="19">
        <v>1</v>
      </c>
    </row>
    <row r="378" spans="1:7" hidden="1" outlineLevel="7" collapsed="1">
      <c r="A378" s="19" t="s">
        <v>15</v>
      </c>
      <c r="B378" s="19" t="s">
        <v>152</v>
      </c>
      <c r="C378" s="19" t="s">
        <v>17</v>
      </c>
      <c r="D378" s="19" t="s">
        <v>15</v>
      </c>
      <c r="E378" s="19" t="s">
        <v>713</v>
      </c>
      <c r="F378" s="19" t="s">
        <v>15</v>
      </c>
      <c r="G378" s="19">
        <v>1</v>
      </c>
    </row>
    <row r="379" spans="1:7" hidden="1" outlineLevel="7" collapsed="1">
      <c r="A379" s="19" t="s">
        <v>15</v>
      </c>
      <c r="B379" s="19" t="s">
        <v>152</v>
      </c>
      <c r="C379" s="19" t="s">
        <v>17</v>
      </c>
      <c r="D379" s="19" t="s">
        <v>15</v>
      </c>
      <c r="E379" s="19" t="s">
        <v>686</v>
      </c>
      <c r="F379" s="19" t="s">
        <v>15</v>
      </c>
      <c r="G379" s="19">
        <v>1</v>
      </c>
    </row>
    <row r="380" spans="1:7" ht="30" hidden="1" outlineLevel="7" collapsed="1">
      <c r="A380" s="19" t="s">
        <v>12</v>
      </c>
      <c r="B380" s="19" t="s">
        <v>20</v>
      </c>
      <c r="C380" s="20" t="s">
        <v>716</v>
      </c>
      <c r="D380" s="19"/>
      <c r="E380" s="19" t="s">
        <v>717</v>
      </c>
      <c r="F380" s="19" t="s">
        <v>15</v>
      </c>
      <c r="G380" s="19" t="s">
        <v>718</v>
      </c>
    </row>
    <row r="381" spans="1:7" hidden="1" outlineLevel="7">
      <c r="A381" s="21" t="s">
        <v>15</v>
      </c>
      <c r="B381" s="22" t="s">
        <v>719</v>
      </c>
      <c r="C381" s="21" t="s">
        <v>17</v>
      </c>
      <c r="D381" s="21" t="b">
        <f>EXACT(G380,"Multiple")</f>
        <v>0</v>
      </c>
      <c r="E381" s="21" t="s">
        <v>720</v>
      </c>
      <c r="F381" s="21" t="s">
        <v>15</v>
      </c>
      <c r="G381" s="21" t="s">
        <v>17</v>
      </c>
    </row>
    <row r="382" spans="1:7" ht="30" hidden="1" outlineLevel="7" collapsed="1">
      <c r="A382" s="19" t="s">
        <v>12</v>
      </c>
      <c r="B382" s="19" t="s">
        <v>20</v>
      </c>
      <c r="C382" s="20" t="s">
        <v>721</v>
      </c>
      <c r="D382" s="19"/>
      <c r="E382" s="19" t="s">
        <v>722</v>
      </c>
      <c r="F382" s="19" t="s">
        <v>15</v>
      </c>
      <c r="G382" s="19" t="s">
        <v>723</v>
      </c>
    </row>
    <row r="383" spans="1:7" ht="30" hidden="1" outlineLevel="7" collapsed="1">
      <c r="A383" s="19" t="s">
        <v>15</v>
      </c>
      <c r="B383" s="19" t="s">
        <v>20</v>
      </c>
      <c r="C383" s="20" t="s">
        <v>724</v>
      </c>
      <c r="D383" s="19" t="b">
        <f>EXACT(G382,"Isolated grid systems with multiple fuel and technology types with combined cycle power plants")</f>
        <v>0</v>
      </c>
      <c r="E383" s="19" t="s">
        <v>725</v>
      </c>
      <c r="F383" s="19" t="s">
        <v>15</v>
      </c>
      <c r="G383" s="19" t="s">
        <v>12</v>
      </c>
    </row>
    <row r="384" spans="1:7" ht="30" hidden="1" outlineLevel="7" collapsed="1">
      <c r="A384" s="19" t="s">
        <v>15</v>
      </c>
      <c r="B384" s="19" t="s">
        <v>20</v>
      </c>
      <c r="C384" s="20" t="s">
        <v>726</v>
      </c>
      <c r="D384" s="19" t="b">
        <f>EXACT(G382,"Isolated grid systems with multiple fuel and technology types without combined cycle power plants")</f>
        <v>0</v>
      </c>
      <c r="E384" s="19" t="s">
        <v>725</v>
      </c>
      <c r="F384" s="19" t="s">
        <v>15</v>
      </c>
      <c r="G384" s="19" t="s">
        <v>12</v>
      </c>
    </row>
    <row r="385" spans="1:7" hidden="1" outlineLevel="7">
      <c r="A385" s="21" t="s">
        <v>15</v>
      </c>
      <c r="B385" s="22" t="s">
        <v>703</v>
      </c>
      <c r="C385" s="21" t="s">
        <v>17</v>
      </c>
      <c r="D385" s="21" t="b">
        <f>EXACT(G364,"Grid is located in LDC/SIDs/URC")</f>
        <v>1</v>
      </c>
      <c r="E385" s="21" t="s">
        <v>703</v>
      </c>
      <c r="F385" s="21" t="s">
        <v>15</v>
      </c>
      <c r="G385" s="21" t="s">
        <v>17</v>
      </c>
    </row>
    <row r="386" spans="1:7" hidden="1" outlineLevel="7" collapsed="1">
      <c r="A386" s="19" t="s">
        <v>15</v>
      </c>
      <c r="B386" s="19" t="s">
        <v>152</v>
      </c>
      <c r="C386" s="19" t="s">
        <v>17</v>
      </c>
      <c r="D386" s="19" t="s">
        <v>15</v>
      </c>
      <c r="E386" s="19" t="s">
        <v>704</v>
      </c>
      <c r="F386" s="19" t="s">
        <v>15</v>
      </c>
      <c r="G386" s="19">
        <v>1</v>
      </c>
    </row>
    <row r="387" spans="1:7" hidden="1" outlineLevel="7" collapsed="1">
      <c r="A387" s="19" t="s">
        <v>15</v>
      </c>
      <c r="B387" s="19" t="s">
        <v>152</v>
      </c>
      <c r="C387" s="19" t="s">
        <v>17</v>
      </c>
      <c r="D387" s="19" t="s">
        <v>15</v>
      </c>
      <c r="E387" s="19" t="s">
        <v>705</v>
      </c>
      <c r="F387" s="19" t="s">
        <v>15</v>
      </c>
      <c r="G387" s="19">
        <v>1</v>
      </c>
    </row>
    <row r="388" spans="1:7" hidden="1" outlineLevel="7" collapsed="1">
      <c r="A388" s="19" t="s">
        <v>15</v>
      </c>
      <c r="B388" s="19" t="s">
        <v>152</v>
      </c>
      <c r="C388" s="19" t="s">
        <v>17</v>
      </c>
      <c r="D388" s="19" t="s">
        <v>15</v>
      </c>
      <c r="E388" s="19" t="s">
        <v>706</v>
      </c>
      <c r="F388" s="19" t="s">
        <v>15</v>
      </c>
      <c r="G388" s="19">
        <v>1</v>
      </c>
    </row>
    <row r="389" spans="1:7" hidden="1" outlineLevel="7" collapsed="1">
      <c r="A389" s="19" t="s">
        <v>15</v>
      </c>
      <c r="B389" s="19" t="s">
        <v>152</v>
      </c>
      <c r="C389" s="19" t="s">
        <v>17</v>
      </c>
      <c r="D389" s="19" t="s">
        <v>15</v>
      </c>
      <c r="E389" s="19" t="s">
        <v>686</v>
      </c>
      <c r="F389" s="19" t="s">
        <v>15</v>
      </c>
      <c r="G389" s="19">
        <v>1</v>
      </c>
    </row>
    <row r="390" spans="1:7" ht="30" hidden="1" outlineLevel="7" collapsed="1">
      <c r="A390" s="19" t="s">
        <v>12</v>
      </c>
      <c r="B390" s="19" t="s">
        <v>20</v>
      </c>
      <c r="C390" s="20" t="s">
        <v>134</v>
      </c>
      <c r="D390" s="19"/>
      <c r="E390" s="19" t="s">
        <v>707</v>
      </c>
      <c r="F390" s="19" t="s">
        <v>15</v>
      </c>
      <c r="G390" s="19" t="s">
        <v>12</v>
      </c>
    </row>
    <row r="391" spans="1:7" ht="45" hidden="1" outlineLevel="7" collapsed="1">
      <c r="A391" s="19" t="s">
        <v>12</v>
      </c>
      <c r="B391" s="19" t="s">
        <v>20</v>
      </c>
      <c r="C391" s="20" t="s">
        <v>708</v>
      </c>
      <c r="D391" s="19"/>
      <c r="E391" s="19" t="s">
        <v>709</v>
      </c>
      <c r="F391" s="19" t="s">
        <v>15</v>
      </c>
      <c r="G391" s="19" t="s">
        <v>710</v>
      </c>
    </row>
    <row r="392" spans="1:7" ht="30" hidden="1" outlineLevel="7" collapsed="1">
      <c r="A392" s="19" t="s">
        <v>12</v>
      </c>
      <c r="B392" s="19" t="s">
        <v>20</v>
      </c>
      <c r="C392" s="20" t="s">
        <v>711</v>
      </c>
      <c r="D392" s="19"/>
      <c r="E392" s="19" t="s">
        <v>712</v>
      </c>
      <c r="F392" s="19" t="s">
        <v>15</v>
      </c>
      <c r="G392" s="19" t="s">
        <v>12</v>
      </c>
    </row>
    <row r="393" spans="1:7" hidden="1" outlineLevel="7" collapsed="1">
      <c r="A393" s="19" t="s">
        <v>15</v>
      </c>
      <c r="B393" s="19" t="s">
        <v>152</v>
      </c>
      <c r="C393" s="19" t="s">
        <v>17</v>
      </c>
      <c r="D393" s="19" t="s">
        <v>15</v>
      </c>
      <c r="E393" s="19" t="s">
        <v>713</v>
      </c>
      <c r="F393" s="19" t="s">
        <v>15</v>
      </c>
      <c r="G393" s="19">
        <v>1</v>
      </c>
    </row>
    <row r="394" spans="1:7" hidden="1" outlineLevel="7">
      <c r="A394" s="21" t="s">
        <v>15</v>
      </c>
      <c r="B394" s="22" t="s">
        <v>727</v>
      </c>
      <c r="C394" s="21" t="s">
        <v>17</v>
      </c>
      <c r="D394" s="21" t="b">
        <f>EXACT(G362,"Yes")</f>
        <v>1</v>
      </c>
      <c r="E394" s="21" t="s">
        <v>727</v>
      </c>
      <c r="F394" s="21" t="s">
        <v>15</v>
      </c>
      <c r="G394" s="21" t="s">
        <v>17</v>
      </c>
    </row>
    <row r="395" spans="1:7" hidden="1" outlineLevel="7" collapsed="1">
      <c r="A395" s="19" t="s">
        <v>15</v>
      </c>
      <c r="B395" s="19" t="s">
        <v>152</v>
      </c>
      <c r="C395" s="19" t="s">
        <v>17</v>
      </c>
      <c r="D395" s="19" t="s">
        <v>15</v>
      </c>
      <c r="E395" s="19" t="s">
        <v>704</v>
      </c>
      <c r="F395" s="19" t="s">
        <v>15</v>
      </c>
      <c r="G395" s="19">
        <v>1</v>
      </c>
    </row>
    <row r="396" spans="1:7" hidden="1" outlineLevel="7" collapsed="1">
      <c r="A396" s="19" t="s">
        <v>15</v>
      </c>
      <c r="B396" s="19" t="s">
        <v>152</v>
      </c>
      <c r="C396" s="19" t="s">
        <v>17</v>
      </c>
      <c r="D396" s="19" t="s">
        <v>15</v>
      </c>
      <c r="E396" s="19" t="s">
        <v>713</v>
      </c>
      <c r="F396" s="19" t="s">
        <v>15</v>
      </c>
      <c r="G396" s="19">
        <v>1</v>
      </c>
    </row>
    <row r="397" spans="1:7" hidden="1" outlineLevel="7" collapsed="1">
      <c r="A397" s="19" t="s">
        <v>15</v>
      </c>
      <c r="B397" s="19" t="s">
        <v>152</v>
      </c>
      <c r="C397" s="19" t="s">
        <v>17</v>
      </c>
      <c r="D397" s="19" t="s">
        <v>15</v>
      </c>
      <c r="E397" s="19" t="s">
        <v>705</v>
      </c>
      <c r="F397" s="19" t="s">
        <v>15</v>
      </c>
      <c r="G397" s="19">
        <v>1</v>
      </c>
    </row>
    <row r="398" spans="1:7" hidden="1" outlineLevel="7" collapsed="1">
      <c r="A398" s="19" t="s">
        <v>15</v>
      </c>
      <c r="B398" s="19" t="s">
        <v>152</v>
      </c>
      <c r="C398" s="19" t="s">
        <v>17</v>
      </c>
      <c r="D398" s="19" t="s">
        <v>15</v>
      </c>
      <c r="E398" s="19" t="s">
        <v>706</v>
      </c>
      <c r="F398" s="19" t="s">
        <v>15</v>
      </c>
      <c r="G398" s="19">
        <v>1</v>
      </c>
    </row>
    <row r="399" spans="1:7" ht="30" hidden="1" outlineLevel="7" collapsed="1">
      <c r="A399" s="19" t="s">
        <v>12</v>
      </c>
      <c r="B399" s="19" t="s">
        <v>20</v>
      </c>
      <c r="C399" s="20" t="s">
        <v>728</v>
      </c>
      <c r="D399" s="19"/>
      <c r="E399" s="19" t="s">
        <v>729</v>
      </c>
      <c r="F399" s="19" t="s">
        <v>15</v>
      </c>
      <c r="G399" s="19" t="s">
        <v>12</v>
      </c>
    </row>
    <row r="400" spans="1:7" ht="30" hidden="1" outlineLevel="7" collapsed="1">
      <c r="A400" s="19" t="s">
        <v>12</v>
      </c>
      <c r="B400" s="19" t="s">
        <v>20</v>
      </c>
      <c r="C400" s="20" t="s">
        <v>730</v>
      </c>
      <c r="D400" s="19"/>
      <c r="E400" s="19" t="s">
        <v>731</v>
      </c>
      <c r="F400" s="19" t="s">
        <v>15</v>
      </c>
      <c r="G400" s="19" t="s">
        <v>732</v>
      </c>
    </row>
    <row r="401" spans="1:7" hidden="1" outlineLevel="7" collapsed="1">
      <c r="A401" s="19" t="s">
        <v>15</v>
      </c>
      <c r="B401" s="19" t="s">
        <v>152</v>
      </c>
      <c r="C401" s="19" t="s">
        <v>17</v>
      </c>
      <c r="D401" s="19" t="s">
        <v>15</v>
      </c>
      <c r="E401" s="19" t="s">
        <v>733</v>
      </c>
      <c r="F401" s="19" t="s">
        <v>15</v>
      </c>
      <c r="G401" s="19">
        <v>1</v>
      </c>
    </row>
    <row r="402" spans="1:7" hidden="1" outlineLevel="5">
      <c r="A402" s="21" t="s">
        <v>15</v>
      </c>
      <c r="B402" s="22" t="s">
        <v>734</v>
      </c>
      <c r="C402" s="21" t="s">
        <v>17</v>
      </c>
      <c r="D402" s="21" t="b">
        <f>EXACT(G300,"Use conservative default values")</f>
        <v>0</v>
      </c>
      <c r="E402" s="21" t="s">
        <v>735</v>
      </c>
      <c r="F402" s="21" t="s">
        <v>15</v>
      </c>
      <c r="G402" s="21" t="s">
        <v>17</v>
      </c>
    </row>
    <row r="403" spans="1:7" ht="45" hidden="1" outlineLevel="6" collapsed="1">
      <c r="A403" s="19" t="s">
        <v>12</v>
      </c>
      <c r="B403" s="19" t="s">
        <v>20</v>
      </c>
      <c r="C403" s="20" t="s">
        <v>736</v>
      </c>
      <c r="D403" s="19"/>
      <c r="E403" s="19" t="s">
        <v>737</v>
      </c>
      <c r="F403" s="19" t="s">
        <v>15</v>
      </c>
      <c r="G403" s="19" t="s">
        <v>738</v>
      </c>
    </row>
    <row r="404" spans="1:7" ht="45" hidden="1" outlineLevel="6" collapsed="1">
      <c r="A404" s="19" t="s">
        <v>15</v>
      </c>
      <c r="B404" s="19" t="s">
        <v>20</v>
      </c>
      <c r="C404" s="20" t="s">
        <v>739</v>
      </c>
      <c r="D404" s="19" t="b">
        <f>EXACT(G403,"Only to baseline electricity consumption sources but not to project or leakage electricity consumption sources")</f>
        <v>0</v>
      </c>
      <c r="E404" s="19" t="s">
        <v>740</v>
      </c>
      <c r="F404" s="19" t="s">
        <v>15</v>
      </c>
      <c r="G404" s="19" t="s">
        <v>12</v>
      </c>
    </row>
    <row r="405" spans="1:7" hidden="1" outlineLevel="5">
      <c r="A405" s="21" t="s">
        <v>12</v>
      </c>
      <c r="B405" s="22" t="s">
        <v>741</v>
      </c>
      <c r="C405" s="21" t="s">
        <v>17</v>
      </c>
      <c r="D405" s="21"/>
      <c r="E405" s="21" t="s">
        <v>741</v>
      </c>
      <c r="F405" s="21" t="s">
        <v>15</v>
      </c>
      <c r="G405" s="21" t="s">
        <v>17</v>
      </c>
    </row>
    <row r="406" spans="1:7" ht="30" hidden="1" outlineLevel="6" collapsed="1">
      <c r="A406" s="19" t="s">
        <v>12</v>
      </c>
      <c r="B406" s="19" t="s">
        <v>152</v>
      </c>
      <c r="C406" s="19" t="s">
        <v>17</v>
      </c>
      <c r="D406" s="19"/>
      <c r="E406" s="19" t="s">
        <v>742</v>
      </c>
      <c r="F406" s="19" t="s">
        <v>15</v>
      </c>
      <c r="G406" s="19">
        <v>1</v>
      </c>
    </row>
    <row r="407" spans="1:7" ht="30" hidden="1" outlineLevel="6" collapsed="1">
      <c r="A407" s="19" t="s">
        <v>12</v>
      </c>
      <c r="B407" s="19" t="s">
        <v>152</v>
      </c>
      <c r="C407" s="19" t="s">
        <v>17</v>
      </c>
      <c r="D407" s="19"/>
      <c r="E407" s="19" t="s">
        <v>743</v>
      </c>
      <c r="F407" s="19" t="s">
        <v>15</v>
      </c>
      <c r="G407" s="19">
        <v>1</v>
      </c>
    </row>
    <row r="408" spans="1:7" hidden="1" outlineLevel="6" collapsed="1">
      <c r="A408" s="19" t="s">
        <v>12</v>
      </c>
      <c r="B408" s="19" t="s">
        <v>13</v>
      </c>
      <c r="C408" s="19" t="s">
        <v>17</v>
      </c>
      <c r="D408" s="19"/>
      <c r="E408" s="19" t="s">
        <v>744</v>
      </c>
      <c r="F408" s="19" t="s">
        <v>15</v>
      </c>
      <c r="G408" s="19" t="s">
        <v>111</v>
      </c>
    </row>
    <row r="409" spans="1:7" ht="30" hidden="1" outlineLevel="6" collapsed="1">
      <c r="A409" s="19" t="s">
        <v>12</v>
      </c>
      <c r="B409" s="19" t="s">
        <v>152</v>
      </c>
      <c r="C409" s="19" t="s">
        <v>17</v>
      </c>
      <c r="D409" s="19"/>
      <c r="E409" s="19" t="s">
        <v>745</v>
      </c>
      <c r="F409" s="19" t="s">
        <v>15</v>
      </c>
      <c r="G409" s="19">
        <v>1</v>
      </c>
    </row>
    <row r="410" spans="1:7" ht="30" hidden="1" outlineLevel="6" collapsed="1">
      <c r="A410" s="19" t="s">
        <v>12</v>
      </c>
      <c r="B410" s="19" t="s">
        <v>152</v>
      </c>
      <c r="C410" s="19" t="s">
        <v>17</v>
      </c>
      <c r="D410" s="19"/>
      <c r="E410" s="19" t="s">
        <v>746</v>
      </c>
      <c r="F410" s="19" t="s">
        <v>15</v>
      </c>
      <c r="G410" s="19">
        <v>1</v>
      </c>
    </row>
    <row r="411" spans="1:7" hidden="1" outlineLevel="6" collapsed="1">
      <c r="A411" s="19" t="s">
        <v>12</v>
      </c>
      <c r="B411" s="19" t="s">
        <v>13</v>
      </c>
      <c r="C411" s="19" t="s">
        <v>17</v>
      </c>
      <c r="D411" s="19"/>
      <c r="E411" s="19" t="s">
        <v>747</v>
      </c>
      <c r="F411" s="19" t="s">
        <v>15</v>
      </c>
      <c r="G411" s="19" t="s">
        <v>111</v>
      </c>
    </row>
    <row r="412" spans="1:7" ht="30" hidden="1" outlineLevel="6" collapsed="1">
      <c r="A412" s="19" t="s">
        <v>12</v>
      </c>
      <c r="B412" s="19" t="s">
        <v>152</v>
      </c>
      <c r="C412" s="19" t="s">
        <v>17</v>
      </c>
      <c r="D412" s="19"/>
      <c r="E412" s="19" t="s">
        <v>748</v>
      </c>
      <c r="F412" s="19" t="s">
        <v>15</v>
      </c>
      <c r="G412" s="19">
        <v>1</v>
      </c>
    </row>
    <row r="413" spans="1:7" ht="30" hidden="1" outlineLevel="6" collapsed="1">
      <c r="A413" s="19" t="s">
        <v>12</v>
      </c>
      <c r="B413" s="19" t="s">
        <v>152</v>
      </c>
      <c r="C413" s="19" t="s">
        <v>17</v>
      </c>
      <c r="D413" s="19"/>
      <c r="E413" s="19" t="s">
        <v>749</v>
      </c>
      <c r="F413" s="19" t="s">
        <v>15</v>
      </c>
      <c r="G413" s="19">
        <v>1</v>
      </c>
    </row>
    <row r="414" spans="1:7" hidden="1" outlineLevel="6" collapsed="1">
      <c r="A414" s="19" t="s">
        <v>12</v>
      </c>
      <c r="B414" s="19" t="s">
        <v>13</v>
      </c>
      <c r="C414" s="19" t="s">
        <v>17</v>
      </c>
      <c r="D414" s="19"/>
      <c r="E414" s="19" t="s">
        <v>750</v>
      </c>
      <c r="F414" s="19" t="s">
        <v>15</v>
      </c>
      <c r="G414" s="19" t="s">
        <v>111</v>
      </c>
    </row>
    <row r="415" spans="1:7" ht="30" hidden="1" outlineLevel="3">
      <c r="A415" s="3" t="s">
        <v>15</v>
      </c>
      <c r="B415" s="18" t="s">
        <v>751</v>
      </c>
      <c r="C415" s="3" t="s">
        <v>17</v>
      </c>
      <c r="D415" s="3" t="b">
        <f>EXACT(G116,"Electricity consumption from (an) off-grid fossil fuel fired captive power plant(s)")</f>
        <v>0</v>
      </c>
      <c r="E415" s="3" t="s">
        <v>785</v>
      </c>
      <c r="F415" s="3" t="s">
        <v>15</v>
      </c>
      <c r="G415" s="3" t="s">
        <v>17</v>
      </c>
    </row>
    <row r="416" spans="1:7" ht="90" hidden="1" outlineLevel="4" collapsed="1">
      <c r="A416" s="19" t="s">
        <v>12</v>
      </c>
      <c r="B416" s="19" t="s">
        <v>20</v>
      </c>
      <c r="C416" s="20" t="s">
        <v>753</v>
      </c>
      <c r="D416" s="19"/>
      <c r="E416" s="19" t="s">
        <v>754</v>
      </c>
      <c r="F416" s="19" t="s">
        <v>15</v>
      </c>
      <c r="G416" s="19" t="s">
        <v>755</v>
      </c>
    </row>
    <row r="417" spans="1:7" hidden="1" outlineLevel="4">
      <c r="A417" s="21" t="s">
        <v>15</v>
      </c>
      <c r="B417" s="22" t="s">
        <v>756</v>
      </c>
      <c r="C417" s="21" t="s">
        <v>17</v>
      </c>
      <c r="D417" s="21" t="b">
        <f>EXACT(G416,"No: Generic Approach")</f>
        <v>1</v>
      </c>
      <c r="E417" s="21" t="s">
        <v>757</v>
      </c>
      <c r="F417" s="21" t="s">
        <v>15</v>
      </c>
      <c r="G417" s="21" t="s">
        <v>17</v>
      </c>
    </row>
    <row r="418" spans="1:7" ht="30" hidden="1" outlineLevel="5" collapsed="1">
      <c r="A418" s="19" t="s">
        <v>12</v>
      </c>
      <c r="B418" s="19" t="s">
        <v>20</v>
      </c>
      <c r="C418" s="20" t="s">
        <v>758</v>
      </c>
      <c r="D418" s="19"/>
      <c r="E418" s="19" t="s">
        <v>759</v>
      </c>
      <c r="F418" s="19" t="s">
        <v>15</v>
      </c>
      <c r="G418" s="19" t="s">
        <v>760</v>
      </c>
    </row>
    <row r="419" spans="1:7" ht="45" hidden="1" outlineLevel="5" collapsed="1">
      <c r="A419" s="19" t="s">
        <v>15</v>
      </c>
      <c r="B419" s="19" t="s">
        <v>20</v>
      </c>
      <c r="C419" s="20" t="s">
        <v>761</v>
      </c>
      <c r="D419" s="19" t="b">
        <f>EXACT(G418,"Default Value")</f>
        <v>0</v>
      </c>
      <c r="E419" s="19" t="s">
        <v>762</v>
      </c>
      <c r="F419" s="19" t="s">
        <v>15</v>
      </c>
      <c r="G419" s="19" t="s">
        <v>738</v>
      </c>
    </row>
    <row r="420" spans="1:7" ht="30" hidden="1" outlineLevel="5" collapsed="1">
      <c r="A420" s="19" t="s">
        <v>15</v>
      </c>
      <c r="B420" s="19" t="s">
        <v>20</v>
      </c>
      <c r="C420" s="20" t="s">
        <v>763</v>
      </c>
      <c r="D420" s="19" t="b">
        <f>EXACT(G418,"Monitored Data")</f>
        <v>1</v>
      </c>
      <c r="E420" s="19" t="s">
        <v>764</v>
      </c>
      <c r="F420" s="19" t="s">
        <v>15</v>
      </c>
      <c r="G420" s="19" t="s">
        <v>765</v>
      </c>
    </row>
    <row r="421" spans="1:7" hidden="1" outlineLevel="5">
      <c r="A421" s="21" t="s">
        <v>15</v>
      </c>
      <c r="B421" s="22" t="s">
        <v>766</v>
      </c>
      <c r="C421" s="21" t="s">
        <v>17</v>
      </c>
      <c r="D421" s="21" t="b">
        <f>EXACT(G418,"Monitored Data")</f>
        <v>1</v>
      </c>
      <c r="E421" s="21" t="s">
        <v>767</v>
      </c>
      <c r="F421" s="21" t="s">
        <v>12</v>
      </c>
      <c r="G421" s="21" t="s">
        <v>17</v>
      </c>
    </row>
    <row r="422" spans="1:7" hidden="1" outlineLevel="6" collapsed="1">
      <c r="A422" s="19" t="s">
        <v>12</v>
      </c>
      <c r="B422" s="19" t="s">
        <v>13</v>
      </c>
      <c r="C422" s="19" t="s">
        <v>17</v>
      </c>
      <c r="D422" s="19"/>
      <c r="E422" s="19" t="s">
        <v>768</v>
      </c>
      <c r="F422" s="19" t="s">
        <v>15</v>
      </c>
      <c r="G422" s="19" t="s">
        <v>111</v>
      </c>
    </row>
    <row r="423" spans="1:7" ht="30" hidden="1" outlineLevel="6" collapsed="1">
      <c r="A423" s="19" t="s">
        <v>12</v>
      </c>
      <c r="B423" s="19" t="s">
        <v>20</v>
      </c>
      <c r="C423" s="20" t="s">
        <v>769</v>
      </c>
      <c r="D423" s="19"/>
      <c r="E423" s="19" t="s">
        <v>770</v>
      </c>
      <c r="F423" s="19" t="s">
        <v>15</v>
      </c>
      <c r="G423" s="19" t="s">
        <v>771</v>
      </c>
    </row>
    <row r="424" spans="1:7" ht="30" hidden="1" outlineLevel="6" collapsed="1">
      <c r="A424" s="19" t="s">
        <v>12</v>
      </c>
      <c r="B424" s="19" t="s">
        <v>152</v>
      </c>
      <c r="C424" s="19" t="s">
        <v>17</v>
      </c>
      <c r="D424" s="19"/>
      <c r="E424" s="19" t="s">
        <v>772</v>
      </c>
      <c r="F424" s="19" t="s">
        <v>15</v>
      </c>
      <c r="G424" s="19">
        <v>1</v>
      </c>
    </row>
    <row r="425" spans="1:7" ht="30" hidden="1" outlineLevel="6" collapsed="1">
      <c r="A425" s="19" t="s">
        <v>12</v>
      </c>
      <c r="B425" s="19" t="s">
        <v>152</v>
      </c>
      <c r="C425" s="19" t="s">
        <v>17</v>
      </c>
      <c r="D425" s="19"/>
      <c r="E425" s="19" t="s">
        <v>773</v>
      </c>
      <c r="F425" s="19" t="s">
        <v>15</v>
      </c>
      <c r="G425" s="19">
        <v>1</v>
      </c>
    </row>
    <row r="426" spans="1:7" ht="60" hidden="1" outlineLevel="6" collapsed="1">
      <c r="A426" s="19" t="s">
        <v>12</v>
      </c>
      <c r="B426" s="19" t="s">
        <v>152</v>
      </c>
      <c r="C426" s="19" t="s">
        <v>17</v>
      </c>
      <c r="D426" s="19"/>
      <c r="E426" s="19" t="s">
        <v>774</v>
      </c>
      <c r="F426" s="19" t="s">
        <v>15</v>
      </c>
      <c r="G426" s="19">
        <v>1</v>
      </c>
    </row>
    <row r="427" spans="1:7" ht="30" hidden="1" outlineLevel="6" collapsed="1">
      <c r="A427" s="19" t="s">
        <v>15</v>
      </c>
      <c r="B427" s="19" t="s">
        <v>152</v>
      </c>
      <c r="C427" s="19" t="s">
        <v>17</v>
      </c>
      <c r="D427" s="19" t="s">
        <v>15</v>
      </c>
      <c r="E427" s="19" t="s">
        <v>775</v>
      </c>
      <c r="F427" s="19" t="s">
        <v>15</v>
      </c>
      <c r="G427" s="19">
        <v>1</v>
      </c>
    </row>
    <row r="428" spans="1:7" ht="30" hidden="1" outlineLevel="6" collapsed="1">
      <c r="A428" s="19" t="s">
        <v>15</v>
      </c>
      <c r="B428" s="19" t="s">
        <v>152</v>
      </c>
      <c r="C428" s="19" t="s">
        <v>17</v>
      </c>
      <c r="D428" s="19" t="s">
        <v>15</v>
      </c>
      <c r="E428" s="19" t="s">
        <v>776</v>
      </c>
      <c r="F428" s="19" t="s">
        <v>15</v>
      </c>
      <c r="G428" s="19">
        <v>1</v>
      </c>
    </row>
    <row r="429" spans="1:7" ht="30" hidden="1" outlineLevel="6" collapsed="1">
      <c r="A429" s="19" t="s">
        <v>15</v>
      </c>
      <c r="B429" s="19" t="s">
        <v>152</v>
      </c>
      <c r="C429" s="19" t="s">
        <v>17</v>
      </c>
      <c r="D429" s="19" t="s">
        <v>15</v>
      </c>
      <c r="E429" s="19" t="s">
        <v>777</v>
      </c>
      <c r="F429" s="19" t="s">
        <v>15</v>
      </c>
      <c r="G429" s="19">
        <v>1</v>
      </c>
    </row>
    <row r="430" spans="1:7" ht="30" hidden="1" outlineLevel="6" collapsed="1">
      <c r="A430" s="19" t="s">
        <v>15</v>
      </c>
      <c r="B430" s="19" t="s">
        <v>152</v>
      </c>
      <c r="C430" s="19" t="s">
        <v>17</v>
      </c>
      <c r="D430" s="19" t="s">
        <v>15</v>
      </c>
      <c r="E430" s="19" t="s">
        <v>778</v>
      </c>
      <c r="F430" s="19" t="s">
        <v>15</v>
      </c>
      <c r="G430" s="19">
        <v>1</v>
      </c>
    </row>
    <row r="431" spans="1:7" ht="30" hidden="1" outlineLevel="6" collapsed="1">
      <c r="A431" s="19" t="s">
        <v>15</v>
      </c>
      <c r="B431" s="19" t="s">
        <v>152</v>
      </c>
      <c r="C431" s="19" t="s">
        <v>17</v>
      </c>
      <c r="D431" s="19" t="s">
        <v>15</v>
      </c>
      <c r="E431" s="19" t="s">
        <v>779</v>
      </c>
      <c r="F431" s="19" t="s">
        <v>15</v>
      </c>
      <c r="G431" s="19">
        <v>1</v>
      </c>
    </row>
    <row r="432" spans="1:7" ht="30" hidden="1" outlineLevel="6" collapsed="1">
      <c r="A432" s="19" t="s">
        <v>15</v>
      </c>
      <c r="B432" s="19" t="s">
        <v>152</v>
      </c>
      <c r="C432" s="19" t="s">
        <v>17</v>
      </c>
      <c r="D432" s="19" t="s">
        <v>15</v>
      </c>
      <c r="E432" s="19" t="s">
        <v>780</v>
      </c>
      <c r="F432" s="19" t="s">
        <v>15</v>
      </c>
      <c r="G432" s="19">
        <v>1</v>
      </c>
    </row>
    <row r="433" spans="1:7" hidden="1" outlineLevel="5">
      <c r="A433" s="21" t="s">
        <v>12</v>
      </c>
      <c r="B433" s="22" t="s">
        <v>741</v>
      </c>
      <c r="C433" s="21" t="s">
        <v>17</v>
      </c>
      <c r="D433" s="21"/>
      <c r="E433" s="21" t="s">
        <v>741</v>
      </c>
      <c r="F433" s="21" t="s">
        <v>15</v>
      </c>
      <c r="G433" s="21" t="s">
        <v>17</v>
      </c>
    </row>
    <row r="434" spans="1:7" ht="30" hidden="1" outlineLevel="6" collapsed="1">
      <c r="A434" s="19" t="s">
        <v>12</v>
      </c>
      <c r="B434" s="19" t="s">
        <v>152</v>
      </c>
      <c r="C434" s="19" t="s">
        <v>17</v>
      </c>
      <c r="D434" s="19"/>
      <c r="E434" s="19" t="s">
        <v>742</v>
      </c>
      <c r="F434" s="19" t="s">
        <v>15</v>
      </c>
      <c r="G434" s="19">
        <v>1</v>
      </c>
    </row>
    <row r="435" spans="1:7" ht="30" hidden="1" outlineLevel="6" collapsed="1">
      <c r="A435" s="19" t="s">
        <v>12</v>
      </c>
      <c r="B435" s="19" t="s">
        <v>152</v>
      </c>
      <c r="C435" s="19" t="s">
        <v>17</v>
      </c>
      <c r="D435" s="19"/>
      <c r="E435" s="19" t="s">
        <v>743</v>
      </c>
      <c r="F435" s="19" t="s">
        <v>15</v>
      </c>
      <c r="G435" s="19">
        <v>1</v>
      </c>
    </row>
    <row r="436" spans="1:7" hidden="1" outlineLevel="6" collapsed="1">
      <c r="A436" s="19" t="s">
        <v>12</v>
      </c>
      <c r="B436" s="19" t="s">
        <v>13</v>
      </c>
      <c r="C436" s="19" t="s">
        <v>17</v>
      </c>
      <c r="D436" s="19"/>
      <c r="E436" s="19" t="s">
        <v>744</v>
      </c>
      <c r="F436" s="19" t="s">
        <v>15</v>
      </c>
      <c r="G436" s="19" t="s">
        <v>111</v>
      </c>
    </row>
    <row r="437" spans="1:7" ht="30" hidden="1" outlineLevel="6" collapsed="1">
      <c r="A437" s="19" t="s">
        <v>12</v>
      </c>
      <c r="B437" s="19" t="s">
        <v>152</v>
      </c>
      <c r="C437" s="19" t="s">
        <v>17</v>
      </c>
      <c r="D437" s="19"/>
      <c r="E437" s="19" t="s">
        <v>745</v>
      </c>
      <c r="F437" s="19" t="s">
        <v>15</v>
      </c>
      <c r="G437" s="19">
        <v>1</v>
      </c>
    </row>
    <row r="438" spans="1:7" ht="30" hidden="1" outlineLevel="6" collapsed="1">
      <c r="A438" s="19" t="s">
        <v>12</v>
      </c>
      <c r="B438" s="19" t="s">
        <v>152</v>
      </c>
      <c r="C438" s="19" t="s">
        <v>17</v>
      </c>
      <c r="D438" s="19"/>
      <c r="E438" s="19" t="s">
        <v>746</v>
      </c>
      <c r="F438" s="19" t="s">
        <v>15</v>
      </c>
      <c r="G438" s="19">
        <v>1</v>
      </c>
    </row>
    <row r="439" spans="1:7" hidden="1" outlineLevel="6" collapsed="1">
      <c r="A439" s="19" t="s">
        <v>12</v>
      </c>
      <c r="B439" s="19" t="s">
        <v>13</v>
      </c>
      <c r="C439" s="19" t="s">
        <v>17</v>
      </c>
      <c r="D439" s="19"/>
      <c r="E439" s="19" t="s">
        <v>747</v>
      </c>
      <c r="F439" s="19" t="s">
        <v>15</v>
      </c>
      <c r="G439" s="19" t="s">
        <v>111</v>
      </c>
    </row>
    <row r="440" spans="1:7" ht="30" hidden="1" outlineLevel="6" collapsed="1">
      <c r="A440" s="19" t="s">
        <v>12</v>
      </c>
      <c r="B440" s="19" t="s">
        <v>152</v>
      </c>
      <c r="C440" s="19" t="s">
        <v>17</v>
      </c>
      <c r="D440" s="19"/>
      <c r="E440" s="19" t="s">
        <v>748</v>
      </c>
      <c r="F440" s="19" t="s">
        <v>15</v>
      </c>
      <c r="G440" s="19">
        <v>1</v>
      </c>
    </row>
    <row r="441" spans="1:7" ht="30" hidden="1" outlineLevel="6" collapsed="1">
      <c r="A441" s="19" t="s">
        <v>12</v>
      </c>
      <c r="B441" s="19" t="s">
        <v>152</v>
      </c>
      <c r="C441" s="19" t="s">
        <v>17</v>
      </c>
      <c r="D441" s="19"/>
      <c r="E441" s="19" t="s">
        <v>749</v>
      </c>
      <c r="F441" s="19" t="s">
        <v>15</v>
      </c>
      <c r="G441" s="19">
        <v>1</v>
      </c>
    </row>
    <row r="442" spans="1:7" hidden="1" outlineLevel="6" collapsed="1">
      <c r="A442" s="19" t="s">
        <v>12</v>
      </c>
      <c r="B442" s="19" t="s">
        <v>13</v>
      </c>
      <c r="C442" s="19" t="s">
        <v>17</v>
      </c>
      <c r="D442" s="19"/>
      <c r="E442" s="19" t="s">
        <v>750</v>
      </c>
      <c r="F442" s="19" t="s">
        <v>15</v>
      </c>
      <c r="G442" s="19" t="s">
        <v>111</v>
      </c>
    </row>
    <row r="443" spans="1:7" ht="30" hidden="1" outlineLevel="4" collapsed="1">
      <c r="A443" s="19" t="s">
        <v>15</v>
      </c>
      <c r="B443" s="19" t="s">
        <v>152</v>
      </c>
      <c r="C443" s="19" t="s">
        <v>17</v>
      </c>
      <c r="D443" s="19" t="b">
        <f>EXACT(G416,"Yes: Alternative Approach")</f>
        <v>0</v>
      </c>
      <c r="E443" s="19" t="s">
        <v>781</v>
      </c>
      <c r="F443" s="19" t="s">
        <v>15</v>
      </c>
      <c r="G443" s="19">
        <v>1</v>
      </c>
    </row>
    <row r="444" spans="1:7" ht="30" hidden="1" outlineLevel="4" collapsed="1">
      <c r="A444" s="19" t="s">
        <v>15</v>
      </c>
      <c r="B444" s="19" t="s">
        <v>13</v>
      </c>
      <c r="C444" s="19" t="s">
        <v>17</v>
      </c>
      <c r="D444" s="19" t="b">
        <f>EXACT(G416,"Yes: Alternative Approach")</f>
        <v>0</v>
      </c>
      <c r="E444" s="19" t="s">
        <v>782</v>
      </c>
      <c r="F444" s="19" t="s">
        <v>15</v>
      </c>
      <c r="G444" s="19" t="s">
        <v>111</v>
      </c>
    </row>
    <row r="445" spans="1:7" ht="30" hidden="1" outlineLevel="4" collapsed="1">
      <c r="A445" s="19" t="s">
        <v>15</v>
      </c>
      <c r="B445" s="19" t="s">
        <v>152</v>
      </c>
      <c r="C445" s="19" t="s">
        <v>17</v>
      </c>
      <c r="D445" s="19" t="b">
        <f>EXACT(G416,"Yes: Alternative Approach")</f>
        <v>0</v>
      </c>
      <c r="E445" s="19" t="s">
        <v>783</v>
      </c>
      <c r="F445" s="19" t="s">
        <v>15</v>
      </c>
      <c r="G445" s="19">
        <v>1</v>
      </c>
    </row>
    <row r="446" spans="1:7" ht="30" hidden="1" outlineLevel="4" collapsed="1">
      <c r="A446" s="19" t="s">
        <v>15</v>
      </c>
      <c r="B446" s="19" t="s">
        <v>13</v>
      </c>
      <c r="C446" s="19" t="s">
        <v>17</v>
      </c>
      <c r="D446" s="19" t="b">
        <f>EXACT(G416,"Yes: Alternative Approach")</f>
        <v>0</v>
      </c>
      <c r="E446" s="19" t="s">
        <v>784</v>
      </c>
      <c r="F446" s="19" t="s">
        <v>15</v>
      </c>
      <c r="G446" s="19" t="s">
        <v>111</v>
      </c>
    </row>
    <row r="447" spans="1:7" hidden="1" outlineLevel="3">
      <c r="A447" s="3" t="s">
        <v>15</v>
      </c>
      <c r="B447" s="18" t="s">
        <v>620</v>
      </c>
      <c r="C447" s="3" t="s">
        <v>17</v>
      </c>
      <c r="D447" s="3" t="b">
        <f>EXACT(G116,"Electricity consumption from the grid")</f>
        <v>1</v>
      </c>
      <c r="E447" s="3" t="s">
        <v>621</v>
      </c>
      <c r="F447" s="3" t="s">
        <v>15</v>
      </c>
      <c r="G447" s="3" t="s">
        <v>17</v>
      </c>
    </row>
    <row r="448" spans="1:7" ht="75" hidden="1" outlineLevel="4" collapsed="1">
      <c r="A448" s="19" t="s">
        <v>12</v>
      </c>
      <c r="B448" s="19" t="s">
        <v>20</v>
      </c>
      <c r="C448" s="20" t="s">
        <v>622</v>
      </c>
      <c r="D448" s="19"/>
      <c r="E448" s="19" t="s">
        <v>623</v>
      </c>
      <c r="F448" s="19" t="s">
        <v>15</v>
      </c>
      <c r="G448" s="19" t="s">
        <v>624</v>
      </c>
    </row>
    <row r="449" spans="1:7" hidden="1" outlineLevel="4">
      <c r="A449" s="21" t="s">
        <v>15</v>
      </c>
      <c r="B449" s="22" t="s">
        <v>625</v>
      </c>
      <c r="C449" s="21" t="s">
        <v>17</v>
      </c>
      <c r="D449" s="21" t="b">
        <f>EXACT(G448,"Calculate the combined margin emission factor of the applicable electricity system, using the procedures in the latest approved version of the “Use Tool 7 to calculate the emission factor for an electricity system” (EFEL,j/k/l,y = EFgrid,CM,y)")</f>
        <v>1</v>
      </c>
      <c r="E449" s="21" t="s">
        <v>625</v>
      </c>
      <c r="F449" s="21" t="s">
        <v>15</v>
      </c>
      <c r="G449" s="21" t="s">
        <v>17</v>
      </c>
    </row>
    <row r="450" spans="1:7" hidden="1" outlineLevel="5" collapsed="1">
      <c r="A450" s="19" t="s">
        <v>12</v>
      </c>
      <c r="B450" s="19" t="s">
        <v>13</v>
      </c>
      <c r="C450" s="19" t="s">
        <v>17</v>
      </c>
      <c r="D450" s="19"/>
      <c r="E450" s="19" t="s">
        <v>626</v>
      </c>
      <c r="F450" s="19" t="s">
        <v>15</v>
      </c>
      <c r="G450" s="19" t="s">
        <v>111</v>
      </c>
    </row>
    <row r="451" spans="1:7" ht="30" hidden="1" outlineLevel="5" collapsed="1">
      <c r="A451" s="19" t="s">
        <v>12</v>
      </c>
      <c r="B451" s="19" t="s">
        <v>20</v>
      </c>
      <c r="C451" s="20" t="s">
        <v>627</v>
      </c>
      <c r="D451" s="19"/>
      <c r="E451" s="19" t="s">
        <v>628</v>
      </c>
      <c r="F451" s="19" t="s">
        <v>15</v>
      </c>
      <c r="G451" s="19" t="s">
        <v>629</v>
      </c>
    </row>
    <row r="452" spans="1:7" hidden="1" outlineLevel="5">
      <c r="A452" s="21" t="s">
        <v>15</v>
      </c>
      <c r="B452" s="22" t="s">
        <v>630</v>
      </c>
      <c r="C452" s="21" t="s">
        <v>17</v>
      </c>
      <c r="D452" s="21" t="b">
        <f>EXACT(G451,"Annual")</f>
        <v>0</v>
      </c>
      <c r="E452" s="21" t="s">
        <v>631</v>
      </c>
      <c r="F452" s="21" t="s">
        <v>15</v>
      </c>
      <c r="G452" s="21" t="s">
        <v>17</v>
      </c>
    </row>
    <row r="453" spans="1:7" ht="30" hidden="1" outlineLevel="6" collapsed="1">
      <c r="A453" s="19" t="s">
        <v>12</v>
      </c>
      <c r="B453" s="19" t="s">
        <v>20</v>
      </c>
      <c r="C453" s="20" t="s">
        <v>632</v>
      </c>
      <c r="D453" s="19"/>
      <c r="E453" s="19" t="s">
        <v>631</v>
      </c>
      <c r="F453" s="19" t="s">
        <v>15</v>
      </c>
      <c r="G453" s="19" t="s">
        <v>12</v>
      </c>
    </row>
    <row r="454" spans="1:7" hidden="1" outlineLevel="6">
      <c r="A454" s="21" t="s">
        <v>15</v>
      </c>
      <c r="B454" s="22" t="s">
        <v>633</v>
      </c>
      <c r="C454" s="21" t="s">
        <v>17</v>
      </c>
      <c r="D454" s="21" t="b">
        <f>EXACT(G453,"No")</f>
        <v>0</v>
      </c>
      <c r="E454" s="21" t="s">
        <v>634</v>
      </c>
      <c r="F454" s="21" t="s">
        <v>15</v>
      </c>
      <c r="G454" s="21" t="s">
        <v>17</v>
      </c>
    </row>
    <row r="455" spans="1:7" ht="30" hidden="1" outlineLevel="7" collapsed="1">
      <c r="A455" s="19" t="s">
        <v>12</v>
      </c>
      <c r="B455" s="19" t="s">
        <v>20</v>
      </c>
      <c r="C455" s="20" t="s">
        <v>635</v>
      </c>
      <c r="D455" s="19"/>
      <c r="E455" s="19" t="s">
        <v>634</v>
      </c>
      <c r="F455" s="19" t="s">
        <v>15</v>
      </c>
      <c r="G455" s="19" t="s">
        <v>12</v>
      </c>
    </row>
    <row r="456" spans="1:7" hidden="1" outlineLevel="7">
      <c r="A456" s="21" t="s">
        <v>15</v>
      </c>
      <c r="B456" s="22" t="s">
        <v>636</v>
      </c>
      <c r="C456" s="21" t="s">
        <v>17</v>
      </c>
      <c r="D456" s="21" t="b">
        <f>EXACT(G455,"No")</f>
        <v>0</v>
      </c>
      <c r="E456" s="21" t="s">
        <v>637</v>
      </c>
      <c r="F456" s="21" t="s">
        <v>15</v>
      </c>
      <c r="G456" s="21" t="s">
        <v>17</v>
      </c>
    </row>
    <row r="457" spans="1:7" ht="30" hidden="1" outlineLevel="7" collapsed="1">
      <c r="A457" s="19" t="s">
        <v>12</v>
      </c>
      <c r="B457" s="19" t="s">
        <v>20</v>
      </c>
      <c r="C457" s="20" t="s">
        <v>638</v>
      </c>
      <c r="D457" s="19"/>
      <c r="E457" s="19" t="s">
        <v>637</v>
      </c>
      <c r="F457" s="19" t="s">
        <v>15</v>
      </c>
      <c r="G457" s="19" t="s">
        <v>12</v>
      </c>
    </row>
    <row r="458" spans="1:7" hidden="1" outlineLevel="7">
      <c r="A458" s="21" t="s">
        <v>15</v>
      </c>
      <c r="B458" s="22" t="s">
        <v>639</v>
      </c>
      <c r="C458" s="21" t="s">
        <v>17</v>
      </c>
      <c r="D458" s="21" t="b">
        <f>EXACT(G457,"No")</f>
        <v>0</v>
      </c>
      <c r="E458" s="21" t="s">
        <v>640</v>
      </c>
      <c r="F458" s="21" t="s">
        <v>15</v>
      </c>
      <c r="G458" s="21" t="s">
        <v>17</v>
      </c>
    </row>
    <row r="459" spans="1:7" ht="30" hidden="1" outlineLevel="7" collapsed="1">
      <c r="A459" s="19" t="s">
        <v>12</v>
      </c>
      <c r="B459" s="19" t="s">
        <v>20</v>
      </c>
      <c r="C459" s="20" t="s">
        <v>641</v>
      </c>
      <c r="D459" s="19"/>
      <c r="E459" s="19" t="s">
        <v>640</v>
      </c>
      <c r="F459" s="19" t="s">
        <v>15</v>
      </c>
      <c r="G459" s="19" t="s">
        <v>12</v>
      </c>
    </row>
    <row r="460" spans="1:7" ht="30" hidden="1" outlineLevel="7">
      <c r="A460" s="21" t="s">
        <v>15</v>
      </c>
      <c r="B460" s="22" t="s">
        <v>642</v>
      </c>
      <c r="C460" s="21" t="s">
        <v>17</v>
      </c>
      <c r="D460" s="21" t="b">
        <f>EXACT(G459,"No")</f>
        <v>0</v>
      </c>
      <c r="E460" s="21" t="s">
        <v>643</v>
      </c>
      <c r="F460" s="21" t="s">
        <v>15</v>
      </c>
      <c r="G460" s="21" t="s">
        <v>17</v>
      </c>
    </row>
    <row r="461" spans="1:7" ht="30" hidden="1" outlineLevel="7" collapsed="1">
      <c r="A461" s="19" t="s">
        <v>12</v>
      </c>
      <c r="B461" s="19" t="s">
        <v>20</v>
      </c>
      <c r="C461" s="20" t="s">
        <v>786</v>
      </c>
      <c r="D461" s="19"/>
      <c r="E461" s="19" t="s">
        <v>643</v>
      </c>
      <c r="F461" s="19" t="s">
        <v>15</v>
      </c>
      <c r="G461" s="19" t="s">
        <v>12</v>
      </c>
    </row>
    <row r="462" spans="1:7" ht="46.5" hidden="1" outlineLevel="7" collapsed="1">
      <c r="A462" s="19" t="s">
        <v>15</v>
      </c>
      <c r="B462" s="19" t="s">
        <v>80</v>
      </c>
      <c r="C462" s="23" t="s">
        <v>81</v>
      </c>
      <c r="D462" s="19" t="b">
        <f>EXACT(G461,"No")</f>
        <v>0</v>
      </c>
      <c r="E462" s="24" t="s">
        <v>787</v>
      </c>
      <c r="F462" s="19" t="s">
        <v>15</v>
      </c>
      <c r="G462" s="19" t="s">
        <v>17</v>
      </c>
    </row>
    <row r="463" spans="1:7" hidden="1" outlineLevel="7" collapsed="1">
      <c r="A463" s="19" t="s">
        <v>15</v>
      </c>
      <c r="B463" s="20" t="s">
        <v>654</v>
      </c>
      <c r="C463" s="19" t="s">
        <v>17</v>
      </c>
      <c r="D463" s="19" t="b">
        <f>EXACT(G461,"Yes")</f>
        <v>1</v>
      </c>
      <c r="E463" s="19" t="s">
        <v>788</v>
      </c>
      <c r="F463" s="19" t="s">
        <v>15</v>
      </c>
      <c r="G463" s="19" t="s">
        <v>17</v>
      </c>
    </row>
    <row r="464" spans="1:7" hidden="1" outlineLevel="7">
      <c r="A464" s="21" t="s">
        <v>15</v>
      </c>
      <c r="B464" s="22" t="s">
        <v>644</v>
      </c>
      <c r="C464" s="21" t="s">
        <v>17</v>
      </c>
      <c r="D464" s="21" t="b">
        <f>EXACT(G459,"Yes")</f>
        <v>1</v>
      </c>
      <c r="E464" s="21" t="s">
        <v>645</v>
      </c>
      <c r="F464" s="21" t="s">
        <v>15</v>
      </c>
      <c r="G464" s="21" t="s">
        <v>17</v>
      </c>
    </row>
    <row r="465" spans="1:7" ht="45" hidden="1" outlineLevel="7" collapsed="1">
      <c r="A465" s="19" t="s">
        <v>12</v>
      </c>
      <c r="B465" s="19" t="s">
        <v>20</v>
      </c>
      <c r="C465" s="20" t="s">
        <v>646</v>
      </c>
      <c r="D465" s="19"/>
      <c r="E465" s="19" t="s">
        <v>647</v>
      </c>
      <c r="F465" s="19" t="s">
        <v>15</v>
      </c>
      <c r="G465" s="19" t="s">
        <v>648</v>
      </c>
    </row>
    <row r="466" spans="1:7" hidden="1" outlineLevel="7" collapsed="1">
      <c r="A466" s="19" t="s">
        <v>15</v>
      </c>
      <c r="B466" s="20" t="s">
        <v>649</v>
      </c>
      <c r="C466" s="19" t="s">
        <v>17</v>
      </c>
      <c r="D466" s="19" t="b">
        <f>EXACT(G465,"Lambda (λy) should be determined by applying the step wise procedure provided in appendix 3 of methodology")</f>
        <v>0</v>
      </c>
      <c r="E466" s="19" t="s">
        <v>649</v>
      </c>
      <c r="F466" s="19" t="s">
        <v>15</v>
      </c>
      <c r="G466" s="19" t="s">
        <v>17</v>
      </c>
    </row>
    <row r="467" spans="1:7" hidden="1" outlineLevel="7" collapsed="1">
      <c r="A467" s="19" t="s">
        <v>15</v>
      </c>
      <c r="B467" s="20" t="s">
        <v>650</v>
      </c>
      <c r="C467" s="19" t="s">
        <v>17</v>
      </c>
      <c r="D467" s="19" t="b">
        <f>EXACT(G465,"Use default values of lambda based on the share of electricity generation from low-cost/must-run in total generation")</f>
        <v>1</v>
      </c>
      <c r="E467" s="19" t="s">
        <v>650</v>
      </c>
      <c r="F467" s="19" t="s">
        <v>15</v>
      </c>
      <c r="G467" s="19" t="s">
        <v>17</v>
      </c>
    </row>
    <row r="468" spans="1:7" ht="30" hidden="1" outlineLevel="7" collapsed="1">
      <c r="A468" s="19" t="s">
        <v>15</v>
      </c>
      <c r="B468" s="19" t="s">
        <v>152</v>
      </c>
      <c r="C468" s="19" t="s">
        <v>17</v>
      </c>
      <c r="D468" s="19" t="s">
        <v>15</v>
      </c>
      <c r="E468" s="19" t="s">
        <v>651</v>
      </c>
      <c r="F468" s="19" t="s">
        <v>15</v>
      </c>
      <c r="G468" s="19">
        <v>1</v>
      </c>
    </row>
    <row r="469" spans="1:7" hidden="1" outlineLevel="7" collapsed="1">
      <c r="A469" s="19" t="s">
        <v>12</v>
      </c>
      <c r="B469" s="20" t="s">
        <v>652</v>
      </c>
      <c r="C469" s="19" t="s">
        <v>17</v>
      </c>
      <c r="D469" s="19"/>
      <c r="E469" s="19" t="s">
        <v>653</v>
      </c>
      <c r="F469" s="19" t="s">
        <v>12</v>
      </c>
      <c r="G469" s="19" t="s">
        <v>17</v>
      </c>
    </row>
    <row r="470" spans="1:7" hidden="1" outlineLevel="7">
      <c r="A470" s="21" t="s">
        <v>15</v>
      </c>
      <c r="B470" s="22" t="s">
        <v>644</v>
      </c>
      <c r="C470" s="21" t="s">
        <v>17</v>
      </c>
      <c r="D470" s="21" t="b">
        <f>EXACT(G457,"Yes")</f>
        <v>1</v>
      </c>
      <c r="E470" s="21" t="s">
        <v>645</v>
      </c>
      <c r="F470" s="21" t="s">
        <v>15</v>
      </c>
      <c r="G470" s="21" t="s">
        <v>17</v>
      </c>
    </row>
    <row r="471" spans="1:7" ht="45" hidden="1" outlineLevel="7" collapsed="1">
      <c r="A471" s="19" t="s">
        <v>12</v>
      </c>
      <c r="B471" s="19" t="s">
        <v>20</v>
      </c>
      <c r="C471" s="20" t="s">
        <v>646</v>
      </c>
      <c r="D471" s="19"/>
      <c r="E471" s="19" t="s">
        <v>647</v>
      </c>
      <c r="F471" s="19" t="s">
        <v>15</v>
      </c>
      <c r="G471" s="19" t="s">
        <v>648</v>
      </c>
    </row>
    <row r="472" spans="1:7" hidden="1" outlineLevel="7">
      <c r="A472" s="21" t="s">
        <v>15</v>
      </c>
      <c r="B472" s="22" t="s">
        <v>649</v>
      </c>
      <c r="C472" s="21" t="s">
        <v>17</v>
      </c>
      <c r="D472" s="21" t="b">
        <f>EXACT(G471,"Lambda (λy) should be determined by applying the step wise procedure provided in appendix 3 of methodology")</f>
        <v>0</v>
      </c>
      <c r="E472" s="21" t="s">
        <v>649</v>
      </c>
      <c r="F472" s="21" t="s">
        <v>15</v>
      </c>
      <c r="G472" s="21" t="s">
        <v>17</v>
      </c>
    </row>
    <row r="473" spans="1:7" ht="30" hidden="1" outlineLevel="7" collapsed="1">
      <c r="A473" s="19" t="s">
        <v>12</v>
      </c>
      <c r="B473" s="19" t="s">
        <v>152</v>
      </c>
      <c r="C473" s="19" t="s">
        <v>17</v>
      </c>
      <c r="D473" s="19"/>
      <c r="E473" s="19" t="s">
        <v>789</v>
      </c>
      <c r="F473" s="19" t="s">
        <v>15</v>
      </c>
      <c r="G473" s="19">
        <v>1</v>
      </c>
    </row>
    <row r="474" spans="1:7" hidden="1" outlineLevel="7" collapsed="1">
      <c r="A474" s="19" t="s">
        <v>12</v>
      </c>
      <c r="B474" s="19" t="s">
        <v>13</v>
      </c>
      <c r="C474" s="19" t="s">
        <v>17</v>
      </c>
      <c r="D474" s="19"/>
      <c r="E474" s="19" t="s">
        <v>790</v>
      </c>
      <c r="F474" s="19" t="s">
        <v>15</v>
      </c>
      <c r="G474" s="19" t="s">
        <v>111</v>
      </c>
    </row>
    <row r="475" spans="1:7" hidden="1" outlineLevel="7" collapsed="1">
      <c r="A475" s="19" t="s">
        <v>12</v>
      </c>
      <c r="B475" s="19" t="s">
        <v>38</v>
      </c>
      <c r="C475" s="19" t="s">
        <v>17</v>
      </c>
      <c r="D475" s="19"/>
      <c r="E475" s="19" t="s">
        <v>791</v>
      </c>
      <c r="F475" s="19" t="s">
        <v>15</v>
      </c>
      <c r="G475" s="19" t="s">
        <v>792</v>
      </c>
    </row>
    <row r="476" spans="1:7" hidden="1" outlineLevel="7">
      <c r="A476" s="21" t="s">
        <v>15</v>
      </c>
      <c r="B476" s="22" t="s">
        <v>650</v>
      </c>
      <c r="C476" s="21" t="s">
        <v>17</v>
      </c>
      <c r="D476" s="21" t="b">
        <f>EXACT(G471,"Use default values of lambda based on the share of electricity generation from low-cost/must-run in total generation")</f>
        <v>1</v>
      </c>
      <c r="E476" s="21" t="s">
        <v>650</v>
      </c>
      <c r="F476" s="21" t="s">
        <v>15</v>
      </c>
      <c r="G476" s="21" t="s">
        <v>17</v>
      </c>
    </row>
    <row r="477" spans="1:7" ht="30" hidden="1" outlineLevel="7" collapsed="1">
      <c r="A477" s="19" t="s">
        <v>15</v>
      </c>
      <c r="B477" s="19" t="s">
        <v>152</v>
      </c>
      <c r="C477" s="19" t="s">
        <v>17</v>
      </c>
      <c r="D477" s="19" t="s">
        <v>15</v>
      </c>
      <c r="E477" s="19" t="s">
        <v>789</v>
      </c>
      <c r="F477" s="19" t="s">
        <v>15</v>
      </c>
      <c r="G477" s="19">
        <v>1</v>
      </c>
    </row>
    <row r="478" spans="1:7" hidden="1" outlineLevel="7" collapsed="1">
      <c r="A478" s="19" t="s">
        <v>15</v>
      </c>
      <c r="B478" s="19" t="s">
        <v>152</v>
      </c>
      <c r="C478" s="19" t="s">
        <v>17</v>
      </c>
      <c r="D478" s="19" t="s">
        <v>15</v>
      </c>
      <c r="E478" s="19" t="s">
        <v>793</v>
      </c>
      <c r="F478" s="19" t="s">
        <v>15</v>
      </c>
      <c r="G478" s="19">
        <v>1</v>
      </c>
    </row>
    <row r="479" spans="1:7" ht="30" hidden="1" outlineLevel="7" collapsed="1">
      <c r="A479" s="19" t="s">
        <v>12</v>
      </c>
      <c r="B479" s="19" t="s">
        <v>152</v>
      </c>
      <c r="C479" s="19" t="s">
        <v>17</v>
      </c>
      <c r="D479" s="19"/>
      <c r="E479" s="19" t="s">
        <v>794</v>
      </c>
      <c r="F479" s="19" t="s">
        <v>12</v>
      </c>
      <c r="G479" s="19">
        <v>1</v>
      </c>
    </row>
    <row r="480" spans="1:7" hidden="1" outlineLevel="7" collapsed="1">
      <c r="A480" s="19" t="s">
        <v>12</v>
      </c>
      <c r="B480" s="19" t="s">
        <v>152</v>
      </c>
      <c r="C480" s="19" t="s">
        <v>17</v>
      </c>
      <c r="D480" s="19"/>
      <c r="E480" s="19" t="s">
        <v>795</v>
      </c>
      <c r="F480" s="19" t="s">
        <v>12</v>
      </c>
      <c r="G480" s="19">
        <v>1</v>
      </c>
    </row>
    <row r="481" spans="1:7" hidden="1" outlineLevel="7" collapsed="1">
      <c r="A481" s="19" t="s">
        <v>12</v>
      </c>
      <c r="B481" s="19" t="s">
        <v>152</v>
      </c>
      <c r="C481" s="19" t="s">
        <v>17</v>
      </c>
      <c r="D481" s="19"/>
      <c r="E481" s="19" t="s">
        <v>796</v>
      </c>
      <c r="F481" s="19" t="s">
        <v>15</v>
      </c>
      <c r="G481" s="19">
        <v>1</v>
      </c>
    </row>
    <row r="482" spans="1:7" ht="30" hidden="1" outlineLevel="7" collapsed="1">
      <c r="A482" s="19" t="s">
        <v>15</v>
      </c>
      <c r="B482" s="19" t="s">
        <v>152</v>
      </c>
      <c r="C482" s="19" t="s">
        <v>17</v>
      </c>
      <c r="D482" s="19" t="s">
        <v>15</v>
      </c>
      <c r="E482" s="19" t="s">
        <v>651</v>
      </c>
      <c r="F482" s="19" t="s">
        <v>15</v>
      </c>
      <c r="G482" s="19">
        <v>1</v>
      </c>
    </row>
    <row r="483" spans="1:7" hidden="1" outlineLevel="7">
      <c r="A483" s="21" t="s">
        <v>12</v>
      </c>
      <c r="B483" s="22" t="s">
        <v>652</v>
      </c>
      <c r="C483" s="21" t="s">
        <v>17</v>
      </c>
      <c r="D483" s="21"/>
      <c r="E483" s="21" t="s">
        <v>653</v>
      </c>
      <c r="F483" s="21" t="s">
        <v>12</v>
      </c>
      <c r="G483" s="21" t="s">
        <v>17</v>
      </c>
    </row>
    <row r="484" spans="1:7" ht="30" hidden="1" outlineLevel="7" collapsed="1">
      <c r="A484" s="19" t="s">
        <v>12</v>
      </c>
      <c r="B484" s="19" t="s">
        <v>20</v>
      </c>
      <c r="C484" s="20" t="s">
        <v>671</v>
      </c>
      <c r="D484" s="19"/>
      <c r="E484" s="19" t="s">
        <v>672</v>
      </c>
      <c r="F484" s="19" t="s">
        <v>15</v>
      </c>
      <c r="G484" s="19" t="s">
        <v>673</v>
      </c>
    </row>
    <row r="485" spans="1:7" hidden="1" outlineLevel="7" collapsed="1">
      <c r="A485" s="19" t="s">
        <v>15</v>
      </c>
      <c r="B485" s="20" t="s">
        <v>674</v>
      </c>
      <c r="C485" s="19" t="s">
        <v>17</v>
      </c>
      <c r="D485" s="19" t="b">
        <f>EXACT(G484,"Only data available is the electricity generation for the specific power unit")</f>
        <v>0</v>
      </c>
      <c r="E485" s="19" t="s">
        <v>675</v>
      </c>
      <c r="F485" s="19" t="s">
        <v>15</v>
      </c>
      <c r="G485" s="19" t="s">
        <v>17</v>
      </c>
    </row>
    <row r="486" spans="1:7" ht="30" hidden="1" outlineLevel="7" collapsed="1">
      <c r="A486" s="19" t="s">
        <v>15</v>
      </c>
      <c r="B486" s="20" t="s">
        <v>676</v>
      </c>
      <c r="C486" s="19" t="s">
        <v>17</v>
      </c>
      <c r="D486" s="19" t="b">
        <f>EXACT(G484,"Only data available for the specific power unit are the electricity generation and the fuel types used")</f>
        <v>0</v>
      </c>
      <c r="E486" s="19" t="s">
        <v>677</v>
      </c>
      <c r="F486" s="19" t="s">
        <v>15</v>
      </c>
      <c r="G486" s="19" t="s">
        <v>17</v>
      </c>
    </row>
    <row r="487" spans="1:7" hidden="1" outlineLevel="7" collapsed="1">
      <c r="A487" s="19" t="s">
        <v>15</v>
      </c>
      <c r="B487" s="20" t="s">
        <v>678</v>
      </c>
      <c r="C487" s="19" t="s">
        <v>17</v>
      </c>
      <c r="D487" s="19" t="b">
        <f>EXACT(G484,"Data available for fuel consumption and electricity generation")</f>
        <v>1</v>
      </c>
      <c r="E487" s="19" t="s">
        <v>673</v>
      </c>
      <c r="F487" s="19" t="s">
        <v>15</v>
      </c>
      <c r="G487" s="19" t="s">
        <v>17</v>
      </c>
    </row>
    <row r="488" spans="1:7" hidden="1" outlineLevel="7">
      <c r="A488" s="21" t="s">
        <v>15</v>
      </c>
      <c r="B488" s="22" t="s">
        <v>654</v>
      </c>
      <c r="C488" s="21" t="s">
        <v>17</v>
      </c>
      <c r="D488" s="21" t="b">
        <f>EXACT(G455,"Yes")</f>
        <v>1</v>
      </c>
      <c r="E488" s="21" t="s">
        <v>655</v>
      </c>
      <c r="F488" s="21" t="s">
        <v>15</v>
      </c>
      <c r="G488" s="21" t="s">
        <v>17</v>
      </c>
    </row>
    <row r="489" spans="1:7" ht="30" hidden="1" outlineLevel="7" collapsed="1">
      <c r="A489" s="19" t="s">
        <v>12</v>
      </c>
      <c r="B489" s="19" t="s">
        <v>20</v>
      </c>
      <c r="C489" s="20" t="s">
        <v>656</v>
      </c>
      <c r="D489" s="19"/>
      <c r="E489" s="19" t="s">
        <v>657</v>
      </c>
      <c r="F489" s="19" t="s">
        <v>15</v>
      </c>
      <c r="G489" s="19" t="s">
        <v>658</v>
      </c>
    </row>
    <row r="490" spans="1:7" ht="30" hidden="1" outlineLevel="7">
      <c r="A490" s="21" t="s">
        <v>15</v>
      </c>
      <c r="B490" s="22" t="s">
        <v>659</v>
      </c>
      <c r="C490" s="21" t="s">
        <v>17</v>
      </c>
      <c r="D490" s="21" t="b">
        <f>EXACT(G489,"Based on the total net electricity generation of all power plants serving the system and the fuel types and total fuel consumption of the project electricity system")</f>
        <v>0</v>
      </c>
      <c r="E490" s="21" t="s">
        <v>660</v>
      </c>
      <c r="F490" s="21" t="s">
        <v>15</v>
      </c>
      <c r="G490" s="21" t="s">
        <v>17</v>
      </c>
    </row>
    <row r="491" spans="1:7" hidden="1" outlineLevel="7" collapsed="1">
      <c r="A491" s="19" t="s">
        <v>15</v>
      </c>
      <c r="B491" s="19" t="s">
        <v>152</v>
      </c>
      <c r="C491" s="19" t="s">
        <v>17</v>
      </c>
      <c r="D491" s="19" t="s">
        <v>15</v>
      </c>
      <c r="E491" s="19" t="s">
        <v>661</v>
      </c>
      <c r="F491" s="19" t="s">
        <v>15</v>
      </c>
      <c r="G491" s="19">
        <v>1</v>
      </c>
    </row>
    <row r="492" spans="1:7" ht="45" hidden="1" outlineLevel="7" collapsed="1">
      <c r="A492" s="19" t="s">
        <v>12</v>
      </c>
      <c r="B492" s="19" t="s">
        <v>152</v>
      </c>
      <c r="C492" s="19" t="s">
        <v>17</v>
      </c>
      <c r="D492" s="19"/>
      <c r="E492" s="19" t="s">
        <v>662</v>
      </c>
      <c r="F492" s="19" t="s">
        <v>15</v>
      </c>
      <c r="G492" s="19">
        <v>1</v>
      </c>
    </row>
    <row r="493" spans="1:7" hidden="1" outlineLevel="7">
      <c r="A493" s="21" t="s">
        <v>12</v>
      </c>
      <c r="B493" s="22" t="s">
        <v>663</v>
      </c>
      <c r="C493" s="21" t="s">
        <v>17</v>
      </c>
      <c r="D493" s="21"/>
      <c r="E493" s="21" t="s">
        <v>663</v>
      </c>
      <c r="F493" s="21" t="s">
        <v>12</v>
      </c>
      <c r="G493" s="21" t="s">
        <v>17</v>
      </c>
    </row>
    <row r="494" spans="1:7" hidden="1" outlineLevel="7" collapsed="1">
      <c r="A494" s="19" t="s">
        <v>12</v>
      </c>
      <c r="B494" s="19" t="s">
        <v>13</v>
      </c>
      <c r="C494" s="19" t="s">
        <v>17</v>
      </c>
      <c r="D494" s="19"/>
      <c r="E494" s="19" t="s">
        <v>667</v>
      </c>
      <c r="F494" s="19" t="s">
        <v>15</v>
      </c>
      <c r="G494" s="19" t="s">
        <v>111</v>
      </c>
    </row>
    <row r="495" spans="1:7" ht="30" hidden="1" outlineLevel="7" collapsed="1">
      <c r="A495" s="19" t="s">
        <v>12</v>
      </c>
      <c r="B495" s="19" t="s">
        <v>152</v>
      </c>
      <c r="C495" s="19" t="s">
        <v>17</v>
      </c>
      <c r="D495" s="19"/>
      <c r="E495" s="19" t="s">
        <v>668</v>
      </c>
      <c r="F495" s="19" t="s">
        <v>15</v>
      </c>
      <c r="G495" s="19">
        <v>1</v>
      </c>
    </row>
    <row r="496" spans="1:7" ht="30" hidden="1" outlineLevel="7" collapsed="1">
      <c r="A496" s="19" t="s">
        <v>12</v>
      </c>
      <c r="B496" s="19" t="s">
        <v>152</v>
      </c>
      <c r="C496" s="19" t="s">
        <v>17</v>
      </c>
      <c r="D496" s="19"/>
      <c r="E496" s="19" t="s">
        <v>669</v>
      </c>
      <c r="F496" s="19" t="s">
        <v>15</v>
      </c>
      <c r="G496" s="19">
        <v>1</v>
      </c>
    </row>
    <row r="497" spans="1:7" hidden="1" outlineLevel="7" collapsed="1">
      <c r="A497" s="19" t="s">
        <v>12</v>
      </c>
      <c r="B497" s="19" t="s">
        <v>152</v>
      </c>
      <c r="C497" s="19" t="s">
        <v>17</v>
      </c>
      <c r="D497" s="19"/>
      <c r="E497" s="19" t="s">
        <v>670</v>
      </c>
      <c r="F497" s="19" t="s">
        <v>15</v>
      </c>
      <c r="G497" s="19">
        <v>1</v>
      </c>
    </row>
    <row r="498" spans="1:7" ht="30" hidden="1" outlineLevel="7">
      <c r="A498" s="21" t="s">
        <v>15</v>
      </c>
      <c r="B498" s="22" t="s">
        <v>664</v>
      </c>
      <c r="C498" s="21" t="s">
        <v>17</v>
      </c>
      <c r="D498" s="21" t="b">
        <f>EXACT(G489,"Based on the net electricity generation and a CO2 emission factor of each power unit")</f>
        <v>1</v>
      </c>
      <c r="E498" s="21" t="s">
        <v>665</v>
      </c>
      <c r="F498" s="21" t="s">
        <v>15</v>
      </c>
      <c r="G498" s="21" t="s">
        <v>17</v>
      </c>
    </row>
    <row r="499" spans="1:7" hidden="1" outlineLevel="7" collapsed="1">
      <c r="A499" s="19" t="s">
        <v>15</v>
      </c>
      <c r="B499" s="19" t="s">
        <v>152</v>
      </c>
      <c r="C499" s="19" t="s">
        <v>17</v>
      </c>
      <c r="D499" s="19" t="s">
        <v>15</v>
      </c>
      <c r="E499" s="19" t="s">
        <v>661</v>
      </c>
      <c r="F499" s="19" t="s">
        <v>15</v>
      </c>
      <c r="G499" s="19">
        <v>1</v>
      </c>
    </row>
    <row r="500" spans="1:7" hidden="1" outlineLevel="7">
      <c r="A500" s="21" t="s">
        <v>12</v>
      </c>
      <c r="B500" s="22" t="s">
        <v>652</v>
      </c>
      <c r="C500" s="21" t="s">
        <v>17</v>
      </c>
      <c r="D500" s="21"/>
      <c r="E500" s="21" t="s">
        <v>653</v>
      </c>
      <c r="F500" s="21" t="s">
        <v>12</v>
      </c>
      <c r="G500" s="21" t="s">
        <v>17</v>
      </c>
    </row>
    <row r="501" spans="1:7" ht="30" hidden="1" outlineLevel="7" collapsed="1">
      <c r="A501" s="19" t="s">
        <v>12</v>
      </c>
      <c r="B501" s="19" t="s">
        <v>20</v>
      </c>
      <c r="C501" s="20" t="s">
        <v>671</v>
      </c>
      <c r="D501" s="19"/>
      <c r="E501" s="19" t="s">
        <v>672</v>
      </c>
      <c r="F501" s="19" t="s">
        <v>15</v>
      </c>
      <c r="G501" s="19" t="s">
        <v>673</v>
      </c>
    </row>
    <row r="502" spans="1:7" hidden="1" outlineLevel="7" collapsed="1">
      <c r="A502" s="19" t="s">
        <v>15</v>
      </c>
      <c r="B502" s="20" t="s">
        <v>674</v>
      </c>
      <c r="C502" s="19" t="s">
        <v>17</v>
      </c>
      <c r="D502" s="19" t="b">
        <f>EXACT(G501,"Only data available is the electricity generation for the specific power unit")</f>
        <v>0</v>
      </c>
      <c r="E502" s="19" t="s">
        <v>675</v>
      </c>
      <c r="F502" s="19" t="s">
        <v>15</v>
      </c>
      <c r="G502" s="19" t="s">
        <v>17</v>
      </c>
    </row>
    <row r="503" spans="1:7" ht="30" hidden="1" outlineLevel="7" collapsed="1">
      <c r="A503" s="19" t="s">
        <v>15</v>
      </c>
      <c r="B503" s="20" t="s">
        <v>676</v>
      </c>
      <c r="C503" s="19" t="s">
        <v>17</v>
      </c>
      <c r="D503" s="19" t="b">
        <f>EXACT(G501,"Only data available for the specific power unit are the electricity generation and the fuel types used")</f>
        <v>0</v>
      </c>
      <c r="E503" s="19" t="s">
        <v>677</v>
      </c>
      <c r="F503" s="19" t="s">
        <v>15</v>
      </c>
      <c r="G503" s="19" t="s">
        <v>17</v>
      </c>
    </row>
    <row r="504" spans="1:7" hidden="1" outlineLevel="7" collapsed="1">
      <c r="A504" s="19" t="s">
        <v>15</v>
      </c>
      <c r="B504" s="20" t="s">
        <v>678</v>
      </c>
      <c r="C504" s="19" t="s">
        <v>17</v>
      </c>
      <c r="D504" s="19" t="b">
        <f>EXACT(G501,"Data available for fuel consumption and electricity generation")</f>
        <v>1</v>
      </c>
      <c r="E504" s="19" t="s">
        <v>673</v>
      </c>
      <c r="F504" s="19" t="s">
        <v>15</v>
      </c>
      <c r="G504" s="19" t="s">
        <v>17</v>
      </c>
    </row>
    <row r="505" spans="1:7" hidden="1" outlineLevel="7" collapsed="1">
      <c r="A505" s="19" t="s">
        <v>15</v>
      </c>
      <c r="B505" s="19" t="s">
        <v>152</v>
      </c>
      <c r="C505" s="19" t="s">
        <v>17</v>
      </c>
      <c r="D505" s="19" t="s">
        <v>15</v>
      </c>
      <c r="E505" s="19" t="s">
        <v>666</v>
      </c>
      <c r="F505" s="19" t="s">
        <v>15</v>
      </c>
      <c r="G505" s="19">
        <v>1</v>
      </c>
    </row>
    <row r="506" spans="1:7" hidden="1" outlineLevel="6">
      <c r="A506" s="21" t="s">
        <v>15</v>
      </c>
      <c r="B506" s="22" t="s">
        <v>654</v>
      </c>
      <c r="C506" s="21" t="s">
        <v>17</v>
      </c>
      <c r="D506" s="21" t="b">
        <f>EXACT(G453,"Yes")</f>
        <v>1</v>
      </c>
      <c r="E506" s="21" t="s">
        <v>655</v>
      </c>
      <c r="F506" s="21" t="s">
        <v>15</v>
      </c>
      <c r="G506" s="21" t="s">
        <v>17</v>
      </c>
    </row>
    <row r="507" spans="1:7" ht="30" hidden="1" outlineLevel="7" collapsed="1">
      <c r="A507" s="19" t="s">
        <v>12</v>
      </c>
      <c r="B507" s="19" t="s">
        <v>20</v>
      </c>
      <c r="C507" s="20" t="s">
        <v>656</v>
      </c>
      <c r="D507" s="19"/>
      <c r="E507" s="19" t="s">
        <v>657</v>
      </c>
      <c r="F507" s="19" t="s">
        <v>15</v>
      </c>
      <c r="G507" s="19" t="s">
        <v>658</v>
      </c>
    </row>
    <row r="508" spans="1:7" ht="30" hidden="1" outlineLevel="7">
      <c r="A508" s="21" t="s">
        <v>15</v>
      </c>
      <c r="B508" s="22" t="s">
        <v>659</v>
      </c>
      <c r="C508" s="21" t="s">
        <v>17</v>
      </c>
      <c r="D508" s="21" t="b">
        <f>EXACT(G507,"Based on the total net electricity generation of all power plants serving the system and the fuel types and total fuel consumption of the project electricity system")</f>
        <v>0</v>
      </c>
      <c r="E508" s="21" t="s">
        <v>660</v>
      </c>
      <c r="F508" s="21" t="s">
        <v>15</v>
      </c>
      <c r="G508" s="21" t="s">
        <v>17</v>
      </c>
    </row>
    <row r="509" spans="1:7" hidden="1" outlineLevel="7" collapsed="1">
      <c r="A509" s="19" t="s">
        <v>15</v>
      </c>
      <c r="B509" s="19" t="s">
        <v>152</v>
      </c>
      <c r="C509" s="19" t="s">
        <v>17</v>
      </c>
      <c r="D509" s="19" t="s">
        <v>15</v>
      </c>
      <c r="E509" s="19" t="s">
        <v>661</v>
      </c>
      <c r="F509" s="19" t="s">
        <v>15</v>
      </c>
      <c r="G509" s="19">
        <v>1</v>
      </c>
    </row>
    <row r="510" spans="1:7" ht="45" hidden="1" outlineLevel="7" collapsed="1">
      <c r="A510" s="19" t="s">
        <v>12</v>
      </c>
      <c r="B510" s="19" t="s">
        <v>152</v>
      </c>
      <c r="C510" s="19" t="s">
        <v>17</v>
      </c>
      <c r="D510" s="19"/>
      <c r="E510" s="19" t="s">
        <v>662</v>
      </c>
      <c r="F510" s="19" t="s">
        <v>15</v>
      </c>
      <c r="G510" s="19">
        <v>1</v>
      </c>
    </row>
    <row r="511" spans="1:7" hidden="1" outlineLevel="7">
      <c r="A511" s="21" t="s">
        <v>12</v>
      </c>
      <c r="B511" s="22" t="s">
        <v>663</v>
      </c>
      <c r="C511" s="21" t="s">
        <v>17</v>
      </c>
      <c r="D511" s="21"/>
      <c r="E511" s="21" t="s">
        <v>663</v>
      </c>
      <c r="F511" s="21" t="s">
        <v>12</v>
      </c>
      <c r="G511" s="21" t="s">
        <v>17</v>
      </c>
    </row>
    <row r="512" spans="1:7" hidden="1" outlineLevel="7" collapsed="1">
      <c r="A512" s="19" t="s">
        <v>12</v>
      </c>
      <c r="B512" s="19" t="s">
        <v>13</v>
      </c>
      <c r="C512" s="19" t="s">
        <v>17</v>
      </c>
      <c r="D512" s="19"/>
      <c r="E512" s="19" t="s">
        <v>667</v>
      </c>
      <c r="F512" s="19" t="s">
        <v>15</v>
      </c>
      <c r="G512" s="19" t="s">
        <v>111</v>
      </c>
    </row>
    <row r="513" spans="1:7" ht="30" hidden="1" outlineLevel="7" collapsed="1">
      <c r="A513" s="19" t="s">
        <v>12</v>
      </c>
      <c r="B513" s="19" t="s">
        <v>152</v>
      </c>
      <c r="C513" s="19" t="s">
        <v>17</v>
      </c>
      <c r="D513" s="19"/>
      <c r="E513" s="19" t="s">
        <v>668</v>
      </c>
      <c r="F513" s="19" t="s">
        <v>15</v>
      </c>
      <c r="G513" s="19">
        <v>1</v>
      </c>
    </row>
    <row r="514" spans="1:7" ht="30" hidden="1" outlineLevel="7" collapsed="1">
      <c r="A514" s="19" t="s">
        <v>12</v>
      </c>
      <c r="B514" s="19" t="s">
        <v>152</v>
      </c>
      <c r="C514" s="19" t="s">
        <v>17</v>
      </c>
      <c r="D514" s="19"/>
      <c r="E514" s="19" t="s">
        <v>669</v>
      </c>
      <c r="F514" s="19" t="s">
        <v>15</v>
      </c>
      <c r="G514" s="19">
        <v>1</v>
      </c>
    </row>
    <row r="515" spans="1:7" hidden="1" outlineLevel="7" collapsed="1">
      <c r="A515" s="19" t="s">
        <v>12</v>
      </c>
      <c r="B515" s="19" t="s">
        <v>152</v>
      </c>
      <c r="C515" s="19" t="s">
        <v>17</v>
      </c>
      <c r="D515" s="19"/>
      <c r="E515" s="19" t="s">
        <v>670</v>
      </c>
      <c r="F515" s="19" t="s">
        <v>15</v>
      </c>
      <c r="G515" s="19">
        <v>1</v>
      </c>
    </row>
    <row r="516" spans="1:7" ht="30" hidden="1" outlineLevel="7">
      <c r="A516" s="21" t="s">
        <v>15</v>
      </c>
      <c r="B516" s="22" t="s">
        <v>664</v>
      </c>
      <c r="C516" s="21" t="s">
        <v>17</v>
      </c>
      <c r="D516" s="21" t="b">
        <f>EXACT(G507,"Based on the net electricity generation and a CO2 emission factor of each power unit")</f>
        <v>1</v>
      </c>
      <c r="E516" s="21" t="s">
        <v>665</v>
      </c>
      <c r="F516" s="21" t="s">
        <v>15</v>
      </c>
      <c r="G516" s="21" t="s">
        <v>17</v>
      </c>
    </row>
    <row r="517" spans="1:7" hidden="1" outlineLevel="7" collapsed="1">
      <c r="A517" s="19" t="s">
        <v>15</v>
      </c>
      <c r="B517" s="19" t="s">
        <v>152</v>
      </c>
      <c r="C517" s="19" t="s">
        <v>17</v>
      </c>
      <c r="D517" s="19" t="s">
        <v>15</v>
      </c>
      <c r="E517" s="19" t="s">
        <v>661</v>
      </c>
      <c r="F517" s="19" t="s">
        <v>15</v>
      </c>
      <c r="G517" s="19">
        <v>1</v>
      </c>
    </row>
    <row r="518" spans="1:7" hidden="1" outlineLevel="7">
      <c r="A518" s="21" t="s">
        <v>12</v>
      </c>
      <c r="B518" s="22" t="s">
        <v>652</v>
      </c>
      <c r="C518" s="21" t="s">
        <v>17</v>
      </c>
      <c r="D518" s="21"/>
      <c r="E518" s="21" t="s">
        <v>653</v>
      </c>
      <c r="F518" s="21" t="s">
        <v>12</v>
      </c>
      <c r="G518" s="21" t="s">
        <v>17</v>
      </c>
    </row>
    <row r="519" spans="1:7" ht="30" hidden="1" outlineLevel="7" collapsed="1">
      <c r="A519" s="19" t="s">
        <v>12</v>
      </c>
      <c r="B519" s="19" t="s">
        <v>20</v>
      </c>
      <c r="C519" s="20" t="s">
        <v>671</v>
      </c>
      <c r="D519" s="19"/>
      <c r="E519" s="19" t="s">
        <v>672</v>
      </c>
      <c r="F519" s="19" t="s">
        <v>15</v>
      </c>
      <c r="G519" s="19" t="s">
        <v>673</v>
      </c>
    </row>
    <row r="520" spans="1:7" hidden="1" outlineLevel="7">
      <c r="A520" s="21" t="s">
        <v>15</v>
      </c>
      <c r="B520" s="22" t="s">
        <v>674</v>
      </c>
      <c r="C520" s="21" t="s">
        <v>17</v>
      </c>
      <c r="D520" s="21" t="b">
        <f>EXACT(G519,"Only data available is the electricity generation for the specific power unit")</f>
        <v>0</v>
      </c>
      <c r="E520" s="21" t="s">
        <v>675</v>
      </c>
      <c r="F520" s="21" t="s">
        <v>15</v>
      </c>
      <c r="G520" s="21" t="s">
        <v>17</v>
      </c>
    </row>
    <row r="521" spans="1:7" hidden="1" outlineLevel="7" collapsed="1">
      <c r="A521" s="19" t="s">
        <v>15</v>
      </c>
      <c r="B521" s="19" t="s">
        <v>152</v>
      </c>
      <c r="C521" s="19" t="s">
        <v>17</v>
      </c>
      <c r="D521" s="19" t="s">
        <v>15</v>
      </c>
      <c r="E521" s="19" t="s">
        <v>797</v>
      </c>
      <c r="F521" s="19" t="s">
        <v>15</v>
      </c>
      <c r="G521" s="19">
        <v>1</v>
      </c>
    </row>
    <row r="522" spans="1:7" ht="30" hidden="1" outlineLevel="7" collapsed="1">
      <c r="A522" s="19" t="s">
        <v>12</v>
      </c>
      <c r="B522" s="19" t="s">
        <v>152</v>
      </c>
      <c r="C522" s="19" t="s">
        <v>17</v>
      </c>
      <c r="D522" s="19"/>
      <c r="E522" s="19" t="s">
        <v>798</v>
      </c>
      <c r="F522" s="19" t="s">
        <v>15</v>
      </c>
      <c r="G522" s="19">
        <v>1</v>
      </c>
    </row>
    <row r="523" spans="1:7" ht="30" hidden="1" outlineLevel="7">
      <c r="A523" s="21" t="s">
        <v>15</v>
      </c>
      <c r="B523" s="22" t="s">
        <v>676</v>
      </c>
      <c r="C523" s="21" t="s">
        <v>17</v>
      </c>
      <c r="D523" s="21" t="b">
        <f>EXACT(G519,"Only data available for the specific power unit are the electricity generation and the fuel types used")</f>
        <v>0</v>
      </c>
      <c r="E523" s="21" t="s">
        <v>677</v>
      </c>
      <c r="F523" s="21" t="s">
        <v>15</v>
      </c>
      <c r="G523" s="21" t="s">
        <v>17</v>
      </c>
    </row>
    <row r="524" spans="1:7" hidden="1" outlineLevel="7" collapsed="1">
      <c r="A524" s="19" t="s">
        <v>15</v>
      </c>
      <c r="B524" s="19" t="s">
        <v>152</v>
      </c>
      <c r="C524" s="19" t="s">
        <v>17</v>
      </c>
      <c r="D524" s="19" t="s">
        <v>15</v>
      </c>
      <c r="E524" s="19" t="s">
        <v>799</v>
      </c>
      <c r="F524" s="19" t="s">
        <v>15</v>
      </c>
      <c r="G524" s="19">
        <v>1</v>
      </c>
    </row>
    <row r="525" spans="1:7" ht="30" hidden="1" outlineLevel="7" collapsed="1">
      <c r="A525" s="19" t="s">
        <v>12</v>
      </c>
      <c r="B525" s="19" t="s">
        <v>152</v>
      </c>
      <c r="C525" s="19" t="s">
        <v>17</v>
      </c>
      <c r="D525" s="19"/>
      <c r="E525" s="19" t="s">
        <v>798</v>
      </c>
      <c r="F525" s="19" t="s">
        <v>15</v>
      </c>
      <c r="G525" s="19">
        <v>1</v>
      </c>
    </row>
    <row r="526" spans="1:7" ht="30" hidden="1" outlineLevel="7" collapsed="1">
      <c r="A526" s="19" t="s">
        <v>12</v>
      </c>
      <c r="B526" s="19" t="s">
        <v>152</v>
      </c>
      <c r="C526" s="19" t="s">
        <v>17</v>
      </c>
      <c r="D526" s="19"/>
      <c r="E526" s="19" t="s">
        <v>800</v>
      </c>
      <c r="F526" s="19" t="s">
        <v>15</v>
      </c>
      <c r="G526" s="19">
        <v>1</v>
      </c>
    </row>
    <row r="527" spans="1:7" hidden="1" outlineLevel="7" collapsed="1">
      <c r="A527" s="19" t="s">
        <v>12</v>
      </c>
      <c r="B527" s="19" t="s">
        <v>152</v>
      </c>
      <c r="C527" s="19" t="s">
        <v>17</v>
      </c>
      <c r="D527" s="19"/>
      <c r="E527" s="19" t="s">
        <v>801</v>
      </c>
      <c r="F527" s="19" t="s">
        <v>15</v>
      </c>
      <c r="G527" s="19">
        <v>1</v>
      </c>
    </row>
    <row r="528" spans="1:7" hidden="1" outlineLevel="7">
      <c r="A528" s="21" t="s">
        <v>15</v>
      </c>
      <c r="B528" s="22" t="s">
        <v>678</v>
      </c>
      <c r="C528" s="21" t="s">
        <v>17</v>
      </c>
      <c r="D528" s="21" t="b">
        <f>EXACT(G519,"Data available for fuel consumption and electricity generation")</f>
        <v>1</v>
      </c>
      <c r="E528" s="21" t="s">
        <v>673</v>
      </c>
      <c r="F528" s="21" t="s">
        <v>15</v>
      </c>
      <c r="G528" s="21" t="s">
        <v>17</v>
      </c>
    </row>
    <row r="529" spans="1:7" hidden="1" outlineLevel="7" collapsed="1">
      <c r="A529" s="19" t="s">
        <v>15</v>
      </c>
      <c r="B529" s="19" t="s">
        <v>152</v>
      </c>
      <c r="C529" s="19" t="s">
        <v>17</v>
      </c>
      <c r="D529" s="19" t="s">
        <v>15</v>
      </c>
      <c r="E529" s="19" t="s">
        <v>797</v>
      </c>
      <c r="F529" s="19" t="s">
        <v>15</v>
      </c>
      <c r="G529" s="19">
        <v>1</v>
      </c>
    </row>
    <row r="530" spans="1:7" ht="30" hidden="1" outlineLevel="7" collapsed="1">
      <c r="A530" s="19" t="s">
        <v>12</v>
      </c>
      <c r="B530" s="19" t="s">
        <v>13</v>
      </c>
      <c r="C530" s="19" t="s">
        <v>17</v>
      </c>
      <c r="D530" s="19"/>
      <c r="E530" s="19" t="s">
        <v>802</v>
      </c>
      <c r="F530" s="19" t="s">
        <v>15</v>
      </c>
      <c r="G530" s="19" t="s">
        <v>111</v>
      </c>
    </row>
    <row r="531" spans="1:7" ht="30" hidden="1" outlineLevel="7" collapsed="1">
      <c r="A531" s="19" t="s">
        <v>12</v>
      </c>
      <c r="B531" s="19" t="s">
        <v>152</v>
      </c>
      <c r="C531" s="19" t="s">
        <v>17</v>
      </c>
      <c r="D531" s="19"/>
      <c r="E531" s="19" t="s">
        <v>798</v>
      </c>
      <c r="F531" s="19" t="s">
        <v>15</v>
      </c>
      <c r="G531" s="19">
        <v>1</v>
      </c>
    </row>
    <row r="532" spans="1:7" hidden="1" outlineLevel="7" collapsed="1">
      <c r="A532" s="19" t="s">
        <v>12</v>
      </c>
      <c r="B532" s="19" t="s">
        <v>13</v>
      </c>
      <c r="C532" s="19" t="s">
        <v>17</v>
      </c>
      <c r="D532" s="19"/>
      <c r="E532" s="19" t="s">
        <v>803</v>
      </c>
      <c r="F532" s="19" t="s">
        <v>15</v>
      </c>
      <c r="G532" s="19" t="s">
        <v>111</v>
      </c>
    </row>
    <row r="533" spans="1:7" hidden="1" outlineLevel="7" collapsed="1">
      <c r="A533" s="19" t="s">
        <v>12</v>
      </c>
      <c r="B533" s="20" t="s">
        <v>663</v>
      </c>
      <c r="C533" s="19" t="s">
        <v>17</v>
      </c>
      <c r="D533" s="19"/>
      <c r="E533" s="19" t="s">
        <v>663</v>
      </c>
      <c r="F533" s="19" t="s">
        <v>12</v>
      </c>
      <c r="G533" s="19" t="s">
        <v>17</v>
      </c>
    </row>
    <row r="534" spans="1:7" hidden="1" outlineLevel="7" collapsed="1">
      <c r="A534" s="19" t="s">
        <v>15</v>
      </c>
      <c r="B534" s="19" t="s">
        <v>152</v>
      </c>
      <c r="C534" s="19" t="s">
        <v>17</v>
      </c>
      <c r="D534" s="19" t="s">
        <v>15</v>
      </c>
      <c r="E534" s="19" t="s">
        <v>666</v>
      </c>
      <c r="F534" s="19" t="s">
        <v>15</v>
      </c>
      <c r="G534" s="19">
        <v>1</v>
      </c>
    </row>
    <row r="535" spans="1:7" hidden="1" outlineLevel="5">
      <c r="A535" s="21" t="s">
        <v>15</v>
      </c>
      <c r="B535" s="22" t="s">
        <v>679</v>
      </c>
      <c r="C535" s="21" t="s">
        <v>17</v>
      </c>
      <c r="D535" s="21" t="b">
        <f>EXACT(G451,"Hourly")</f>
        <v>1</v>
      </c>
      <c r="E535" s="21" t="s">
        <v>680</v>
      </c>
      <c r="F535" s="21" t="s">
        <v>15</v>
      </c>
      <c r="G535" s="21" t="s">
        <v>17</v>
      </c>
    </row>
    <row r="536" spans="1:7" ht="30" hidden="1" outlineLevel="6" collapsed="1">
      <c r="A536" s="19" t="s">
        <v>12</v>
      </c>
      <c r="B536" s="19" t="s">
        <v>20</v>
      </c>
      <c r="C536" s="20" t="s">
        <v>681</v>
      </c>
      <c r="D536" s="19"/>
      <c r="E536" s="19" t="s">
        <v>682</v>
      </c>
      <c r="F536" s="19" t="s">
        <v>15</v>
      </c>
      <c r="G536" s="19" t="s">
        <v>683</v>
      </c>
    </row>
    <row r="537" spans="1:7" ht="30" hidden="1" outlineLevel="6" collapsed="1">
      <c r="A537" s="19" t="s">
        <v>12</v>
      </c>
      <c r="B537" s="19" t="s">
        <v>152</v>
      </c>
      <c r="C537" s="19" t="s">
        <v>17</v>
      </c>
      <c r="D537" s="19"/>
      <c r="E537" s="19" t="s">
        <v>684</v>
      </c>
      <c r="F537" s="19" t="s">
        <v>15</v>
      </c>
      <c r="G537" s="19">
        <v>1</v>
      </c>
    </row>
    <row r="538" spans="1:7" hidden="1" outlineLevel="5">
      <c r="A538" s="21" t="s">
        <v>12</v>
      </c>
      <c r="B538" s="22" t="s">
        <v>685</v>
      </c>
      <c r="C538" s="21" t="s">
        <v>17</v>
      </c>
      <c r="D538" s="21"/>
      <c r="E538" s="21" t="s">
        <v>685</v>
      </c>
      <c r="F538" s="21" t="s">
        <v>15</v>
      </c>
      <c r="G538" s="21" t="s">
        <v>17</v>
      </c>
    </row>
    <row r="539" spans="1:7" hidden="1" outlineLevel="6" collapsed="1">
      <c r="A539" s="19" t="s">
        <v>15</v>
      </c>
      <c r="B539" s="19" t="s">
        <v>152</v>
      </c>
      <c r="C539" s="19" t="s">
        <v>17</v>
      </c>
      <c r="D539" s="19" t="s">
        <v>15</v>
      </c>
      <c r="E539" s="19" t="s">
        <v>686</v>
      </c>
      <c r="F539" s="19" t="s">
        <v>15</v>
      </c>
      <c r="G539" s="19">
        <v>1</v>
      </c>
    </row>
    <row r="540" spans="1:7" ht="409.5" hidden="1" outlineLevel="6" collapsed="1">
      <c r="A540" s="19" t="s">
        <v>15</v>
      </c>
      <c r="B540" s="19" t="s">
        <v>80</v>
      </c>
      <c r="C540" s="23" t="s">
        <v>81</v>
      </c>
      <c r="D540" s="19"/>
      <c r="E540" s="24" t="s">
        <v>687</v>
      </c>
      <c r="F540" s="19" t="s">
        <v>15</v>
      </c>
      <c r="G540" s="19" t="s">
        <v>17</v>
      </c>
    </row>
    <row r="541" spans="1:7" hidden="1" outlineLevel="6" collapsed="1">
      <c r="A541" s="19" t="s">
        <v>12</v>
      </c>
      <c r="B541" s="19" t="s">
        <v>152</v>
      </c>
      <c r="C541" s="19" t="s">
        <v>17</v>
      </c>
      <c r="D541" s="19"/>
      <c r="E541" s="19" t="s">
        <v>688</v>
      </c>
      <c r="F541" s="19" t="s">
        <v>15</v>
      </c>
      <c r="G541" s="19">
        <v>1</v>
      </c>
    </row>
    <row r="542" spans="1:7" hidden="1" outlineLevel="6" collapsed="1">
      <c r="A542" s="19" t="s">
        <v>12</v>
      </c>
      <c r="B542" s="19" t="s">
        <v>152</v>
      </c>
      <c r="C542" s="19" t="s">
        <v>17</v>
      </c>
      <c r="D542" s="19"/>
      <c r="E542" s="19" t="s">
        <v>689</v>
      </c>
      <c r="F542" s="19" t="s">
        <v>15</v>
      </c>
      <c r="G542" s="19">
        <v>1</v>
      </c>
    </row>
    <row r="543" spans="1:7" hidden="1" outlineLevel="6">
      <c r="A543" s="21" t="s">
        <v>12</v>
      </c>
      <c r="B543" s="22" t="s">
        <v>690</v>
      </c>
      <c r="C543" s="21" t="s">
        <v>17</v>
      </c>
      <c r="D543" s="21"/>
      <c r="E543" s="21" t="s">
        <v>690</v>
      </c>
      <c r="F543" s="21" t="s">
        <v>12</v>
      </c>
      <c r="G543" s="21" t="s">
        <v>17</v>
      </c>
    </row>
    <row r="544" spans="1:7" hidden="1" outlineLevel="7" collapsed="1">
      <c r="A544" s="19" t="s">
        <v>12</v>
      </c>
      <c r="B544" s="19" t="s">
        <v>13</v>
      </c>
      <c r="C544" s="19" t="s">
        <v>17</v>
      </c>
      <c r="D544" s="19"/>
      <c r="E544" s="19" t="s">
        <v>691</v>
      </c>
      <c r="F544" s="19" t="s">
        <v>15</v>
      </c>
      <c r="G544" s="19" t="s">
        <v>111</v>
      </c>
    </row>
    <row r="545" spans="1:7" hidden="1" outlineLevel="7" collapsed="1">
      <c r="A545" s="19" t="s">
        <v>12</v>
      </c>
      <c r="B545" s="19" t="s">
        <v>65</v>
      </c>
      <c r="C545" s="19" t="s">
        <v>17</v>
      </c>
      <c r="D545" s="19"/>
      <c r="E545" s="19" t="s">
        <v>692</v>
      </c>
      <c r="F545" s="19" t="s">
        <v>15</v>
      </c>
      <c r="G545" s="19" t="s">
        <v>329</v>
      </c>
    </row>
    <row r="546" spans="1:7" hidden="1" outlineLevel="7" collapsed="1">
      <c r="A546" s="19" t="s">
        <v>12</v>
      </c>
      <c r="B546" s="19" t="s">
        <v>152</v>
      </c>
      <c r="C546" s="19" t="s">
        <v>17</v>
      </c>
      <c r="D546" s="19"/>
      <c r="E546" s="19" t="s">
        <v>693</v>
      </c>
      <c r="F546" s="19" t="s">
        <v>15</v>
      </c>
      <c r="G546" s="19">
        <v>1</v>
      </c>
    </row>
    <row r="547" spans="1:7" hidden="1" outlineLevel="7" collapsed="1">
      <c r="A547" s="19" t="s">
        <v>12</v>
      </c>
      <c r="B547" s="19" t="s">
        <v>152</v>
      </c>
      <c r="C547" s="19" t="s">
        <v>17</v>
      </c>
      <c r="D547" s="19"/>
      <c r="E547" s="19" t="s">
        <v>694</v>
      </c>
      <c r="F547" s="19" t="s">
        <v>15</v>
      </c>
      <c r="G547" s="19">
        <v>1</v>
      </c>
    </row>
    <row r="548" spans="1:7" hidden="1" outlineLevel="5">
      <c r="A548" s="21" t="s">
        <v>12</v>
      </c>
      <c r="B548" s="22" t="s">
        <v>695</v>
      </c>
      <c r="C548" s="21" t="s">
        <v>17</v>
      </c>
      <c r="D548" s="21"/>
      <c r="E548" s="21" t="s">
        <v>695</v>
      </c>
      <c r="F548" s="21" t="s">
        <v>15</v>
      </c>
      <c r="G548" s="21" t="s">
        <v>17</v>
      </c>
    </row>
    <row r="549" spans="1:7" ht="30" hidden="1" outlineLevel="6" collapsed="1">
      <c r="A549" s="19" t="s">
        <v>12</v>
      </c>
      <c r="B549" s="19" t="s">
        <v>20</v>
      </c>
      <c r="C549" s="20" t="s">
        <v>696</v>
      </c>
      <c r="D549" s="19"/>
      <c r="E549" s="19" t="s">
        <v>697</v>
      </c>
      <c r="F549" s="19" t="s">
        <v>15</v>
      </c>
      <c r="G549" s="19" t="s">
        <v>12</v>
      </c>
    </row>
    <row r="550" spans="1:7" hidden="1" outlineLevel="6">
      <c r="A550" s="21" t="s">
        <v>15</v>
      </c>
      <c r="B550" s="22" t="s">
        <v>698</v>
      </c>
      <c r="C550" s="21" t="s">
        <v>17</v>
      </c>
      <c r="D550" s="21" t="b">
        <f>EXACT(G549,"No")</f>
        <v>0</v>
      </c>
      <c r="E550" s="21" t="s">
        <v>699</v>
      </c>
      <c r="F550" s="21" t="s">
        <v>15</v>
      </c>
      <c r="G550" s="21" t="s">
        <v>17</v>
      </c>
    </row>
    <row r="551" spans="1:7" ht="30" hidden="1" outlineLevel="7" collapsed="1">
      <c r="A551" s="19" t="s">
        <v>12</v>
      </c>
      <c r="B551" s="19" t="s">
        <v>20</v>
      </c>
      <c r="C551" s="20" t="s">
        <v>700</v>
      </c>
      <c r="D551" s="19"/>
      <c r="E551" s="19" t="s">
        <v>701</v>
      </c>
      <c r="F551" s="19" t="s">
        <v>15</v>
      </c>
      <c r="G551" s="19" t="s">
        <v>702</v>
      </c>
    </row>
    <row r="552" spans="1:7" hidden="1" outlineLevel="7">
      <c r="A552" s="21" t="s">
        <v>15</v>
      </c>
      <c r="B552" s="22" t="s">
        <v>703</v>
      </c>
      <c r="C552" s="21" t="s">
        <v>17</v>
      </c>
      <c r="D552" s="21" t="b">
        <f>EXACT(G551,"Neither")</f>
        <v>0</v>
      </c>
      <c r="E552" s="21" t="s">
        <v>703</v>
      </c>
      <c r="F552" s="21" t="s">
        <v>15</v>
      </c>
      <c r="G552" s="21" t="s">
        <v>17</v>
      </c>
    </row>
    <row r="553" spans="1:7" hidden="1" outlineLevel="7" collapsed="1">
      <c r="A553" s="19" t="s">
        <v>15</v>
      </c>
      <c r="B553" s="19" t="s">
        <v>152</v>
      </c>
      <c r="C553" s="19" t="s">
        <v>17</v>
      </c>
      <c r="D553" s="19" t="s">
        <v>15</v>
      </c>
      <c r="E553" s="19" t="s">
        <v>704</v>
      </c>
      <c r="F553" s="19" t="s">
        <v>15</v>
      </c>
      <c r="G553" s="19">
        <v>1</v>
      </c>
    </row>
    <row r="554" spans="1:7" hidden="1" outlineLevel="7" collapsed="1">
      <c r="A554" s="19" t="s">
        <v>15</v>
      </c>
      <c r="B554" s="19" t="s">
        <v>152</v>
      </c>
      <c r="C554" s="19" t="s">
        <v>17</v>
      </c>
      <c r="D554" s="19" t="s">
        <v>15</v>
      </c>
      <c r="E554" s="19" t="s">
        <v>705</v>
      </c>
      <c r="F554" s="19" t="s">
        <v>15</v>
      </c>
      <c r="G554" s="19">
        <v>1</v>
      </c>
    </row>
    <row r="555" spans="1:7" hidden="1" outlineLevel="7" collapsed="1">
      <c r="A555" s="19" t="s">
        <v>15</v>
      </c>
      <c r="B555" s="19" t="s">
        <v>152</v>
      </c>
      <c r="C555" s="19" t="s">
        <v>17</v>
      </c>
      <c r="D555" s="19" t="s">
        <v>15</v>
      </c>
      <c r="E555" s="19" t="s">
        <v>706</v>
      </c>
      <c r="F555" s="19" t="s">
        <v>15</v>
      </c>
      <c r="G555" s="19">
        <v>1</v>
      </c>
    </row>
    <row r="556" spans="1:7" hidden="1" outlineLevel="7" collapsed="1">
      <c r="A556" s="19" t="s">
        <v>15</v>
      </c>
      <c r="B556" s="19" t="s">
        <v>152</v>
      </c>
      <c r="C556" s="19" t="s">
        <v>17</v>
      </c>
      <c r="D556" s="19" t="s">
        <v>15</v>
      </c>
      <c r="E556" s="19" t="s">
        <v>686</v>
      </c>
      <c r="F556" s="19" t="s">
        <v>15</v>
      </c>
      <c r="G556" s="19">
        <v>1</v>
      </c>
    </row>
    <row r="557" spans="1:7" ht="30" hidden="1" outlineLevel="7" collapsed="1">
      <c r="A557" s="19" t="s">
        <v>12</v>
      </c>
      <c r="B557" s="19" t="s">
        <v>20</v>
      </c>
      <c r="C557" s="20" t="s">
        <v>134</v>
      </c>
      <c r="D557" s="19"/>
      <c r="E557" s="19" t="s">
        <v>707</v>
      </c>
      <c r="F557" s="19" t="s">
        <v>15</v>
      </c>
      <c r="G557" s="19" t="s">
        <v>12</v>
      </c>
    </row>
    <row r="558" spans="1:7" ht="45" hidden="1" outlineLevel="7" collapsed="1">
      <c r="A558" s="19" t="s">
        <v>12</v>
      </c>
      <c r="B558" s="19" t="s">
        <v>20</v>
      </c>
      <c r="C558" s="20" t="s">
        <v>708</v>
      </c>
      <c r="D558" s="19"/>
      <c r="E558" s="19" t="s">
        <v>709</v>
      </c>
      <c r="F558" s="19" t="s">
        <v>15</v>
      </c>
      <c r="G558" s="19" t="s">
        <v>710</v>
      </c>
    </row>
    <row r="559" spans="1:7" ht="30" hidden="1" outlineLevel="7" collapsed="1">
      <c r="A559" s="19" t="s">
        <v>12</v>
      </c>
      <c r="B559" s="19" t="s">
        <v>20</v>
      </c>
      <c r="C559" s="20" t="s">
        <v>711</v>
      </c>
      <c r="D559" s="19"/>
      <c r="E559" s="19" t="s">
        <v>712</v>
      </c>
      <c r="F559" s="19" t="s">
        <v>15</v>
      </c>
      <c r="G559" s="19" t="s">
        <v>12</v>
      </c>
    </row>
    <row r="560" spans="1:7" hidden="1" outlineLevel="7" collapsed="1">
      <c r="A560" s="19" t="s">
        <v>15</v>
      </c>
      <c r="B560" s="19" t="s">
        <v>152</v>
      </c>
      <c r="C560" s="19" t="s">
        <v>17</v>
      </c>
      <c r="D560" s="19" t="s">
        <v>15</v>
      </c>
      <c r="E560" s="19" t="s">
        <v>713</v>
      </c>
      <c r="F560" s="19" t="s">
        <v>15</v>
      </c>
      <c r="G560" s="19">
        <v>1</v>
      </c>
    </row>
    <row r="561" spans="1:7" hidden="1" outlineLevel="7">
      <c r="A561" s="21" t="s">
        <v>15</v>
      </c>
      <c r="B561" s="22" t="s">
        <v>714</v>
      </c>
      <c r="C561" s="21" t="s">
        <v>17</v>
      </c>
      <c r="D561" s="21" t="b">
        <f>EXACT(G551,"Isolated System")</f>
        <v>0</v>
      </c>
      <c r="E561" s="21" t="s">
        <v>715</v>
      </c>
      <c r="F561" s="21" t="s">
        <v>15</v>
      </c>
      <c r="G561" s="21" t="s">
        <v>17</v>
      </c>
    </row>
    <row r="562" spans="1:7" hidden="1" outlineLevel="7" collapsed="1">
      <c r="A562" s="19" t="s">
        <v>15</v>
      </c>
      <c r="B562" s="19" t="s">
        <v>152</v>
      </c>
      <c r="C562" s="19" t="s">
        <v>17</v>
      </c>
      <c r="D562" s="19" t="s">
        <v>15</v>
      </c>
      <c r="E562" s="19" t="s">
        <v>704</v>
      </c>
      <c r="F562" s="19" t="s">
        <v>15</v>
      </c>
      <c r="G562" s="19">
        <v>1</v>
      </c>
    </row>
    <row r="563" spans="1:7" hidden="1" outlineLevel="7" collapsed="1">
      <c r="A563" s="19" t="s">
        <v>15</v>
      </c>
      <c r="B563" s="19" t="s">
        <v>152</v>
      </c>
      <c r="C563" s="19" t="s">
        <v>17</v>
      </c>
      <c r="D563" s="19" t="s">
        <v>15</v>
      </c>
      <c r="E563" s="19" t="s">
        <v>705</v>
      </c>
      <c r="F563" s="19" t="s">
        <v>15</v>
      </c>
      <c r="G563" s="19">
        <v>1</v>
      </c>
    </row>
    <row r="564" spans="1:7" hidden="1" outlineLevel="7" collapsed="1">
      <c r="A564" s="19" t="s">
        <v>15</v>
      </c>
      <c r="B564" s="19" t="s">
        <v>152</v>
      </c>
      <c r="C564" s="19" t="s">
        <v>17</v>
      </c>
      <c r="D564" s="19" t="s">
        <v>15</v>
      </c>
      <c r="E564" s="19" t="s">
        <v>706</v>
      </c>
      <c r="F564" s="19" t="s">
        <v>15</v>
      </c>
      <c r="G564" s="19">
        <v>1</v>
      </c>
    </row>
    <row r="565" spans="1:7" hidden="1" outlineLevel="7" collapsed="1">
      <c r="A565" s="19" t="s">
        <v>15</v>
      </c>
      <c r="B565" s="19" t="s">
        <v>152</v>
      </c>
      <c r="C565" s="19" t="s">
        <v>17</v>
      </c>
      <c r="D565" s="19" t="s">
        <v>15</v>
      </c>
      <c r="E565" s="19" t="s">
        <v>713</v>
      </c>
      <c r="F565" s="19" t="s">
        <v>15</v>
      </c>
      <c r="G565" s="19">
        <v>1</v>
      </c>
    </row>
    <row r="566" spans="1:7" hidden="1" outlineLevel="7" collapsed="1">
      <c r="A566" s="19" t="s">
        <v>15</v>
      </c>
      <c r="B566" s="19" t="s">
        <v>152</v>
      </c>
      <c r="C566" s="19" t="s">
        <v>17</v>
      </c>
      <c r="D566" s="19" t="s">
        <v>15</v>
      </c>
      <c r="E566" s="19" t="s">
        <v>686</v>
      </c>
      <c r="F566" s="19" t="s">
        <v>15</v>
      </c>
      <c r="G566" s="19">
        <v>1</v>
      </c>
    </row>
    <row r="567" spans="1:7" ht="30" hidden="1" outlineLevel="7" collapsed="1">
      <c r="A567" s="19" t="s">
        <v>12</v>
      </c>
      <c r="B567" s="19" t="s">
        <v>20</v>
      </c>
      <c r="C567" s="20" t="s">
        <v>716</v>
      </c>
      <c r="D567" s="19"/>
      <c r="E567" s="19" t="s">
        <v>717</v>
      </c>
      <c r="F567" s="19" t="s">
        <v>15</v>
      </c>
      <c r="G567" s="19" t="s">
        <v>718</v>
      </c>
    </row>
    <row r="568" spans="1:7" hidden="1" outlineLevel="7">
      <c r="A568" s="21" t="s">
        <v>15</v>
      </c>
      <c r="B568" s="22" t="s">
        <v>719</v>
      </c>
      <c r="C568" s="21" t="s">
        <v>17</v>
      </c>
      <c r="D568" s="21" t="b">
        <f>EXACT(G567,"Multiple")</f>
        <v>0</v>
      </c>
      <c r="E568" s="21" t="s">
        <v>720</v>
      </c>
      <c r="F568" s="21" t="s">
        <v>15</v>
      </c>
      <c r="G568" s="21" t="s">
        <v>17</v>
      </c>
    </row>
    <row r="569" spans="1:7" ht="30" hidden="1" outlineLevel="7" collapsed="1">
      <c r="A569" s="19" t="s">
        <v>12</v>
      </c>
      <c r="B569" s="19" t="s">
        <v>20</v>
      </c>
      <c r="C569" s="20" t="s">
        <v>721</v>
      </c>
      <c r="D569" s="19"/>
      <c r="E569" s="19" t="s">
        <v>722</v>
      </c>
      <c r="F569" s="19" t="s">
        <v>15</v>
      </c>
      <c r="G569" s="19" t="s">
        <v>723</v>
      </c>
    </row>
    <row r="570" spans="1:7" ht="30" hidden="1" outlineLevel="7" collapsed="1">
      <c r="A570" s="19" t="s">
        <v>15</v>
      </c>
      <c r="B570" s="19" t="s">
        <v>20</v>
      </c>
      <c r="C570" s="20" t="s">
        <v>724</v>
      </c>
      <c r="D570" s="19" t="b">
        <f>EXACT(G569,"Isolated grid systems with multiple fuel and technology types with combined cycle power plants")</f>
        <v>0</v>
      </c>
      <c r="E570" s="19" t="s">
        <v>725</v>
      </c>
      <c r="F570" s="19" t="s">
        <v>15</v>
      </c>
      <c r="G570" s="19" t="s">
        <v>12</v>
      </c>
    </row>
    <row r="571" spans="1:7" ht="30" hidden="1" outlineLevel="7" collapsed="1">
      <c r="A571" s="19" t="s">
        <v>15</v>
      </c>
      <c r="B571" s="19" t="s">
        <v>20</v>
      </c>
      <c r="C571" s="20" t="s">
        <v>726</v>
      </c>
      <c r="D571" s="19" t="b">
        <f>EXACT(G569,"Isolated grid systems with multiple fuel and technology types without combined cycle power plants")</f>
        <v>0</v>
      </c>
      <c r="E571" s="19" t="s">
        <v>725</v>
      </c>
      <c r="F571" s="19" t="s">
        <v>15</v>
      </c>
      <c r="G571" s="19" t="s">
        <v>12</v>
      </c>
    </row>
    <row r="572" spans="1:7" hidden="1" outlineLevel="7">
      <c r="A572" s="21" t="s">
        <v>15</v>
      </c>
      <c r="B572" s="22" t="s">
        <v>703</v>
      </c>
      <c r="C572" s="21" t="s">
        <v>17</v>
      </c>
      <c r="D572" s="21" t="b">
        <f>EXACT(G551,"Grid is located in LDC/SIDs/URC")</f>
        <v>1</v>
      </c>
      <c r="E572" s="21" t="s">
        <v>703</v>
      </c>
      <c r="F572" s="21" t="s">
        <v>15</v>
      </c>
      <c r="G572" s="21" t="s">
        <v>17</v>
      </c>
    </row>
    <row r="573" spans="1:7" hidden="1" outlineLevel="7" collapsed="1">
      <c r="A573" s="19" t="s">
        <v>15</v>
      </c>
      <c r="B573" s="19" t="s">
        <v>152</v>
      </c>
      <c r="C573" s="19" t="s">
        <v>17</v>
      </c>
      <c r="D573" s="19" t="s">
        <v>15</v>
      </c>
      <c r="E573" s="19" t="s">
        <v>704</v>
      </c>
      <c r="F573" s="19" t="s">
        <v>15</v>
      </c>
      <c r="G573" s="19">
        <v>1</v>
      </c>
    </row>
    <row r="574" spans="1:7" hidden="1" outlineLevel="7" collapsed="1">
      <c r="A574" s="19" t="s">
        <v>15</v>
      </c>
      <c r="B574" s="19" t="s">
        <v>152</v>
      </c>
      <c r="C574" s="19" t="s">
        <v>17</v>
      </c>
      <c r="D574" s="19" t="s">
        <v>15</v>
      </c>
      <c r="E574" s="19" t="s">
        <v>705</v>
      </c>
      <c r="F574" s="19" t="s">
        <v>15</v>
      </c>
      <c r="G574" s="19">
        <v>1</v>
      </c>
    </row>
    <row r="575" spans="1:7" hidden="1" outlineLevel="7" collapsed="1">
      <c r="A575" s="19" t="s">
        <v>15</v>
      </c>
      <c r="B575" s="19" t="s">
        <v>152</v>
      </c>
      <c r="C575" s="19" t="s">
        <v>17</v>
      </c>
      <c r="D575" s="19" t="s">
        <v>15</v>
      </c>
      <c r="E575" s="19" t="s">
        <v>706</v>
      </c>
      <c r="F575" s="19" t="s">
        <v>15</v>
      </c>
      <c r="G575" s="19">
        <v>1</v>
      </c>
    </row>
    <row r="576" spans="1:7" hidden="1" outlineLevel="7" collapsed="1">
      <c r="A576" s="19" t="s">
        <v>15</v>
      </c>
      <c r="B576" s="19" t="s">
        <v>152</v>
      </c>
      <c r="C576" s="19" t="s">
        <v>17</v>
      </c>
      <c r="D576" s="19" t="s">
        <v>15</v>
      </c>
      <c r="E576" s="19" t="s">
        <v>686</v>
      </c>
      <c r="F576" s="19" t="s">
        <v>15</v>
      </c>
      <c r="G576" s="19">
        <v>1</v>
      </c>
    </row>
    <row r="577" spans="1:7" ht="30" hidden="1" outlineLevel="7" collapsed="1">
      <c r="A577" s="19" t="s">
        <v>12</v>
      </c>
      <c r="B577" s="19" t="s">
        <v>20</v>
      </c>
      <c r="C577" s="20" t="s">
        <v>134</v>
      </c>
      <c r="D577" s="19"/>
      <c r="E577" s="19" t="s">
        <v>707</v>
      </c>
      <c r="F577" s="19" t="s">
        <v>15</v>
      </c>
      <c r="G577" s="19" t="s">
        <v>12</v>
      </c>
    </row>
    <row r="578" spans="1:7" ht="45" hidden="1" outlineLevel="7" collapsed="1">
      <c r="A578" s="19" t="s">
        <v>12</v>
      </c>
      <c r="B578" s="19" t="s">
        <v>20</v>
      </c>
      <c r="C578" s="20" t="s">
        <v>708</v>
      </c>
      <c r="D578" s="19"/>
      <c r="E578" s="19" t="s">
        <v>709</v>
      </c>
      <c r="F578" s="19" t="s">
        <v>15</v>
      </c>
      <c r="G578" s="19" t="s">
        <v>710</v>
      </c>
    </row>
    <row r="579" spans="1:7" ht="30" hidden="1" outlineLevel="7" collapsed="1">
      <c r="A579" s="19" t="s">
        <v>12</v>
      </c>
      <c r="B579" s="19" t="s">
        <v>20</v>
      </c>
      <c r="C579" s="20" t="s">
        <v>711</v>
      </c>
      <c r="D579" s="19"/>
      <c r="E579" s="19" t="s">
        <v>712</v>
      </c>
      <c r="F579" s="19" t="s">
        <v>15</v>
      </c>
      <c r="G579" s="19" t="s">
        <v>12</v>
      </c>
    </row>
    <row r="580" spans="1:7" hidden="1" outlineLevel="7" collapsed="1">
      <c r="A580" s="19" t="s">
        <v>15</v>
      </c>
      <c r="B580" s="19" t="s">
        <v>152</v>
      </c>
      <c r="C580" s="19" t="s">
        <v>17</v>
      </c>
      <c r="D580" s="19" t="s">
        <v>15</v>
      </c>
      <c r="E580" s="19" t="s">
        <v>713</v>
      </c>
      <c r="F580" s="19" t="s">
        <v>15</v>
      </c>
      <c r="G580" s="19">
        <v>1</v>
      </c>
    </row>
    <row r="581" spans="1:7" hidden="1" outlineLevel="6">
      <c r="A581" s="21" t="s">
        <v>15</v>
      </c>
      <c r="B581" s="22" t="s">
        <v>727</v>
      </c>
      <c r="C581" s="21" t="s">
        <v>17</v>
      </c>
      <c r="D581" s="21" t="b">
        <f>EXACT(G549,"Yes")</f>
        <v>1</v>
      </c>
      <c r="E581" s="21" t="s">
        <v>727</v>
      </c>
      <c r="F581" s="21" t="s">
        <v>15</v>
      </c>
      <c r="G581" s="21" t="s">
        <v>17</v>
      </c>
    </row>
    <row r="582" spans="1:7" hidden="1" outlineLevel="7" collapsed="1">
      <c r="A582" s="19" t="s">
        <v>15</v>
      </c>
      <c r="B582" s="19" t="s">
        <v>152</v>
      </c>
      <c r="C582" s="19" t="s">
        <v>17</v>
      </c>
      <c r="D582" s="19" t="s">
        <v>15</v>
      </c>
      <c r="E582" s="19" t="s">
        <v>704</v>
      </c>
      <c r="F582" s="19" t="s">
        <v>15</v>
      </c>
      <c r="G582" s="19">
        <v>1</v>
      </c>
    </row>
    <row r="583" spans="1:7" hidden="1" outlineLevel="7" collapsed="1">
      <c r="A583" s="19" t="s">
        <v>15</v>
      </c>
      <c r="B583" s="19" t="s">
        <v>152</v>
      </c>
      <c r="C583" s="19" t="s">
        <v>17</v>
      </c>
      <c r="D583" s="19" t="s">
        <v>15</v>
      </c>
      <c r="E583" s="19" t="s">
        <v>713</v>
      </c>
      <c r="F583" s="19" t="s">
        <v>15</v>
      </c>
      <c r="G583" s="19">
        <v>1</v>
      </c>
    </row>
    <row r="584" spans="1:7" hidden="1" outlineLevel="7" collapsed="1">
      <c r="A584" s="19" t="s">
        <v>15</v>
      </c>
      <c r="B584" s="19" t="s">
        <v>152</v>
      </c>
      <c r="C584" s="19" t="s">
        <v>17</v>
      </c>
      <c r="D584" s="19" t="s">
        <v>15</v>
      </c>
      <c r="E584" s="19" t="s">
        <v>705</v>
      </c>
      <c r="F584" s="19" t="s">
        <v>15</v>
      </c>
      <c r="G584" s="19">
        <v>1</v>
      </c>
    </row>
    <row r="585" spans="1:7" hidden="1" outlineLevel="7" collapsed="1">
      <c r="A585" s="19" t="s">
        <v>15</v>
      </c>
      <c r="B585" s="19" t="s">
        <v>152</v>
      </c>
      <c r="C585" s="19" t="s">
        <v>17</v>
      </c>
      <c r="D585" s="19" t="s">
        <v>15</v>
      </c>
      <c r="E585" s="19" t="s">
        <v>706</v>
      </c>
      <c r="F585" s="19" t="s">
        <v>15</v>
      </c>
      <c r="G585" s="19">
        <v>1</v>
      </c>
    </row>
    <row r="586" spans="1:7" ht="30" hidden="1" outlineLevel="6" collapsed="1">
      <c r="A586" s="19" t="s">
        <v>12</v>
      </c>
      <c r="B586" s="19" t="s">
        <v>20</v>
      </c>
      <c r="C586" s="20" t="s">
        <v>728</v>
      </c>
      <c r="D586" s="19"/>
      <c r="E586" s="19" t="s">
        <v>729</v>
      </c>
      <c r="F586" s="19" t="s">
        <v>15</v>
      </c>
      <c r="G586" s="19" t="s">
        <v>12</v>
      </c>
    </row>
    <row r="587" spans="1:7" ht="30" hidden="1" outlineLevel="6" collapsed="1">
      <c r="A587" s="19" t="s">
        <v>12</v>
      </c>
      <c r="B587" s="19" t="s">
        <v>20</v>
      </c>
      <c r="C587" s="20" t="s">
        <v>730</v>
      </c>
      <c r="D587" s="19"/>
      <c r="E587" s="19" t="s">
        <v>731</v>
      </c>
      <c r="F587" s="19" t="s">
        <v>15</v>
      </c>
      <c r="G587" s="19" t="s">
        <v>732</v>
      </c>
    </row>
    <row r="588" spans="1:7" hidden="1" outlineLevel="6" collapsed="1">
      <c r="A588" s="19" t="s">
        <v>15</v>
      </c>
      <c r="B588" s="19" t="s">
        <v>152</v>
      </c>
      <c r="C588" s="19" t="s">
        <v>17</v>
      </c>
      <c r="D588" s="19" t="s">
        <v>15</v>
      </c>
      <c r="E588" s="19" t="s">
        <v>733</v>
      </c>
      <c r="F588" s="19" t="s">
        <v>15</v>
      </c>
      <c r="G588" s="19">
        <v>1</v>
      </c>
    </row>
    <row r="589" spans="1:7" hidden="1" outlineLevel="4">
      <c r="A589" s="21" t="s">
        <v>15</v>
      </c>
      <c r="B589" s="22" t="s">
        <v>734</v>
      </c>
      <c r="C589" s="21" t="s">
        <v>17</v>
      </c>
      <c r="D589" s="21" t="b">
        <f>EXACT(G448,"Use conservative default values")</f>
        <v>0</v>
      </c>
      <c r="E589" s="21" t="s">
        <v>735</v>
      </c>
      <c r="F589" s="21" t="s">
        <v>15</v>
      </c>
      <c r="G589" s="21" t="s">
        <v>17</v>
      </c>
    </row>
    <row r="590" spans="1:7" ht="45" hidden="1" outlineLevel="5" collapsed="1">
      <c r="A590" s="19" t="s">
        <v>12</v>
      </c>
      <c r="B590" s="19" t="s">
        <v>20</v>
      </c>
      <c r="C590" s="20" t="s">
        <v>736</v>
      </c>
      <c r="D590" s="19"/>
      <c r="E590" s="19" t="s">
        <v>737</v>
      </c>
      <c r="F590" s="19" t="s">
        <v>15</v>
      </c>
      <c r="G590" s="19" t="s">
        <v>738</v>
      </c>
    </row>
    <row r="591" spans="1:7" ht="45" hidden="1" outlineLevel="5" collapsed="1">
      <c r="A591" s="19" t="s">
        <v>15</v>
      </c>
      <c r="B591" s="19" t="s">
        <v>20</v>
      </c>
      <c r="C591" s="20" t="s">
        <v>739</v>
      </c>
      <c r="D591" s="19" t="b">
        <f>EXACT(G590,"Only to baseline electricity consumption sources but not to project or leakage electricity consumption sources")</f>
        <v>0</v>
      </c>
      <c r="E591" s="19" t="s">
        <v>740</v>
      </c>
      <c r="F591" s="19" t="s">
        <v>15</v>
      </c>
      <c r="G591" s="19" t="s">
        <v>12</v>
      </c>
    </row>
    <row r="592" spans="1:7" hidden="1" outlineLevel="4">
      <c r="A592" s="21" t="s">
        <v>12</v>
      </c>
      <c r="B592" s="22" t="s">
        <v>741</v>
      </c>
      <c r="C592" s="21" t="s">
        <v>17</v>
      </c>
      <c r="D592" s="21"/>
      <c r="E592" s="21" t="s">
        <v>741</v>
      </c>
      <c r="F592" s="21" t="s">
        <v>15</v>
      </c>
      <c r="G592" s="21" t="s">
        <v>17</v>
      </c>
    </row>
    <row r="593" spans="1:7" ht="30" hidden="1" outlineLevel="5" collapsed="1">
      <c r="A593" s="19" t="s">
        <v>12</v>
      </c>
      <c r="B593" s="19" t="s">
        <v>152</v>
      </c>
      <c r="C593" s="19" t="s">
        <v>17</v>
      </c>
      <c r="D593" s="19"/>
      <c r="E593" s="19" t="s">
        <v>742</v>
      </c>
      <c r="F593" s="19" t="s">
        <v>15</v>
      </c>
      <c r="G593" s="19">
        <v>1</v>
      </c>
    </row>
    <row r="594" spans="1:7" ht="30" hidden="1" outlineLevel="5" collapsed="1">
      <c r="A594" s="19" t="s">
        <v>12</v>
      </c>
      <c r="B594" s="19" t="s">
        <v>152</v>
      </c>
      <c r="C594" s="19" t="s">
        <v>17</v>
      </c>
      <c r="D594" s="19"/>
      <c r="E594" s="19" t="s">
        <v>743</v>
      </c>
      <c r="F594" s="19" t="s">
        <v>15</v>
      </c>
      <c r="G594" s="19">
        <v>1</v>
      </c>
    </row>
    <row r="595" spans="1:7" hidden="1" outlineLevel="5" collapsed="1">
      <c r="A595" s="19" t="s">
        <v>12</v>
      </c>
      <c r="B595" s="19" t="s">
        <v>13</v>
      </c>
      <c r="C595" s="19" t="s">
        <v>17</v>
      </c>
      <c r="D595" s="19"/>
      <c r="E595" s="19" t="s">
        <v>744</v>
      </c>
      <c r="F595" s="19" t="s">
        <v>15</v>
      </c>
      <c r="G595" s="19" t="s">
        <v>111</v>
      </c>
    </row>
    <row r="596" spans="1:7" ht="30" hidden="1" outlineLevel="5" collapsed="1">
      <c r="A596" s="19" t="s">
        <v>12</v>
      </c>
      <c r="B596" s="19" t="s">
        <v>152</v>
      </c>
      <c r="C596" s="19" t="s">
        <v>17</v>
      </c>
      <c r="D596" s="19"/>
      <c r="E596" s="19" t="s">
        <v>745</v>
      </c>
      <c r="F596" s="19" t="s">
        <v>15</v>
      </c>
      <c r="G596" s="19">
        <v>1</v>
      </c>
    </row>
    <row r="597" spans="1:7" ht="30" hidden="1" outlineLevel="5" collapsed="1">
      <c r="A597" s="19" t="s">
        <v>12</v>
      </c>
      <c r="B597" s="19" t="s">
        <v>152</v>
      </c>
      <c r="C597" s="19" t="s">
        <v>17</v>
      </c>
      <c r="D597" s="19"/>
      <c r="E597" s="19" t="s">
        <v>746</v>
      </c>
      <c r="F597" s="19" t="s">
        <v>15</v>
      </c>
      <c r="G597" s="19">
        <v>1</v>
      </c>
    </row>
    <row r="598" spans="1:7" hidden="1" outlineLevel="5" collapsed="1">
      <c r="A598" s="19" t="s">
        <v>12</v>
      </c>
      <c r="B598" s="19" t="s">
        <v>13</v>
      </c>
      <c r="C598" s="19" t="s">
        <v>17</v>
      </c>
      <c r="D598" s="19"/>
      <c r="E598" s="19" t="s">
        <v>747</v>
      </c>
      <c r="F598" s="19" t="s">
        <v>15</v>
      </c>
      <c r="G598" s="19" t="s">
        <v>111</v>
      </c>
    </row>
    <row r="599" spans="1:7" ht="30" hidden="1" outlineLevel="5" collapsed="1">
      <c r="A599" s="19" t="s">
        <v>12</v>
      </c>
      <c r="B599" s="19" t="s">
        <v>152</v>
      </c>
      <c r="C599" s="19" t="s">
        <v>17</v>
      </c>
      <c r="D599" s="19"/>
      <c r="E599" s="19" t="s">
        <v>748</v>
      </c>
      <c r="F599" s="19" t="s">
        <v>15</v>
      </c>
      <c r="G599" s="19">
        <v>1</v>
      </c>
    </row>
    <row r="600" spans="1:7" ht="30" hidden="1" outlineLevel="5" collapsed="1">
      <c r="A600" s="19" t="s">
        <v>12</v>
      </c>
      <c r="B600" s="19" t="s">
        <v>152</v>
      </c>
      <c r="C600" s="19" t="s">
        <v>17</v>
      </c>
      <c r="D600" s="19"/>
      <c r="E600" s="19" t="s">
        <v>749</v>
      </c>
      <c r="F600" s="19" t="s">
        <v>15</v>
      </c>
      <c r="G600" s="19">
        <v>1</v>
      </c>
    </row>
    <row r="601" spans="1:7" hidden="1" outlineLevel="5" collapsed="1">
      <c r="A601" s="19" t="s">
        <v>12</v>
      </c>
      <c r="B601" s="19" t="s">
        <v>13</v>
      </c>
      <c r="C601" s="19" t="s">
        <v>17</v>
      </c>
      <c r="D601" s="19"/>
      <c r="E601" s="19" t="s">
        <v>750</v>
      </c>
      <c r="F601" s="19" t="s">
        <v>15</v>
      </c>
      <c r="G601" s="19" t="s">
        <v>111</v>
      </c>
    </row>
    <row r="602" spans="1:7" hidden="1" outlineLevel="3">
      <c r="A602" s="3" t="s">
        <v>15</v>
      </c>
      <c r="B602" s="3" t="s">
        <v>152</v>
      </c>
      <c r="C602" s="3" t="s">
        <v>17</v>
      </c>
      <c r="D602" s="3" t="s">
        <v>15</v>
      </c>
      <c r="E602" s="3" t="s">
        <v>804</v>
      </c>
      <c r="F602" s="3" t="s">
        <v>15</v>
      </c>
      <c r="G602" s="3">
        <v>1</v>
      </c>
    </row>
    <row r="603" spans="1:7" ht="30" hidden="1" outlineLevel="3">
      <c r="A603" s="3" t="s">
        <v>15</v>
      </c>
      <c r="B603" s="3" t="s">
        <v>152</v>
      </c>
      <c r="C603" s="3" t="s">
        <v>17</v>
      </c>
      <c r="D603" s="3" t="s">
        <v>15</v>
      </c>
      <c r="E603" s="3" t="s">
        <v>805</v>
      </c>
      <c r="F603" s="3" t="s">
        <v>15</v>
      </c>
      <c r="G603" s="3">
        <v>1</v>
      </c>
    </row>
    <row r="604" spans="1:7" hidden="1" outlineLevel="3">
      <c r="A604" s="3" t="s">
        <v>15</v>
      </c>
      <c r="B604" s="3" t="s">
        <v>152</v>
      </c>
      <c r="C604" s="3" t="s">
        <v>17</v>
      </c>
      <c r="D604" s="3" t="s">
        <v>15</v>
      </c>
      <c r="E604" s="3" t="s">
        <v>806</v>
      </c>
      <c r="F604" s="3" t="s">
        <v>15</v>
      </c>
      <c r="G604" s="3">
        <v>1</v>
      </c>
    </row>
    <row r="605" spans="1:7" ht="30" hidden="1" outlineLevel="3">
      <c r="A605" s="3" t="s">
        <v>15</v>
      </c>
      <c r="B605" s="3" t="s">
        <v>152</v>
      </c>
      <c r="C605" s="3" t="s">
        <v>17</v>
      </c>
      <c r="D605" s="3" t="s">
        <v>15</v>
      </c>
      <c r="E605" s="3" t="s">
        <v>807</v>
      </c>
      <c r="F605" s="3" t="s">
        <v>15</v>
      </c>
      <c r="G605" s="3">
        <v>1</v>
      </c>
    </row>
    <row r="606" spans="1:7" hidden="1" outlineLevel="3">
      <c r="A606" s="3" t="s">
        <v>15</v>
      </c>
      <c r="B606" s="3" t="s">
        <v>152</v>
      </c>
      <c r="C606" s="3" t="s">
        <v>17</v>
      </c>
      <c r="D606" s="3" t="s">
        <v>15</v>
      </c>
      <c r="E606" s="3" t="s">
        <v>808</v>
      </c>
      <c r="F606" s="3" t="s">
        <v>15</v>
      </c>
      <c r="G606" s="3">
        <v>1</v>
      </c>
    </row>
    <row r="607" spans="1:7" ht="30" hidden="1" outlineLevel="3">
      <c r="A607" s="3" t="s">
        <v>15</v>
      </c>
      <c r="B607" s="3" t="s">
        <v>152</v>
      </c>
      <c r="C607" s="3" t="s">
        <v>17</v>
      </c>
      <c r="D607" s="3" t="s">
        <v>15</v>
      </c>
      <c r="E607" s="3" t="s">
        <v>809</v>
      </c>
      <c r="F607" s="3" t="s">
        <v>15</v>
      </c>
      <c r="G607" s="3">
        <v>1</v>
      </c>
    </row>
    <row r="608" spans="1:7" ht="30" outlineLevel="2">
      <c r="A608" s="3" t="s">
        <v>12</v>
      </c>
      <c r="B608" s="3" t="s">
        <v>20</v>
      </c>
      <c r="C608" s="8" t="s">
        <v>810</v>
      </c>
      <c r="D608" s="3"/>
      <c r="E608" s="3" t="s">
        <v>811</v>
      </c>
      <c r="F608" s="3" t="s">
        <v>15</v>
      </c>
      <c r="G608" s="3" t="s">
        <v>15</v>
      </c>
    </row>
    <row r="609" spans="1:7" outlineLevel="2">
      <c r="A609" s="3" t="s">
        <v>15</v>
      </c>
      <c r="B609" s="8" t="s">
        <v>611</v>
      </c>
      <c r="C609" s="8"/>
      <c r="D609" s="3" t="b">
        <f>EXACT(G608,"Yes")</f>
        <v>0</v>
      </c>
      <c r="E609" s="3" t="s">
        <v>611</v>
      </c>
      <c r="F609" s="3"/>
      <c r="G609" s="3"/>
    </row>
    <row r="610" spans="1:7" ht="60" outlineLevel="3">
      <c r="A610" s="3" t="s">
        <v>12</v>
      </c>
      <c r="B610" s="3" t="s">
        <v>20</v>
      </c>
      <c r="C610" s="18" t="s">
        <v>612</v>
      </c>
      <c r="D610" s="3"/>
      <c r="E610" s="3" t="s">
        <v>613</v>
      </c>
      <c r="F610" s="3" t="s">
        <v>15</v>
      </c>
      <c r="G610" s="3" t="s">
        <v>614</v>
      </c>
    </row>
    <row r="611" spans="1:7" ht="30" outlineLevel="3">
      <c r="A611" s="3" t="s">
        <v>15</v>
      </c>
      <c r="B611" s="18" t="s">
        <v>615</v>
      </c>
      <c r="C611" s="3" t="s">
        <v>17</v>
      </c>
      <c r="D611" s="3" t="b">
        <f>EXACT(G610,"Electricity consumption from the grid and (a) fossil fuel fired captive power plant(s)")</f>
        <v>0</v>
      </c>
      <c r="E611" s="3" t="s">
        <v>616</v>
      </c>
      <c r="F611" s="3" t="s">
        <v>15</v>
      </c>
      <c r="G611" s="3" t="s">
        <v>17</v>
      </c>
    </row>
    <row r="612" spans="1:7" ht="30" outlineLevel="4" collapsed="1">
      <c r="A612" s="19" t="s">
        <v>12</v>
      </c>
      <c r="B612" s="19" t="s">
        <v>20</v>
      </c>
      <c r="C612" s="20" t="s">
        <v>617</v>
      </c>
      <c r="D612" s="19"/>
      <c r="E612" s="19" t="s">
        <v>618</v>
      </c>
      <c r="F612" s="19" t="s">
        <v>15</v>
      </c>
      <c r="G612" s="19" t="s">
        <v>619</v>
      </c>
    </row>
    <row r="613" spans="1:7" outlineLevel="4">
      <c r="A613" s="21" t="s">
        <v>15</v>
      </c>
      <c r="B613" s="22" t="s">
        <v>620</v>
      </c>
      <c r="C613" s="21" t="s">
        <v>17</v>
      </c>
      <c r="D613" s="21" t="b">
        <f>EXACT(G612,"Electricity from both the grid and captive power plant(s)")</f>
        <v>0</v>
      </c>
      <c r="E613" s="21" t="s">
        <v>621</v>
      </c>
      <c r="F613" s="21" t="s">
        <v>15</v>
      </c>
      <c r="G613" s="21" t="s">
        <v>17</v>
      </c>
    </row>
    <row r="614" spans="1:7" ht="75" outlineLevel="5" collapsed="1">
      <c r="A614" s="19" t="s">
        <v>12</v>
      </c>
      <c r="B614" s="19" t="s">
        <v>20</v>
      </c>
      <c r="C614" s="20" t="s">
        <v>622</v>
      </c>
      <c r="D614" s="19"/>
      <c r="E614" s="19" t="s">
        <v>623</v>
      </c>
      <c r="F614" s="19" t="s">
        <v>15</v>
      </c>
      <c r="G614" s="19" t="s">
        <v>624</v>
      </c>
    </row>
    <row r="615" spans="1:7" outlineLevel="5">
      <c r="A615" s="21" t="s">
        <v>15</v>
      </c>
      <c r="B615" s="22" t="s">
        <v>625</v>
      </c>
      <c r="C615" s="21" t="s">
        <v>17</v>
      </c>
      <c r="D615" s="21" t="b">
        <f>EXACT(G614,"Calculate the combined margin emission factor of the applicable electricity system, using the procedures in the latest approved version of the “Use Tool 7 to calculate the emission factor for an electricity system” (EFEL,j/k/l,y = EFgrid,CM,y)")</f>
        <v>1</v>
      </c>
      <c r="E615" s="21" t="s">
        <v>625</v>
      </c>
      <c r="F615" s="21" t="s">
        <v>15</v>
      </c>
      <c r="G615" s="21" t="s">
        <v>17</v>
      </c>
    </row>
    <row r="616" spans="1:7" outlineLevel="6" collapsed="1">
      <c r="A616" s="19" t="s">
        <v>12</v>
      </c>
      <c r="B616" s="19" t="s">
        <v>13</v>
      </c>
      <c r="C616" s="19" t="s">
        <v>17</v>
      </c>
      <c r="D616" s="19"/>
      <c r="E616" s="19" t="s">
        <v>626</v>
      </c>
      <c r="F616" s="19" t="s">
        <v>15</v>
      </c>
      <c r="G616" s="19" t="s">
        <v>111</v>
      </c>
    </row>
    <row r="617" spans="1:7" ht="30" outlineLevel="6" collapsed="1">
      <c r="A617" s="19" t="s">
        <v>12</v>
      </c>
      <c r="B617" s="19" t="s">
        <v>20</v>
      </c>
      <c r="C617" s="20" t="s">
        <v>627</v>
      </c>
      <c r="D617" s="19"/>
      <c r="E617" s="19" t="s">
        <v>628</v>
      </c>
      <c r="F617" s="19" t="s">
        <v>15</v>
      </c>
      <c r="G617" s="19" t="s">
        <v>629</v>
      </c>
    </row>
    <row r="618" spans="1:7" outlineLevel="6">
      <c r="A618" s="21" t="s">
        <v>15</v>
      </c>
      <c r="B618" s="22" t="s">
        <v>630</v>
      </c>
      <c r="C618" s="21" t="s">
        <v>17</v>
      </c>
      <c r="D618" s="21" t="b">
        <f>EXACT(G617,"Annual")</f>
        <v>0</v>
      </c>
      <c r="E618" s="21" t="s">
        <v>631</v>
      </c>
      <c r="F618" s="21" t="s">
        <v>15</v>
      </c>
      <c r="G618" s="21" t="s">
        <v>17</v>
      </c>
    </row>
    <row r="619" spans="1:7" ht="30" outlineLevel="7" collapsed="1">
      <c r="A619" s="19" t="s">
        <v>12</v>
      </c>
      <c r="B619" s="19" t="s">
        <v>20</v>
      </c>
      <c r="C619" s="20" t="s">
        <v>632</v>
      </c>
      <c r="D619" s="19"/>
      <c r="E619" s="19" t="s">
        <v>631</v>
      </c>
      <c r="F619" s="19" t="s">
        <v>15</v>
      </c>
      <c r="G619" s="19" t="s">
        <v>12</v>
      </c>
    </row>
    <row r="620" spans="1:7" outlineLevel="7">
      <c r="A620" s="21" t="s">
        <v>15</v>
      </c>
      <c r="B620" s="22" t="s">
        <v>633</v>
      </c>
      <c r="C620" s="21" t="s">
        <v>17</v>
      </c>
      <c r="D620" s="21" t="b">
        <f>EXACT(G619,"No")</f>
        <v>0</v>
      </c>
      <c r="E620" s="21" t="s">
        <v>634</v>
      </c>
      <c r="F620" s="21" t="s">
        <v>15</v>
      </c>
      <c r="G620" s="21" t="s">
        <v>17</v>
      </c>
    </row>
    <row r="621" spans="1:7" ht="30" outlineLevel="7" collapsed="1">
      <c r="A621" s="19" t="s">
        <v>12</v>
      </c>
      <c r="B621" s="19" t="s">
        <v>20</v>
      </c>
      <c r="C621" s="20" t="s">
        <v>635</v>
      </c>
      <c r="D621" s="19"/>
      <c r="E621" s="19" t="s">
        <v>634</v>
      </c>
      <c r="F621" s="19" t="s">
        <v>15</v>
      </c>
      <c r="G621" s="19" t="s">
        <v>12</v>
      </c>
    </row>
    <row r="622" spans="1:7" outlineLevel="7">
      <c r="A622" s="21" t="s">
        <v>15</v>
      </c>
      <c r="B622" s="22" t="s">
        <v>636</v>
      </c>
      <c r="C622" s="21" t="s">
        <v>17</v>
      </c>
      <c r="D622" s="21" t="b">
        <f>EXACT(G621,"No")</f>
        <v>0</v>
      </c>
      <c r="E622" s="21" t="s">
        <v>637</v>
      </c>
      <c r="F622" s="21" t="s">
        <v>15</v>
      </c>
      <c r="G622" s="21" t="s">
        <v>17</v>
      </c>
    </row>
    <row r="623" spans="1:7" ht="30" outlineLevel="7" collapsed="1">
      <c r="A623" s="19" t="s">
        <v>12</v>
      </c>
      <c r="B623" s="19" t="s">
        <v>20</v>
      </c>
      <c r="C623" s="20" t="s">
        <v>638</v>
      </c>
      <c r="D623" s="19"/>
      <c r="E623" s="19" t="s">
        <v>637</v>
      </c>
      <c r="F623" s="19" t="s">
        <v>15</v>
      </c>
      <c r="G623" s="19" t="s">
        <v>12</v>
      </c>
    </row>
    <row r="624" spans="1:7" outlineLevel="7">
      <c r="A624" s="21" t="s">
        <v>15</v>
      </c>
      <c r="B624" s="22" t="s">
        <v>639</v>
      </c>
      <c r="C624" s="21" t="s">
        <v>17</v>
      </c>
      <c r="D624" s="21" t="b">
        <f>EXACT(G623,"No")</f>
        <v>0</v>
      </c>
      <c r="E624" s="21" t="s">
        <v>640</v>
      </c>
      <c r="F624" s="21" t="s">
        <v>15</v>
      </c>
      <c r="G624" s="21" t="s">
        <v>17</v>
      </c>
    </row>
    <row r="625" spans="1:7" ht="30" outlineLevel="7" collapsed="1">
      <c r="A625" s="19" t="s">
        <v>12</v>
      </c>
      <c r="B625" s="19" t="s">
        <v>20</v>
      </c>
      <c r="C625" s="20" t="s">
        <v>641</v>
      </c>
      <c r="D625" s="19"/>
      <c r="E625" s="19" t="s">
        <v>640</v>
      </c>
      <c r="F625" s="19" t="s">
        <v>15</v>
      </c>
      <c r="G625" s="19" t="s">
        <v>12</v>
      </c>
    </row>
    <row r="626" spans="1:7" ht="30" outlineLevel="7" collapsed="1">
      <c r="A626" s="19" t="s">
        <v>15</v>
      </c>
      <c r="B626" s="20" t="s">
        <v>642</v>
      </c>
      <c r="C626" s="19" t="s">
        <v>17</v>
      </c>
      <c r="D626" s="19" t="b">
        <f>EXACT(G625,"No")</f>
        <v>0</v>
      </c>
      <c r="E626" s="19" t="s">
        <v>643</v>
      </c>
      <c r="F626" s="19" t="s">
        <v>15</v>
      </c>
      <c r="G626" s="19" t="s">
        <v>17</v>
      </c>
    </row>
    <row r="627" spans="1:7" outlineLevel="7" collapsed="1">
      <c r="A627" s="19" t="s">
        <v>15</v>
      </c>
      <c r="B627" s="20" t="s">
        <v>644</v>
      </c>
      <c r="C627" s="19" t="s">
        <v>17</v>
      </c>
      <c r="D627" s="19" t="b">
        <f>EXACT(G625,"Yes")</f>
        <v>1</v>
      </c>
      <c r="E627" s="19" t="s">
        <v>645</v>
      </c>
      <c r="F627" s="19" t="s">
        <v>15</v>
      </c>
      <c r="G627" s="19" t="s">
        <v>17</v>
      </c>
    </row>
    <row r="628" spans="1:7" outlineLevel="7">
      <c r="A628" s="21" t="s">
        <v>15</v>
      </c>
      <c r="B628" s="22" t="s">
        <v>644</v>
      </c>
      <c r="C628" s="21" t="s">
        <v>17</v>
      </c>
      <c r="D628" s="21" t="b">
        <f>EXACT(G623,"Yes")</f>
        <v>1</v>
      </c>
      <c r="E628" s="21" t="s">
        <v>645</v>
      </c>
      <c r="F628" s="21" t="s">
        <v>15</v>
      </c>
      <c r="G628" s="21" t="s">
        <v>17</v>
      </c>
    </row>
    <row r="629" spans="1:7" ht="45" outlineLevel="7" collapsed="1">
      <c r="A629" s="19" t="s">
        <v>12</v>
      </c>
      <c r="B629" s="19" t="s">
        <v>20</v>
      </c>
      <c r="C629" s="20" t="s">
        <v>646</v>
      </c>
      <c r="D629" s="19"/>
      <c r="E629" s="19" t="s">
        <v>647</v>
      </c>
      <c r="F629" s="19" t="s">
        <v>15</v>
      </c>
      <c r="G629" s="19" t="s">
        <v>648</v>
      </c>
    </row>
    <row r="630" spans="1:7" outlineLevel="7" collapsed="1">
      <c r="A630" s="19" t="s">
        <v>15</v>
      </c>
      <c r="B630" s="20" t="s">
        <v>649</v>
      </c>
      <c r="C630" s="19" t="s">
        <v>17</v>
      </c>
      <c r="D630" s="19" t="b">
        <f>EXACT(G629,"Lambda (λy) should be determined by applying the step wise procedure provided in appendix 3 of methodology")</f>
        <v>0</v>
      </c>
      <c r="E630" s="19" t="s">
        <v>649</v>
      </c>
      <c r="F630" s="19" t="s">
        <v>15</v>
      </c>
      <c r="G630" s="19" t="s">
        <v>17</v>
      </c>
    </row>
    <row r="631" spans="1:7" outlineLevel="7" collapsed="1">
      <c r="A631" s="19" t="s">
        <v>15</v>
      </c>
      <c r="B631" s="20" t="s">
        <v>650</v>
      </c>
      <c r="C631" s="19" t="s">
        <v>17</v>
      </c>
      <c r="D631" s="19" t="b">
        <f>EXACT(G629,"Use default values of lambda based on the share of electricity generation from low-cost/must-run in total generation")</f>
        <v>1</v>
      </c>
      <c r="E631" s="19" t="s">
        <v>650</v>
      </c>
      <c r="F631" s="19" t="s">
        <v>15</v>
      </c>
      <c r="G631" s="19" t="s">
        <v>17</v>
      </c>
    </row>
    <row r="632" spans="1:7" ht="30" outlineLevel="7" collapsed="1">
      <c r="A632" s="19" t="s">
        <v>15</v>
      </c>
      <c r="B632" s="19" t="s">
        <v>152</v>
      </c>
      <c r="C632" s="19" t="s">
        <v>17</v>
      </c>
      <c r="D632" s="19" t="s">
        <v>15</v>
      </c>
      <c r="E632" s="19" t="s">
        <v>651</v>
      </c>
      <c r="F632" s="19" t="s">
        <v>15</v>
      </c>
      <c r="G632" s="19">
        <v>1</v>
      </c>
    </row>
    <row r="633" spans="1:7" outlineLevel="7" collapsed="1">
      <c r="A633" s="19" t="s">
        <v>12</v>
      </c>
      <c r="B633" s="20" t="s">
        <v>652</v>
      </c>
      <c r="C633" s="19" t="s">
        <v>17</v>
      </c>
      <c r="D633" s="19"/>
      <c r="E633" s="19" t="s">
        <v>653</v>
      </c>
      <c r="F633" s="19" t="s">
        <v>12</v>
      </c>
      <c r="G633" s="19" t="s">
        <v>17</v>
      </c>
    </row>
    <row r="634" spans="1:7" outlineLevel="7">
      <c r="A634" s="21" t="s">
        <v>15</v>
      </c>
      <c r="B634" s="22" t="s">
        <v>654</v>
      </c>
      <c r="C634" s="21" t="s">
        <v>17</v>
      </c>
      <c r="D634" s="21" t="b">
        <f>EXACT(G621,"Yes")</f>
        <v>1</v>
      </c>
      <c r="E634" s="21" t="s">
        <v>655</v>
      </c>
      <c r="F634" s="21" t="s">
        <v>15</v>
      </c>
      <c r="G634" s="21" t="s">
        <v>17</v>
      </c>
    </row>
    <row r="635" spans="1:7" ht="30" outlineLevel="7" collapsed="1">
      <c r="A635" s="19" t="s">
        <v>12</v>
      </c>
      <c r="B635" s="19" t="s">
        <v>20</v>
      </c>
      <c r="C635" s="20" t="s">
        <v>656</v>
      </c>
      <c r="D635" s="19"/>
      <c r="E635" s="19" t="s">
        <v>657</v>
      </c>
      <c r="F635" s="19" t="s">
        <v>15</v>
      </c>
      <c r="G635" s="19" t="s">
        <v>658</v>
      </c>
    </row>
    <row r="636" spans="1:7" ht="30" outlineLevel="7">
      <c r="A636" s="21" t="s">
        <v>15</v>
      </c>
      <c r="B636" s="22" t="s">
        <v>659</v>
      </c>
      <c r="C636" s="21" t="s">
        <v>17</v>
      </c>
      <c r="D636" s="21" t="b">
        <f>EXACT(G635,"Based on the total net electricity generation of all power plants serving the system and the fuel types and total fuel consumption of the project electricity system")</f>
        <v>0</v>
      </c>
      <c r="E636" s="21" t="s">
        <v>660</v>
      </c>
      <c r="F636" s="21" t="s">
        <v>15</v>
      </c>
      <c r="G636" s="21" t="s">
        <v>17</v>
      </c>
    </row>
    <row r="637" spans="1:7" outlineLevel="7" collapsed="1">
      <c r="A637" s="19" t="s">
        <v>15</v>
      </c>
      <c r="B637" s="19" t="s">
        <v>152</v>
      </c>
      <c r="C637" s="19" t="s">
        <v>17</v>
      </c>
      <c r="D637" s="19" t="s">
        <v>15</v>
      </c>
      <c r="E637" s="19" t="s">
        <v>661</v>
      </c>
      <c r="F637" s="19" t="s">
        <v>15</v>
      </c>
      <c r="G637" s="19">
        <v>1</v>
      </c>
    </row>
    <row r="638" spans="1:7" ht="45" outlineLevel="7" collapsed="1">
      <c r="A638" s="19" t="s">
        <v>12</v>
      </c>
      <c r="B638" s="19" t="s">
        <v>152</v>
      </c>
      <c r="C638" s="19" t="s">
        <v>17</v>
      </c>
      <c r="D638" s="19"/>
      <c r="E638" s="19" t="s">
        <v>662</v>
      </c>
      <c r="F638" s="19" t="s">
        <v>15</v>
      </c>
      <c r="G638" s="19">
        <v>1</v>
      </c>
    </row>
    <row r="639" spans="1:7" outlineLevel="7" collapsed="1">
      <c r="A639" s="19" t="s">
        <v>12</v>
      </c>
      <c r="B639" s="20" t="s">
        <v>663</v>
      </c>
      <c r="C639" s="19" t="s">
        <v>17</v>
      </c>
      <c r="D639" s="19"/>
      <c r="E639" s="19" t="s">
        <v>663</v>
      </c>
      <c r="F639" s="19" t="s">
        <v>12</v>
      </c>
      <c r="G639" s="19" t="s">
        <v>17</v>
      </c>
    </row>
    <row r="640" spans="1:7" ht="30" outlineLevel="7">
      <c r="A640" s="21" t="s">
        <v>15</v>
      </c>
      <c r="B640" s="22" t="s">
        <v>664</v>
      </c>
      <c r="C640" s="21" t="s">
        <v>17</v>
      </c>
      <c r="D640" s="21" t="b">
        <f>EXACT(G635,"Based on the net electricity generation and a CO2 emission factor of each power unit")</f>
        <v>1</v>
      </c>
      <c r="E640" s="21" t="s">
        <v>665</v>
      </c>
      <c r="F640" s="21" t="s">
        <v>15</v>
      </c>
      <c r="G640" s="21" t="s">
        <v>17</v>
      </c>
    </row>
    <row r="641" spans="1:7" outlineLevel="7" collapsed="1">
      <c r="A641" s="19" t="s">
        <v>15</v>
      </c>
      <c r="B641" s="19" t="s">
        <v>152</v>
      </c>
      <c r="C641" s="19" t="s">
        <v>17</v>
      </c>
      <c r="D641" s="19" t="s">
        <v>15</v>
      </c>
      <c r="E641" s="19" t="s">
        <v>661</v>
      </c>
      <c r="F641" s="19" t="s">
        <v>15</v>
      </c>
      <c r="G641" s="19">
        <v>1</v>
      </c>
    </row>
    <row r="642" spans="1:7" outlineLevel="7" collapsed="1">
      <c r="A642" s="19" t="s">
        <v>12</v>
      </c>
      <c r="B642" s="20" t="s">
        <v>652</v>
      </c>
      <c r="C642" s="19" t="s">
        <v>17</v>
      </c>
      <c r="D642" s="19"/>
      <c r="E642" s="19" t="s">
        <v>653</v>
      </c>
      <c r="F642" s="19" t="s">
        <v>12</v>
      </c>
      <c r="G642" s="19" t="s">
        <v>17</v>
      </c>
    </row>
    <row r="643" spans="1:7" outlineLevel="7" collapsed="1">
      <c r="A643" s="19" t="s">
        <v>15</v>
      </c>
      <c r="B643" s="19" t="s">
        <v>152</v>
      </c>
      <c r="C643" s="19" t="s">
        <v>17</v>
      </c>
      <c r="D643" s="19" t="s">
        <v>15</v>
      </c>
      <c r="E643" s="19" t="s">
        <v>666</v>
      </c>
      <c r="F643" s="19" t="s">
        <v>15</v>
      </c>
      <c r="G643" s="19">
        <v>1</v>
      </c>
    </row>
    <row r="644" spans="1:7" outlineLevel="7">
      <c r="A644" s="21" t="s">
        <v>15</v>
      </c>
      <c r="B644" s="22" t="s">
        <v>654</v>
      </c>
      <c r="C644" s="21" t="s">
        <v>17</v>
      </c>
      <c r="D644" s="21" t="b">
        <f>EXACT(G619,"Yes")</f>
        <v>1</v>
      </c>
      <c r="E644" s="21" t="s">
        <v>655</v>
      </c>
      <c r="F644" s="21" t="s">
        <v>15</v>
      </c>
      <c r="G644" s="21" t="s">
        <v>17</v>
      </c>
    </row>
    <row r="645" spans="1:7" ht="30" outlineLevel="7" collapsed="1">
      <c r="A645" s="19" t="s">
        <v>12</v>
      </c>
      <c r="B645" s="19" t="s">
        <v>20</v>
      </c>
      <c r="C645" s="20" t="s">
        <v>656</v>
      </c>
      <c r="D645" s="19"/>
      <c r="E645" s="19" t="s">
        <v>657</v>
      </c>
      <c r="F645" s="19" t="s">
        <v>15</v>
      </c>
      <c r="G645" s="19" t="s">
        <v>658</v>
      </c>
    </row>
    <row r="646" spans="1:7" ht="30" outlineLevel="7">
      <c r="A646" s="21" t="s">
        <v>15</v>
      </c>
      <c r="B646" s="22" t="s">
        <v>659</v>
      </c>
      <c r="C646" s="21" t="s">
        <v>17</v>
      </c>
      <c r="D646" s="21" t="b">
        <f>EXACT(G645,"Based on the total net electricity generation of all power plants serving the system and the fuel types and total fuel consumption of the project electricity system")</f>
        <v>0</v>
      </c>
      <c r="E646" s="21" t="s">
        <v>660</v>
      </c>
      <c r="F646" s="21" t="s">
        <v>15</v>
      </c>
      <c r="G646" s="21" t="s">
        <v>17</v>
      </c>
    </row>
    <row r="647" spans="1:7" outlineLevel="7" collapsed="1">
      <c r="A647" s="19" t="s">
        <v>15</v>
      </c>
      <c r="B647" s="19" t="s">
        <v>152</v>
      </c>
      <c r="C647" s="19" t="s">
        <v>17</v>
      </c>
      <c r="D647" s="19" t="s">
        <v>15</v>
      </c>
      <c r="E647" s="19" t="s">
        <v>661</v>
      </c>
      <c r="F647" s="19" t="s">
        <v>15</v>
      </c>
      <c r="G647" s="19">
        <v>1</v>
      </c>
    </row>
    <row r="648" spans="1:7" ht="45" outlineLevel="7" collapsed="1">
      <c r="A648" s="19" t="s">
        <v>12</v>
      </c>
      <c r="B648" s="19" t="s">
        <v>152</v>
      </c>
      <c r="C648" s="19" t="s">
        <v>17</v>
      </c>
      <c r="D648" s="19"/>
      <c r="E648" s="19" t="s">
        <v>662</v>
      </c>
      <c r="F648" s="19" t="s">
        <v>15</v>
      </c>
      <c r="G648" s="19">
        <v>1</v>
      </c>
    </row>
    <row r="649" spans="1:7" outlineLevel="7">
      <c r="A649" s="21" t="s">
        <v>12</v>
      </c>
      <c r="B649" s="22" t="s">
        <v>663</v>
      </c>
      <c r="C649" s="21" t="s">
        <v>17</v>
      </c>
      <c r="D649" s="21"/>
      <c r="E649" s="21" t="s">
        <v>663</v>
      </c>
      <c r="F649" s="21" t="s">
        <v>12</v>
      </c>
      <c r="G649" s="21" t="s">
        <v>17</v>
      </c>
    </row>
    <row r="650" spans="1:7" outlineLevel="7" collapsed="1">
      <c r="A650" s="19" t="s">
        <v>12</v>
      </c>
      <c r="B650" s="19" t="s">
        <v>13</v>
      </c>
      <c r="C650" s="19" t="s">
        <v>17</v>
      </c>
      <c r="D650" s="19"/>
      <c r="E650" s="19" t="s">
        <v>667</v>
      </c>
      <c r="F650" s="19" t="s">
        <v>15</v>
      </c>
      <c r="G650" s="19" t="s">
        <v>111</v>
      </c>
    </row>
    <row r="651" spans="1:7" ht="30" outlineLevel="7" collapsed="1">
      <c r="A651" s="19" t="s">
        <v>12</v>
      </c>
      <c r="B651" s="19" t="s">
        <v>152</v>
      </c>
      <c r="C651" s="19" t="s">
        <v>17</v>
      </c>
      <c r="D651" s="19"/>
      <c r="E651" s="19" t="s">
        <v>668</v>
      </c>
      <c r="F651" s="19" t="s">
        <v>15</v>
      </c>
      <c r="G651" s="19">
        <v>1</v>
      </c>
    </row>
    <row r="652" spans="1:7" ht="30" outlineLevel="7" collapsed="1">
      <c r="A652" s="19" t="s">
        <v>12</v>
      </c>
      <c r="B652" s="19" t="s">
        <v>152</v>
      </c>
      <c r="C652" s="19" t="s">
        <v>17</v>
      </c>
      <c r="D652" s="19"/>
      <c r="E652" s="19" t="s">
        <v>669</v>
      </c>
      <c r="F652" s="19" t="s">
        <v>15</v>
      </c>
      <c r="G652" s="19">
        <v>1</v>
      </c>
    </row>
    <row r="653" spans="1:7" outlineLevel="7" collapsed="1">
      <c r="A653" s="19" t="s">
        <v>12</v>
      </c>
      <c r="B653" s="19" t="s">
        <v>152</v>
      </c>
      <c r="C653" s="19" t="s">
        <v>17</v>
      </c>
      <c r="D653" s="19"/>
      <c r="E653" s="19" t="s">
        <v>670</v>
      </c>
      <c r="F653" s="19" t="s">
        <v>15</v>
      </c>
      <c r="G653" s="19">
        <v>1</v>
      </c>
    </row>
    <row r="654" spans="1:7" ht="30" outlineLevel="7">
      <c r="A654" s="21" t="s">
        <v>15</v>
      </c>
      <c r="B654" s="22" t="s">
        <v>664</v>
      </c>
      <c r="C654" s="21" t="s">
        <v>17</v>
      </c>
      <c r="D654" s="21" t="b">
        <f>EXACT(G645,"Based on the net electricity generation and a CO2 emission factor of each power unit")</f>
        <v>1</v>
      </c>
      <c r="E654" s="21" t="s">
        <v>665</v>
      </c>
      <c r="F654" s="21" t="s">
        <v>15</v>
      </c>
      <c r="G654" s="21" t="s">
        <v>17</v>
      </c>
    </row>
    <row r="655" spans="1:7" outlineLevel="7" collapsed="1">
      <c r="A655" s="19" t="s">
        <v>15</v>
      </c>
      <c r="B655" s="19" t="s">
        <v>152</v>
      </c>
      <c r="C655" s="19" t="s">
        <v>17</v>
      </c>
      <c r="D655" s="19" t="s">
        <v>15</v>
      </c>
      <c r="E655" s="19" t="s">
        <v>661</v>
      </c>
      <c r="F655" s="19" t="s">
        <v>15</v>
      </c>
      <c r="G655" s="19">
        <v>1</v>
      </c>
    </row>
    <row r="656" spans="1:7" outlineLevel="7">
      <c r="A656" s="21" t="s">
        <v>12</v>
      </c>
      <c r="B656" s="22" t="s">
        <v>652</v>
      </c>
      <c r="C656" s="21" t="s">
        <v>17</v>
      </c>
      <c r="D656" s="21"/>
      <c r="E656" s="21" t="s">
        <v>653</v>
      </c>
      <c r="F656" s="21" t="s">
        <v>12</v>
      </c>
      <c r="G656" s="21" t="s">
        <v>17</v>
      </c>
    </row>
    <row r="657" spans="1:7" ht="30" outlineLevel="7" collapsed="1">
      <c r="A657" s="19" t="s">
        <v>12</v>
      </c>
      <c r="B657" s="19" t="s">
        <v>20</v>
      </c>
      <c r="C657" s="20" t="s">
        <v>671</v>
      </c>
      <c r="D657" s="19"/>
      <c r="E657" s="19" t="s">
        <v>672</v>
      </c>
      <c r="F657" s="19" t="s">
        <v>15</v>
      </c>
      <c r="G657" s="19" t="s">
        <v>673</v>
      </c>
    </row>
    <row r="658" spans="1:7" outlineLevel="7" collapsed="1">
      <c r="A658" s="19" t="s">
        <v>15</v>
      </c>
      <c r="B658" s="20" t="s">
        <v>674</v>
      </c>
      <c r="C658" s="19" t="s">
        <v>17</v>
      </c>
      <c r="D658" s="19" t="b">
        <f>EXACT(G657,"Only data available is the electricity generation for the specific power unit")</f>
        <v>0</v>
      </c>
      <c r="E658" s="19" t="s">
        <v>675</v>
      </c>
      <c r="F658" s="19" t="s">
        <v>15</v>
      </c>
      <c r="G658" s="19" t="s">
        <v>17</v>
      </c>
    </row>
    <row r="659" spans="1:7" ht="30" outlineLevel="7" collapsed="1">
      <c r="A659" s="19" t="s">
        <v>15</v>
      </c>
      <c r="B659" s="20" t="s">
        <v>676</v>
      </c>
      <c r="C659" s="19" t="s">
        <v>17</v>
      </c>
      <c r="D659" s="19" t="b">
        <f>EXACT(G657,"Only data available for the specific power unit are the electricity generation and the fuel types used")</f>
        <v>0</v>
      </c>
      <c r="E659" s="19" t="s">
        <v>677</v>
      </c>
      <c r="F659" s="19" t="s">
        <v>15</v>
      </c>
      <c r="G659" s="19" t="s">
        <v>17</v>
      </c>
    </row>
    <row r="660" spans="1:7" outlineLevel="7" collapsed="1">
      <c r="A660" s="19" t="s">
        <v>15</v>
      </c>
      <c r="B660" s="20" t="s">
        <v>678</v>
      </c>
      <c r="C660" s="19" t="s">
        <v>17</v>
      </c>
      <c r="D660" s="19" t="b">
        <f>EXACT(G657,"Data available for fuel consumption and electricity generation")</f>
        <v>1</v>
      </c>
      <c r="E660" s="19" t="s">
        <v>673</v>
      </c>
      <c r="F660" s="19" t="s">
        <v>15</v>
      </c>
      <c r="G660" s="19" t="s">
        <v>17</v>
      </c>
    </row>
    <row r="661" spans="1:7" outlineLevel="7" collapsed="1">
      <c r="A661" s="19" t="s">
        <v>15</v>
      </c>
      <c r="B661" s="19" t="s">
        <v>152</v>
      </c>
      <c r="C661" s="19" t="s">
        <v>17</v>
      </c>
      <c r="D661" s="19" t="s">
        <v>15</v>
      </c>
      <c r="E661" s="19" t="s">
        <v>666</v>
      </c>
      <c r="F661" s="19" t="s">
        <v>15</v>
      </c>
      <c r="G661" s="19">
        <v>1</v>
      </c>
    </row>
    <row r="662" spans="1:7" outlineLevel="6">
      <c r="A662" s="21" t="s">
        <v>15</v>
      </c>
      <c r="B662" s="22" t="s">
        <v>679</v>
      </c>
      <c r="C662" s="21" t="s">
        <v>17</v>
      </c>
      <c r="D662" s="21" t="b">
        <f>EXACT(G617,"Hourly")</f>
        <v>1</v>
      </c>
      <c r="E662" s="21" t="s">
        <v>680</v>
      </c>
      <c r="F662" s="21" t="s">
        <v>15</v>
      </c>
      <c r="G662" s="21" t="s">
        <v>17</v>
      </c>
    </row>
    <row r="663" spans="1:7" ht="30" outlineLevel="7" collapsed="1">
      <c r="A663" s="19" t="s">
        <v>12</v>
      </c>
      <c r="B663" s="19" t="s">
        <v>20</v>
      </c>
      <c r="C663" s="20" t="s">
        <v>681</v>
      </c>
      <c r="D663" s="19"/>
      <c r="E663" s="19" t="s">
        <v>682</v>
      </c>
      <c r="F663" s="19" t="s">
        <v>15</v>
      </c>
      <c r="G663" s="19" t="s">
        <v>683</v>
      </c>
    </row>
    <row r="664" spans="1:7" ht="30" outlineLevel="7" collapsed="1">
      <c r="A664" s="19" t="s">
        <v>12</v>
      </c>
      <c r="B664" s="19" t="s">
        <v>152</v>
      </c>
      <c r="C664" s="19" t="s">
        <v>17</v>
      </c>
      <c r="D664" s="19"/>
      <c r="E664" s="19" t="s">
        <v>684</v>
      </c>
      <c r="F664" s="19" t="s">
        <v>15</v>
      </c>
      <c r="G664" s="19">
        <v>1</v>
      </c>
    </row>
    <row r="665" spans="1:7" outlineLevel="6">
      <c r="A665" s="21" t="s">
        <v>12</v>
      </c>
      <c r="B665" s="22" t="s">
        <v>685</v>
      </c>
      <c r="C665" s="21" t="s">
        <v>17</v>
      </c>
      <c r="D665" s="21"/>
      <c r="E665" s="21" t="s">
        <v>685</v>
      </c>
      <c r="F665" s="21" t="s">
        <v>15</v>
      </c>
      <c r="G665" s="21" t="s">
        <v>17</v>
      </c>
    </row>
    <row r="666" spans="1:7" outlineLevel="7" collapsed="1">
      <c r="A666" s="19" t="s">
        <v>15</v>
      </c>
      <c r="B666" s="19" t="s">
        <v>152</v>
      </c>
      <c r="C666" s="19" t="s">
        <v>17</v>
      </c>
      <c r="D666" s="19" t="s">
        <v>15</v>
      </c>
      <c r="E666" s="19" t="s">
        <v>686</v>
      </c>
      <c r="F666" s="19" t="s">
        <v>15</v>
      </c>
      <c r="G666" s="19">
        <v>1</v>
      </c>
    </row>
    <row r="667" spans="1:7" ht="409.5" outlineLevel="7" collapsed="1">
      <c r="A667" s="19" t="s">
        <v>15</v>
      </c>
      <c r="B667" s="19" t="s">
        <v>80</v>
      </c>
      <c r="C667" s="23" t="s">
        <v>81</v>
      </c>
      <c r="D667" s="19"/>
      <c r="E667" s="24" t="s">
        <v>687</v>
      </c>
      <c r="F667" s="19" t="s">
        <v>15</v>
      </c>
      <c r="G667" s="19" t="s">
        <v>17</v>
      </c>
    </row>
    <row r="668" spans="1:7" outlineLevel="7" collapsed="1">
      <c r="A668" s="19" t="s">
        <v>12</v>
      </c>
      <c r="B668" s="19" t="s">
        <v>152</v>
      </c>
      <c r="C668" s="19" t="s">
        <v>17</v>
      </c>
      <c r="D668" s="19"/>
      <c r="E668" s="19" t="s">
        <v>688</v>
      </c>
      <c r="F668" s="19" t="s">
        <v>15</v>
      </c>
      <c r="G668" s="19">
        <v>1</v>
      </c>
    </row>
    <row r="669" spans="1:7" outlineLevel="7" collapsed="1">
      <c r="A669" s="19" t="s">
        <v>12</v>
      </c>
      <c r="B669" s="19" t="s">
        <v>152</v>
      </c>
      <c r="C669" s="19" t="s">
        <v>17</v>
      </c>
      <c r="D669" s="19"/>
      <c r="E669" s="19" t="s">
        <v>689</v>
      </c>
      <c r="F669" s="19" t="s">
        <v>15</v>
      </c>
      <c r="G669" s="19">
        <v>1</v>
      </c>
    </row>
    <row r="670" spans="1:7" outlineLevel="7">
      <c r="A670" s="21" t="s">
        <v>12</v>
      </c>
      <c r="B670" s="22" t="s">
        <v>690</v>
      </c>
      <c r="C670" s="21" t="s">
        <v>17</v>
      </c>
      <c r="D670" s="21"/>
      <c r="E670" s="21" t="s">
        <v>690</v>
      </c>
      <c r="F670" s="21" t="s">
        <v>12</v>
      </c>
      <c r="G670" s="21" t="s">
        <v>17</v>
      </c>
    </row>
    <row r="671" spans="1:7" outlineLevel="7" collapsed="1">
      <c r="A671" s="19" t="s">
        <v>12</v>
      </c>
      <c r="B671" s="19" t="s">
        <v>13</v>
      </c>
      <c r="C671" s="19" t="s">
        <v>17</v>
      </c>
      <c r="D671" s="19"/>
      <c r="E671" s="19" t="s">
        <v>691</v>
      </c>
      <c r="F671" s="19" t="s">
        <v>15</v>
      </c>
      <c r="G671" s="19" t="s">
        <v>111</v>
      </c>
    </row>
    <row r="672" spans="1:7" outlineLevel="7" collapsed="1">
      <c r="A672" s="19" t="s">
        <v>12</v>
      </c>
      <c r="B672" s="19" t="s">
        <v>65</v>
      </c>
      <c r="C672" s="19" t="s">
        <v>17</v>
      </c>
      <c r="D672" s="19"/>
      <c r="E672" s="19" t="s">
        <v>692</v>
      </c>
      <c r="F672" s="19" t="s">
        <v>15</v>
      </c>
      <c r="G672" s="19" t="s">
        <v>329</v>
      </c>
    </row>
    <row r="673" spans="1:7" outlineLevel="7" collapsed="1">
      <c r="A673" s="19" t="s">
        <v>12</v>
      </c>
      <c r="B673" s="19" t="s">
        <v>152</v>
      </c>
      <c r="C673" s="19" t="s">
        <v>17</v>
      </c>
      <c r="D673" s="19"/>
      <c r="E673" s="19" t="s">
        <v>693</v>
      </c>
      <c r="F673" s="19" t="s">
        <v>15</v>
      </c>
      <c r="G673" s="19">
        <v>1</v>
      </c>
    </row>
    <row r="674" spans="1:7" outlineLevel="7" collapsed="1">
      <c r="A674" s="19" t="s">
        <v>12</v>
      </c>
      <c r="B674" s="19" t="s">
        <v>152</v>
      </c>
      <c r="C674" s="19" t="s">
        <v>17</v>
      </c>
      <c r="D674" s="19"/>
      <c r="E674" s="19" t="s">
        <v>694</v>
      </c>
      <c r="F674" s="19" t="s">
        <v>15</v>
      </c>
      <c r="G674" s="19">
        <v>1</v>
      </c>
    </row>
    <row r="675" spans="1:7" outlineLevel="6">
      <c r="A675" s="21" t="s">
        <v>12</v>
      </c>
      <c r="B675" s="22" t="s">
        <v>695</v>
      </c>
      <c r="C675" s="21" t="s">
        <v>17</v>
      </c>
      <c r="D675" s="21"/>
      <c r="E675" s="21" t="s">
        <v>695</v>
      </c>
      <c r="F675" s="21" t="s">
        <v>15</v>
      </c>
      <c r="G675" s="21" t="s">
        <v>17</v>
      </c>
    </row>
    <row r="676" spans="1:7" ht="30" outlineLevel="7" collapsed="1">
      <c r="A676" s="19" t="s">
        <v>12</v>
      </c>
      <c r="B676" s="19" t="s">
        <v>20</v>
      </c>
      <c r="C676" s="20" t="s">
        <v>696</v>
      </c>
      <c r="D676" s="19"/>
      <c r="E676" s="19" t="s">
        <v>697</v>
      </c>
      <c r="F676" s="19" t="s">
        <v>15</v>
      </c>
      <c r="G676" s="19" t="s">
        <v>12</v>
      </c>
    </row>
    <row r="677" spans="1:7" outlineLevel="7">
      <c r="A677" s="21" t="s">
        <v>15</v>
      </c>
      <c r="B677" s="22" t="s">
        <v>698</v>
      </c>
      <c r="C677" s="21" t="s">
        <v>17</v>
      </c>
      <c r="D677" s="21" t="b">
        <f>EXACT(G676,"No")</f>
        <v>0</v>
      </c>
      <c r="E677" s="21" t="s">
        <v>699</v>
      </c>
      <c r="F677" s="21" t="s">
        <v>15</v>
      </c>
      <c r="G677" s="21" t="s">
        <v>17</v>
      </c>
    </row>
    <row r="678" spans="1:7" ht="30" outlineLevel="7" collapsed="1">
      <c r="A678" s="19" t="s">
        <v>12</v>
      </c>
      <c r="B678" s="19" t="s">
        <v>20</v>
      </c>
      <c r="C678" s="20" t="s">
        <v>700</v>
      </c>
      <c r="D678" s="19"/>
      <c r="E678" s="19" t="s">
        <v>701</v>
      </c>
      <c r="F678" s="19" t="s">
        <v>15</v>
      </c>
      <c r="G678" s="19" t="s">
        <v>702</v>
      </c>
    </row>
    <row r="679" spans="1:7" outlineLevel="7">
      <c r="A679" s="21" t="s">
        <v>15</v>
      </c>
      <c r="B679" s="22" t="s">
        <v>703</v>
      </c>
      <c r="C679" s="21" t="s">
        <v>17</v>
      </c>
      <c r="D679" s="21" t="b">
        <f>EXACT(G678,"Neither")</f>
        <v>0</v>
      </c>
      <c r="E679" s="21" t="s">
        <v>703</v>
      </c>
      <c r="F679" s="21" t="s">
        <v>15</v>
      </c>
      <c r="G679" s="21" t="s">
        <v>17</v>
      </c>
    </row>
    <row r="680" spans="1:7" outlineLevel="7" collapsed="1">
      <c r="A680" s="19" t="s">
        <v>15</v>
      </c>
      <c r="B680" s="19" t="s">
        <v>152</v>
      </c>
      <c r="C680" s="19" t="s">
        <v>17</v>
      </c>
      <c r="D680" s="19" t="s">
        <v>15</v>
      </c>
      <c r="E680" s="19" t="s">
        <v>704</v>
      </c>
      <c r="F680" s="19" t="s">
        <v>15</v>
      </c>
      <c r="G680" s="19">
        <v>1</v>
      </c>
    </row>
    <row r="681" spans="1:7" outlineLevel="7" collapsed="1">
      <c r="A681" s="19" t="s">
        <v>15</v>
      </c>
      <c r="B681" s="19" t="s">
        <v>152</v>
      </c>
      <c r="C681" s="19" t="s">
        <v>17</v>
      </c>
      <c r="D681" s="19" t="s">
        <v>15</v>
      </c>
      <c r="E681" s="19" t="s">
        <v>705</v>
      </c>
      <c r="F681" s="19" t="s">
        <v>15</v>
      </c>
      <c r="G681" s="19">
        <v>1</v>
      </c>
    </row>
    <row r="682" spans="1:7" outlineLevel="7" collapsed="1">
      <c r="A682" s="19" t="s">
        <v>15</v>
      </c>
      <c r="B682" s="19" t="s">
        <v>152</v>
      </c>
      <c r="C682" s="19" t="s">
        <v>17</v>
      </c>
      <c r="D682" s="19" t="s">
        <v>15</v>
      </c>
      <c r="E682" s="19" t="s">
        <v>706</v>
      </c>
      <c r="F682" s="19" t="s">
        <v>15</v>
      </c>
      <c r="G682" s="19">
        <v>1</v>
      </c>
    </row>
    <row r="683" spans="1:7" outlineLevel="7" collapsed="1">
      <c r="A683" s="19" t="s">
        <v>15</v>
      </c>
      <c r="B683" s="19" t="s">
        <v>152</v>
      </c>
      <c r="C683" s="19" t="s">
        <v>17</v>
      </c>
      <c r="D683" s="19" t="s">
        <v>15</v>
      </c>
      <c r="E683" s="19" t="s">
        <v>686</v>
      </c>
      <c r="F683" s="19" t="s">
        <v>15</v>
      </c>
      <c r="G683" s="19">
        <v>1</v>
      </c>
    </row>
    <row r="684" spans="1:7" ht="30" outlineLevel="7" collapsed="1">
      <c r="A684" s="19" t="s">
        <v>12</v>
      </c>
      <c r="B684" s="19" t="s">
        <v>20</v>
      </c>
      <c r="C684" s="20" t="s">
        <v>134</v>
      </c>
      <c r="D684" s="19"/>
      <c r="E684" s="19" t="s">
        <v>707</v>
      </c>
      <c r="F684" s="19" t="s">
        <v>15</v>
      </c>
      <c r="G684" s="19" t="s">
        <v>12</v>
      </c>
    </row>
    <row r="685" spans="1:7" ht="45" outlineLevel="7" collapsed="1">
      <c r="A685" s="19" t="s">
        <v>12</v>
      </c>
      <c r="B685" s="19" t="s">
        <v>20</v>
      </c>
      <c r="C685" s="20" t="s">
        <v>708</v>
      </c>
      <c r="D685" s="19"/>
      <c r="E685" s="19" t="s">
        <v>709</v>
      </c>
      <c r="F685" s="19" t="s">
        <v>15</v>
      </c>
      <c r="G685" s="19" t="s">
        <v>710</v>
      </c>
    </row>
    <row r="686" spans="1:7" ht="30" outlineLevel="7" collapsed="1">
      <c r="A686" s="19" t="s">
        <v>12</v>
      </c>
      <c r="B686" s="19" t="s">
        <v>20</v>
      </c>
      <c r="C686" s="20" t="s">
        <v>711</v>
      </c>
      <c r="D686" s="19"/>
      <c r="E686" s="19" t="s">
        <v>712</v>
      </c>
      <c r="F686" s="19" t="s">
        <v>15</v>
      </c>
      <c r="G686" s="19" t="s">
        <v>12</v>
      </c>
    </row>
    <row r="687" spans="1:7" outlineLevel="7" collapsed="1">
      <c r="A687" s="19" t="s">
        <v>15</v>
      </c>
      <c r="B687" s="19" t="s">
        <v>152</v>
      </c>
      <c r="C687" s="19" t="s">
        <v>17</v>
      </c>
      <c r="D687" s="19" t="s">
        <v>15</v>
      </c>
      <c r="E687" s="19" t="s">
        <v>713</v>
      </c>
      <c r="F687" s="19" t="s">
        <v>15</v>
      </c>
      <c r="G687" s="19">
        <v>1</v>
      </c>
    </row>
    <row r="688" spans="1:7" outlineLevel="7">
      <c r="A688" s="21" t="s">
        <v>15</v>
      </c>
      <c r="B688" s="22" t="s">
        <v>714</v>
      </c>
      <c r="C688" s="21" t="s">
        <v>17</v>
      </c>
      <c r="D688" s="21" t="b">
        <f>EXACT(G678,"Isolated System")</f>
        <v>0</v>
      </c>
      <c r="E688" s="21" t="s">
        <v>715</v>
      </c>
      <c r="F688" s="21" t="s">
        <v>15</v>
      </c>
      <c r="G688" s="21" t="s">
        <v>17</v>
      </c>
    </row>
    <row r="689" spans="1:7" outlineLevel="7" collapsed="1">
      <c r="A689" s="19" t="s">
        <v>15</v>
      </c>
      <c r="B689" s="19" t="s">
        <v>152</v>
      </c>
      <c r="C689" s="19" t="s">
        <v>17</v>
      </c>
      <c r="D689" s="19" t="s">
        <v>15</v>
      </c>
      <c r="E689" s="19" t="s">
        <v>704</v>
      </c>
      <c r="F689" s="19" t="s">
        <v>15</v>
      </c>
      <c r="G689" s="19">
        <v>1</v>
      </c>
    </row>
    <row r="690" spans="1:7" outlineLevel="7" collapsed="1">
      <c r="A690" s="19" t="s">
        <v>15</v>
      </c>
      <c r="B690" s="19" t="s">
        <v>152</v>
      </c>
      <c r="C690" s="19" t="s">
        <v>17</v>
      </c>
      <c r="D690" s="19" t="s">
        <v>15</v>
      </c>
      <c r="E690" s="19" t="s">
        <v>705</v>
      </c>
      <c r="F690" s="19" t="s">
        <v>15</v>
      </c>
      <c r="G690" s="19">
        <v>1</v>
      </c>
    </row>
    <row r="691" spans="1:7" outlineLevel="7" collapsed="1">
      <c r="A691" s="19" t="s">
        <v>15</v>
      </c>
      <c r="B691" s="19" t="s">
        <v>152</v>
      </c>
      <c r="C691" s="19" t="s">
        <v>17</v>
      </c>
      <c r="D691" s="19" t="s">
        <v>15</v>
      </c>
      <c r="E691" s="19" t="s">
        <v>706</v>
      </c>
      <c r="F691" s="19" t="s">
        <v>15</v>
      </c>
      <c r="G691" s="19">
        <v>1</v>
      </c>
    </row>
    <row r="692" spans="1:7" outlineLevel="7" collapsed="1">
      <c r="A692" s="19" t="s">
        <v>15</v>
      </c>
      <c r="B692" s="19" t="s">
        <v>152</v>
      </c>
      <c r="C692" s="19" t="s">
        <v>17</v>
      </c>
      <c r="D692" s="19" t="s">
        <v>15</v>
      </c>
      <c r="E692" s="19" t="s">
        <v>713</v>
      </c>
      <c r="F692" s="19" t="s">
        <v>15</v>
      </c>
      <c r="G692" s="19">
        <v>1</v>
      </c>
    </row>
    <row r="693" spans="1:7" outlineLevel="7" collapsed="1">
      <c r="A693" s="19" t="s">
        <v>15</v>
      </c>
      <c r="B693" s="19" t="s">
        <v>152</v>
      </c>
      <c r="C693" s="19" t="s">
        <v>17</v>
      </c>
      <c r="D693" s="19" t="s">
        <v>15</v>
      </c>
      <c r="E693" s="19" t="s">
        <v>686</v>
      </c>
      <c r="F693" s="19" t="s">
        <v>15</v>
      </c>
      <c r="G693" s="19">
        <v>1</v>
      </c>
    </row>
    <row r="694" spans="1:7" ht="30" outlineLevel="7" collapsed="1">
      <c r="A694" s="19" t="s">
        <v>12</v>
      </c>
      <c r="B694" s="19" t="s">
        <v>20</v>
      </c>
      <c r="C694" s="20" t="s">
        <v>716</v>
      </c>
      <c r="D694" s="19"/>
      <c r="E694" s="19" t="s">
        <v>717</v>
      </c>
      <c r="F694" s="19" t="s">
        <v>15</v>
      </c>
      <c r="G694" s="19" t="s">
        <v>718</v>
      </c>
    </row>
    <row r="695" spans="1:7" outlineLevel="7">
      <c r="A695" s="21" t="s">
        <v>15</v>
      </c>
      <c r="B695" s="22" t="s">
        <v>719</v>
      </c>
      <c r="C695" s="21" t="s">
        <v>17</v>
      </c>
      <c r="D695" s="21" t="b">
        <f>EXACT(G694,"Multiple")</f>
        <v>0</v>
      </c>
      <c r="E695" s="21" t="s">
        <v>720</v>
      </c>
      <c r="F695" s="21" t="s">
        <v>15</v>
      </c>
      <c r="G695" s="21" t="s">
        <v>17</v>
      </c>
    </row>
    <row r="696" spans="1:7" ht="30" outlineLevel="7" collapsed="1">
      <c r="A696" s="19" t="s">
        <v>12</v>
      </c>
      <c r="B696" s="19" t="s">
        <v>20</v>
      </c>
      <c r="C696" s="20" t="s">
        <v>721</v>
      </c>
      <c r="D696" s="19"/>
      <c r="E696" s="19" t="s">
        <v>722</v>
      </c>
      <c r="F696" s="19" t="s">
        <v>15</v>
      </c>
      <c r="G696" s="19" t="s">
        <v>723</v>
      </c>
    </row>
    <row r="697" spans="1:7" ht="30" outlineLevel="7" collapsed="1">
      <c r="A697" s="19" t="s">
        <v>15</v>
      </c>
      <c r="B697" s="19" t="s">
        <v>20</v>
      </c>
      <c r="C697" s="20" t="s">
        <v>724</v>
      </c>
      <c r="D697" s="19" t="b">
        <f>EXACT(G696,"Isolated grid systems with multiple fuel and technology types with combined cycle power plants")</f>
        <v>0</v>
      </c>
      <c r="E697" s="19" t="s">
        <v>725</v>
      </c>
      <c r="F697" s="19" t="s">
        <v>15</v>
      </c>
      <c r="G697" s="19" t="s">
        <v>12</v>
      </c>
    </row>
    <row r="698" spans="1:7" ht="30" outlineLevel="7" collapsed="1">
      <c r="A698" s="19" t="s">
        <v>15</v>
      </c>
      <c r="B698" s="19" t="s">
        <v>20</v>
      </c>
      <c r="C698" s="20" t="s">
        <v>726</v>
      </c>
      <c r="D698" s="19" t="b">
        <f>EXACT(G696,"Isolated grid systems with multiple fuel and technology types without combined cycle power plants")</f>
        <v>0</v>
      </c>
      <c r="E698" s="19" t="s">
        <v>725</v>
      </c>
      <c r="F698" s="19" t="s">
        <v>15</v>
      </c>
      <c r="G698" s="19" t="s">
        <v>12</v>
      </c>
    </row>
    <row r="699" spans="1:7" outlineLevel="7">
      <c r="A699" s="21" t="s">
        <v>15</v>
      </c>
      <c r="B699" s="22" t="s">
        <v>703</v>
      </c>
      <c r="C699" s="21" t="s">
        <v>17</v>
      </c>
      <c r="D699" s="21" t="b">
        <f>EXACT(G678,"Grid is located in LDC/SIDs/URC")</f>
        <v>1</v>
      </c>
      <c r="E699" s="21" t="s">
        <v>703</v>
      </c>
      <c r="F699" s="21" t="s">
        <v>15</v>
      </c>
      <c r="G699" s="21" t="s">
        <v>17</v>
      </c>
    </row>
    <row r="700" spans="1:7" outlineLevel="7" collapsed="1">
      <c r="A700" s="19" t="s">
        <v>15</v>
      </c>
      <c r="B700" s="19" t="s">
        <v>152</v>
      </c>
      <c r="C700" s="19" t="s">
        <v>17</v>
      </c>
      <c r="D700" s="19" t="s">
        <v>15</v>
      </c>
      <c r="E700" s="19" t="s">
        <v>704</v>
      </c>
      <c r="F700" s="19" t="s">
        <v>15</v>
      </c>
      <c r="G700" s="19">
        <v>1</v>
      </c>
    </row>
    <row r="701" spans="1:7" outlineLevel="7" collapsed="1">
      <c r="A701" s="19" t="s">
        <v>15</v>
      </c>
      <c r="B701" s="19" t="s">
        <v>152</v>
      </c>
      <c r="C701" s="19" t="s">
        <v>17</v>
      </c>
      <c r="D701" s="19" t="s">
        <v>15</v>
      </c>
      <c r="E701" s="19" t="s">
        <v>705</v>
      </c>
      <c r="F701" s="19" t="s">
        <v>15</v>
      </c>
      <c r="G701" s="19">
        <v>1</v>
      </c>
    </row>
    <row r="702" spans="1:7" outlineLevel="7" collapsed="1">
      <c r="A702" s="19" t="s">
        <v>15</v>
      </c>
      <c r="B702" s="19" t="s">
        <v>152</v>
      </c>
      <c r="C702" s="19" t="s">
        <v>17</v>
      </c>
      <c r="D702" s="19" t="s">
        <v>15</v>
      </c>
      <c r="E702" s="19" t="s">
        <v>706</v>
      </c>
      <c r="F702" s="19" t="s">
        <v>15</v>
      </c>
      <c r="G702" s="19">
        <v>1</v>
      </c>
    </row>
    <row r="703" spans="1:7" outlineLevel="7" collapsed="1">
      <c r="A703" s="19" t="s">
        <v>15</v>
      </c>
      <c r="B703" s="19" t="s">
        <v>152</v>
      </c>
      <c r="C703" s="19" t="s">
        <v>17</v>
      </c>
      <c r="D703" s="19" t="s">
        <v>15</v>
      </c>
      <c r="E703" s="19" t="s">
        <v>686</v>
      </c>
      <c r="F703" s="19" t="s">
        <v>15</v>
      </c>
      <c r="G703" s="19">
        <v>1</v>
      </c>
    </row>
    <row r="704" spans="1:7" ht="30" outlineLevel="7" collapsed="1">
      <c r="A704" s="19" t="s">
        <v>12</v>
      </c>
      <c r="B704" s="19" t="s">
        <v>20</v>
      </c>
      <c r="C704" s="20" t="s">
        <v>134</v>
      </c>
      <c r="D704" s="19"/>
      <c r="E704" s="19" t="s">
        <v>707</v>
      </c>
      <c r="F704" s="19" t="s">
        <v>15</v>
      </c>
      <c r="G704" s="19" t="s">
        <v>12</v>
      </c>
    </row>
    <row r="705" spans="1:7" ht="45" outlineLevel="7" collapsed="1">
      <c r="A705" s="19" t="s">
        <v>12</v>
      </c>
      <c r="B705" s="19" t="s">
        <v>20</v>
      </c>
      <c r="C705" s="20" t="s">
        <v>708</v>
      </c>
      <c r="D705" s="19"/>
      <c r="E705" s="19" t="s">
        <v>709</v>
      </c>
      <c r="F705" s="19" t="s">
        <v>15</v>
      </c>
      <c r="G705" s="19" t="s">
        <v>710</v>
      </c>
    </row>
    <row r="706" spans="1:7" ht="30" outlineLevel="7" collapsed="1">
      <c r="A706" s="19" t="s">
        <v>12</v>
      </c>
      <c r="B706" s="19" t="s">
        <v>20</v>
      </c>
      <c r="C706" s="20" t="s">
        <v>711</v>
      </c>
      <c r="D706" s="19"/>
      <c r="E706" s="19" t="s">
        <v>712</v>
      </c>
      <c r="F706" s="19" t="s">
        <v>15</v>
      </c>
      <c r="G706" s="19" t="s">
        <v>12</v>
      </c>
    </row>
    <row r="707" spans="1:7" outlineLevel="7" collapsed="1">
      <c r="A707" s="19" t="s">
        <v>15</v>
      </c>
      <c r="B707" s="19" t="s">
        <v>152</v>
      </c>
      <c r="C707" s="19" t="s">
        <v>17</v>
      </c>
      <c r="D707" s="19" t="s">
        <v>15</v>
      </c>
      <c r="E707" s="19" t="s">
        <v>713</v>
      </c>
      <c r="F707" s="19" t="s">
        <v>15</v>
      </c>
      <c r="G707" s="19">
        <v>1</v>
      </c>
    </row>
    <row r="708" spans="1:7" outlineLevel="7">
      <c r="A708" s="21" t="s">
        <v>15</v>
      </c>
      <c r="B708" s="22" t="s">
        <v>727</v>
      </c>
      <c r="C708" s="21" t="s">
        <v>17</v>
      </c>
      <c r="D708" s="21" t="b">
        <f>EXACT(G676,"Yes")</f>
        <v>1</v>
      </c>
      <c r="E708" s="21" t="s">
        <v>727</v>
      </c>
      <c r="F708" s="21" t="s">
        <v>15</v>
      </c>
      <c r="G708" s="21" t="s">
        <v>17</v>
      </c>
    </row>
    <row r="709" spans="1:7" outlineLevel="7" collapsed="1">
      <c r="A709" s="19" t="s">
        <v>15</v>
      </c>
      <c r="B709" s="19" t="s">
        <v>152</v>
      </c>
      <c r="C709" s="19" t="s">
        <v>17</v>
      </c>
      <c r="D709" s="19" t="s">
        <v>15</v>
      </c>
      <c r="E709" s="19" t="s">
        <v>704</v>
      </c>
      <c r="F709" s="19" t="s">
        <v>15</v>
      </c>
      <c r="G709" s="19">
        <v>1</v>
      </c>
    </row>
    <row r="710" spans="1:7" outlineLevel="7" collapsed="1">
      <c r="A710" s="19" t="s">
        <v>15</v>
      </c>
      <c r="B710" s="19" t="s">
        <v>152</v>
      </c>
      <c r="C710" s="19" t="s">
        <v>17</v>
      </c>
      <c r="D710" s="19" t="s">
        <v>15</v>
      </c>
      <c r="E710" s="19" t="s">
        <v>713</v>
      </c>
      <c r="F710" s="19" t="s">
        <v>15</v>
      </c>
      <c r="G710" s="19">
        <v>1</v>
      </c>
    </row>
    <row r="711" spans="1:7" outlineLevel="7" collapsed="1">
      <c r="A711" s="19" t="s">
        <v>15</v>
      </c>
      <c r="B711" s="19" t="s">
        <v>152</v>
      </c>
      <c r="C711" s="19" t="s">
        <v>17</v>
      </c>
      <c r="D711" s="19" t="s">
        <v>15</v>
      </c>
      <c r="E711" s="19" t="s">
        <v>705</v>
      </c>
      <c r="F711" s="19" t="s">
        <v>15</v>
      </c>
      <c r="G711" s="19">
        <v>1</v>
      </c>
    </row>
    <row r="712" spans="1:7" outlineLevel="7" collapsed="1">
      <c r="A712" s="19" t="s">
        <v>15</v>
      </c>
      <c r="B712" s="19" t="s">
        <v>152</v>
      </c>
      <c r="C712" s="19" t="s">
        <v>17</v>
      </c>
      <c r="D712" s="19" t="s">
        <v>15</v>
      </c>
      <c r="E712" s="19" t="s">
        <v>706</v>
      </c>
      <c r="F712" s="19" t="s">
        <v>15</v>
      </c>
      <c r="G712" s="19">
        <v>1</v>
      </c>
    </row>
    <row r="713" spans="1:7" ht="30" outlineLevel="7" collapsed="1">
      <c r="A713" s="19" t="s">
        <v>12</v>
      </c>
      <c r="B713" s="19" t="s">
        <v>20</v>
      </c>
      <c r="C713" s="20" t="s">
        <v>728</v>
      </c>
      <c r="D713" s="19"/>
      <c r="E713" s="19" t="s">
        <v>729</v>
      </c>
      <c r="F713" s="19" t="s">
        <v>15</v>
      </c>
      <c r="G713" s="19" t="s">
        <v>12</v>
      </c>
    </row>
    <row r="714" spans="1:7" ht="30" outlineLevel="7" collapsed="1">
      <c r="A714" s="19" t="s">
        <v>12</v>
      </c>
      <c r="B714" s="19" t="s">
        <v>20</v>
      </c>
      <c r="C714" s="20" t="s">
        <v>730</v>
      </c>
      <c r="D714" s="19"/>
      <c r="E714" s="19" t="s">
        <v>731</v>
      </c>
      <c r="F714" s="19" t="s">
        <v>15</v>
      </c>
      <c r="G714" s="19" t="s">
        <v>732</v>
      </c>
    </row>
    <row r="715" spans="1:7" outlineLevel="7" collapsed="1">
      <c r="A715" s="19" t="s">
        <v>15</v>
      </c>
      <c r="B715" s="19" t="s">
        <v>152</v>
      </c>
      <c r="C715" s="19" t="s">
        <v>17</v>
      </c>
      <c r="D715" s="19" t="s">
        <v>15</v>
      </c>
      <c r="E715" s="19" t="s">
        <v>733</v>
      </c>
      <c r="F715" s="19" t="s">
        <v>15</v>
      </c>
      <c r="G715" s="19">
        <v>1</v>
      </c>
    </row>
    <row r="716" spans="1:7" outlineLevel="5">
      <c r="A716" s="21" t="s">
        <v>15</v>
      </c>
      <c r="B716" s="22" t="s">
        <v>734</v>
      </c>
      <c r="C716" s="21" t="s">
        <v>17</v>
      </c>
      <c r="D716" s="21" t="b">
        <f>EXACT(G614,"Use conservative default values")</f>
        <v>0</v>
      </c>
      <c r="E716" s="21" t="s">
        <v>735</v>
      </c>
      <c r="F716" s="21" t="s">
        <v>15</v>
      </c>
      <c r="G716" s="21" t="s">
        <v>17</v>
      </c>
    </row>
    <row r="717" spans="1:7" ht="45" outlineLevel="6" collapsed="1">
      <c r="A717" s="19" t="s">
        <v>12</v>
      </c>
      <c r="B717" s="19" t="s">
        <v>20</v>
      </c>
      <c r="C717" s="20" t="s">
        <v>736</v>
      </c>
      <c r="D717" s="19"/>
      <c r="E717" s="19" t="s">
        <v>737</v>
      </c>
      <c r="F717" s="19" t="s">
        <v>15</v>
      </c>
      <c r="G717" s="19" t="s">
        <v>738</v>
      </c>
    </row>
    <row r="718" spans="1:7" ht="45" outlineLevel="6" collapsed="1">
      <c r="A718" s="19" t="s">
        <v>15</v>
      </c>
      <c r="B718" s="19" t="s">
        <v>20</v>
      </c>
      <c r="C718" s="20" t="s">
        <v>739</v>
      </c>
      <c r="D718" s="19" t="b">
        <f>EXACT(G717,"Only to baseline electricity consumption sources but not to project or leakage electricity consumption sources")</f>
        <v>0</v>
      </c>
      <c r="E718" s="19" t="s">
        <v>740</v>
      </c>
      <c r="F718" s="19" t="s">
        <v>15</v>
      </c>
      <c r="G718" s="19" t="s">
        <v>12</v>
      </c>
    </row>
    <row r="719" spans="1:7" outlineLevel="5">
      <c r="A719" s="21" t="s">
        <v>12</v>
      </c>
      <c r="B719" s="22" t="s">
        <v>741</v>
      </c>
      <c r="C719" s="21" t="s">
        <v>17</v>
      </c>
      <c r="D719" s="21"/>
      <c r="E719" s="21" t="s">
        <v>741</v>
      </c>
      <c r="F719" s="21" t="s">
        <v>15</v>
      </c>
      <c r="G719" s="21" t="s">
        <v>17</v>
      </c>
    </row>
    <row r="720" spans="1:7" ht="30" outlineLevel="6" collapsed="1">
      <c r="A720" s="19" t="s">
        <v>12</v>
      </c>
      <c r="B720" s="19" t="s">
        <v>152</v>
      </c>
      <c r="C720" s="19" t="s">
        <v>17</v>
      </c>
      <c r="D720" s="19"/>
      <c r="E720" s="19" t="s">
        <v>742</v>
      </c>
      <c r="F720" s="19" t="s">
        <v>15</v>
      </c>
      <c r="G720" s="19">
        <v>1</v>
      </c>
    </row>
    <row r="721" spans="1:7" ht="30" outlineLevel="6" collapsed="1">
      <c r="A721" s="19" t="s">
        <v>12</v>
      </c>
      <c r="B721" s="19" t="s">
        <v>152</v>
      </c>
      <c r="C721" s="19" t="s">
        <v>17</v>
      </c>
      <c r="D721" s="19"/>
      <c r="E721" s="19" t="s">
        <v>743</v>
      </c>
      <c r="F721" s="19" t="s">
        <v>15</v>
      </c>
      <c r="G721" s="19">
        <v>1</v>
      </c>
    </row>
    <row r="722" spans="1:7" outlineLevel="6" collapsed="1">
      <c r="A722" s="19" t="s">
        <v>12</v>
      </c>
      <c r="B722" s="19" t="s">
        <v>13</v>
      </c>
      <c r="C722" s="19" t="s">
        <v>17</v>
      </c>
      <c r="D722" s="19"/>
      <c r="E722" s="19" t="s">
        <v>744</v>
      </c>
      <c r="F722" s="19" t="s">
        <v>15</v>
      </c>
      <c r="G722" s="19" t="s">
        <v>111</v>
      </c>
    </row>
    <row r="723" spans="1:7" ht="30" outlineLevel="6" collapsed="1">
      <c r="A723" s="19" t="s">
        <v>12</v>
      </c>
      <c r="B723" s="19" t="s">
        <v>152</v>
      </c>
      <c r="C723" s="19" t="s">
        <v>17</v>
      </c>
      <c r="D723" s="19"/>
      <c r="E723" s="19" t="s">
        <v>745</v>
      </c>
      <c r="F723" s="19" t="s">
        <v>15</v>
      </c>
      <c r="G723" s="19">
        <v>1</v>
      </c>
    </row>
    <row r="724" spans="1:7" ht="30" outlineLevel="6" collapsed="1">
      <c r="A724" s="19" t="s">
        <v>12</v>
      </c>
      <c r="B724" s="19" t="s">
        <v>152</v>
      </c>
      <c r="C724" s="19" t="s">
        <v>17</v>
      </c>
      <c r="D724" s="19"/>
      <c r="E724" s="19" t="s">
        <v>746</v>
      </c>
      <c r="F724" s="19" t="s">
        <v>15</v>
      </c>
      <c r="G724" s="19">
        <v>1</v>
      </c>
    </row>
    <row r="725" spans="1:7" outlineLevel="6" collapsed="1">
      <c r="A725" s="19" t="s">
        <v>12</v>
      </c>
      <c r="B725" s="19" t="s">
        <v>13</v>
      </c>
      <c r="C725" s="19" t="s">
        <v>17</v>
      </c>
      <c r="D725" s="19"/>
      <c r="E725" s="19" t="s">
        <v>747</v>
      </c>
      <c r="F725" s="19" t="s">
        <v>15</v>
      </c>
      <c r="G725" s="19" t="s">
        <v>111</v>
      </c>
    </row>
    <row r="726" spans="1:7" ht="30" outlineLevel="6" collapsed="1">
      <c r="A726" s="19" t="s">
        <v>12</v>
      </c>
      <c r="B726" s="19" t="s">
        <v>152</v>
      </c>
      <c r="C726" s="19" t="s">
        <v>17</v>
      </c>
      <c r="D726" s="19"/>
      <c r="E726" s="19" t="s">
        <v>748</v>
      </c>
      <c r="F726" s="19" t="s">
        <v>15</v>
      </c>
      <c r="G726" s="19">
        <v>1</v>
      </c>
    </row>
    <row r="727" spans="1:7" ht="30" outlineLevel="6" collapsed="1">
      <c r="A727" s="19" t="s">
        <v>12</v>
      </c>
      <c r="B727" s="19" t="s">
        <v>152</v>
      </c>
      <c r="C727" s="19" t="s">
        <v>17</v>
      </c>
      <c r="D727" s="19"/>
      <c r="E727" s="19" t="s">
        <v>749</v>
      </c>
      <c r="F727" s="19" t="s">
        <v>15</v>
      </c>
      <c r="G727" s="19">
        <v>1</v>
      </c>
    </row>
    <row r="728" spans="1:7" outlineLevel="6" collapsed="1">
      <c r="A728" s="19" t="s">
        <v>12</v>
      </c>
      <c r="B728" s="19" t="s">
        <v>13</v>
      </c>
      <c r="C728" s="19" t="s">
        <v>17</v>
      </c>
      <c r="D728" s="19"/>
      <c r="E728" s="19" t="s">
        <v>750</v>
      </c>
      <c r="F728" s="19" t="s">
        <v>15</v>
      </c>
      <c r="G728" s="19" t="s">
        <v>111</v>
      </c>
    </row>
    <row r="729" spans="1:7" outlineLevel="4">
      <c r="A729" s="21" t="s">
        <v>15</v>
      </c>
      <c r="B729" s="22" t="s">
        <v>751</v>
      </c>
      <c r="C729" s="21" t="s">
        <v>17</v>
      </c>
      <c r="D729" s="21" t="b">
        <f>EXACT(G612,"Electricity from both the grid and captive power plant(s)")</f>
        <v>0</v>
      </c>
      <c r="E729" s="21" t="s">
        <v>752</v>
      </c>
      <c r="F729" s="21" t="s">
        <v>15</v>
      </c>
      <c r="G729" s="21" t="s">
        <v>17</v>
      </c>
    </row>
    <row r="730" spans="1:7" ht="90" outlineLevel="5" collapsed="1">
      <c r="A730" s="19" t="s">
        <v>12</v>
      </c>
      <c r="B730" s="19" t="s">
        <v>20</v>
      </c>
      <c r="C730" s="20" t="s">
        <v>753</v>
      </c>
      <c r="D730" s="19"/>
      <c r="E730" s="19" t="s">
        <v>754</v>
      </c>
      <c r="F730" s="19" t="s">
        <v>15</v>
      </c>
      <c r="G730" s="19" t="s">
        <v>755</v>
      </c>
    </row>
    <row r="731" spans="1:7" outlineLevel="5">
      <c r="A731" s="21" t="s">
        <v>15</v>
      </c>
      <c r="B731" s="22" t="s">
        <v>756</v>
      </c>
      <c r="C731" s="21" t="s">
        <v>17</v>
      </c>
      <c r="D731" s="21" t="b">
        <f>EXACT(G730,"No: Generic Approach")</f>
        <v>1</v>
      </c>
      <c r="E731" s="21" t="s">
        <v>757</v>
      </c>
      <c r="F731" s="21" t="s">
        <v>15</v>
      </c>
      <c r="G731" s="21" t="s">
        <v>17</v>
      </c>
    </row>
    <row r="732" spans="1:7" ht="30" outlineLevel="6" collapsed="1">
      <c r="A732" s="19" t="s">
        <v>12</v>
      </c>
      <c r="B732" s="19" t="s">
        <v>20</v>
      </c>
      <c r="C732" s="20" t="s">
        <v>758</v>
      </c>
      <c r="D732" s="19"/>
      <c r="E732" s="19" t="s">
        <v>759</v>
      </c>
      <c r="F732" s="19" t="s">
        <v>15</v>
      </c>
      <c r="G732" s="19" t="s">
        <v>760</v>
      </c>
    </row>
    <row r="733" spans="1:7" ht="45" outlineLevel="6" collapsed="1">
      <c r="A733" s="19" t="s">
        <v>15</v>
      </c>
      <c r="B733" s="19" t="s">
        <v>20</v>
      </c>
      <c r="C733" s="20" t="s">
        <v>761</v>
      </c>
      <c r="D733" s="19" t="b">
        <f>EXACT(G732,"Default Value")</f>
        <v>0</v>
      </c>
      <c r="E733" s="19" t="s">
        <v>762</v>
      </c>
      <c r="F733" s="19" t="s">
        <v>15</v>
      </c>
      <c r="G733" s="19" t="s">
        <v>738</v>
      </c>
    </row>
    <row r="734" spans="1:7" ht="30" outlineLevel="6" collapsed="1">
      <c r="A734" s="19" t="s">
        <v>15</v>
      </c>
      <c r="B734" s="19" t="s">
        <v>20</v>
      </c>
      <c r="C734" s="20" t="s">
        <v>763</v>
      </c>
      <c r="D734" s="19" t="b">
        <f>EXACT(G732,"Monitored Data")</f>
        <v>1</v>
      </c>
      <c r="E734" s="19" t="s">
        <v>764</v>
      </c>
      <c r="F734" s="19" t="s">
        <v>15</v>
      </c>
      <c r="G734" s="19" t="s">
        <v>765</v>
      </c>
    </row>
    <row r="735" spans="1:7" outlineLevel="6">
      <c r="A735" s="21" t="s">
        <v>15</v>
      </c>
      <c r="B735" s="22" t="s">
        <v>766</v>
      </c>
      <c r="C735" s="21" t="s">
        <v>17</v>
      </c>
      <c r="D735" s="21" t="b">
        <f>EXACT(G732,"Monitored Data")</f>
        <v>1</v>
      </c>
      <c r="E735" s="21" t="s">
        <v>767</v>
      </c>
      <c r="F735" s="21" t="s">
        <v>12</v>
      </c>
      <c r="G735" s="21" t="s">
        <v>17</v>
      </c>
    </row>
    <row r="736" spans="1:7" outlineLevel="7" collapsed="1">
      <c r="A736" s="19" t="s">
        <v>12</v>
      </c>
      <c r="B736" s="19" t="s">
        <v>13</v>
      </c>
      <c r="C736" s="19" t="s">
        <v>17</v>
      </c>
      <c r="D736" s="19"/>
      <c r="E736" s="19" t="s">
        <v>768</v>
      </c>
      <c r="F736" s="19" t="s">
        <v>15</v>
      </c>
      <c r="G736" s="19" t="s">
        <v>111</v>
      </c>
    </row>
    <row r="737" spans="1:7" ht="30" outlineLevel="7" collapsed="1">
      <c r="A737" s="19" t="s">
        <v>12</v>
      </c>
      <c r="B737" s="19" t="s">
        <v>20</v>
      </c>
      <c r="C737" s="20" t="s">
        <v>769</v>
      </c>
      <c r="D737" s="19"/>
      <c r="E737" s="19" t="s">
        <v>770</v>
      </c>
      <c r="F737" s="19" t="s">
        <v>15</v>
      </c>
      <c r="G737" s="19" t="s">
        <v>771</v>
      </c>
    </row>
    <row r="738" spans="1:7" ht="30" outlineLevel="7" collapsed="1">
      <c r="A738" s="19" t="s">
        <v>12</v>
      </c>
      <c r="B738" s="19" t="s">
        <v>152</v>
      </c>
      <c r="C738" s="19" t="s">
        <v>17</v>
      </c>
      <c r="D738" s="19"/>
      <c r="E738" s="19" t="s">
        <v>772</v>
      </c>
      <c r="F738" s="19" t="s">
        <v>15</v>
      </c>
      <c r="G738" s="19">
        <v>1</v>
      </c>
    </row>
    <row r="739" spans="1:7" ht="30" outlineLevel="7" collapsed="1">
      <c r="A739" s="19" t="s">
        <v>12</v>
      </c>
      <c r="B739" s="19" t="s">
        <v>152</v>
      </c>
      <c r="C739" s="19" t="s">
        <v>17</v>
      </c>
      <c r="D739" s="19"/>
      <c r="E739" s="19" t="s">
        <v>773</v>
      </c>
      <c r="F739" s="19" t="s">
        <v>15</v>
      </c>
      <c r="G739" s="19">
        <v>1</v>
      </c>
    </row>
    <row r="740" spans="1:7" ht="60" outlineLevel="7" collapsed="1">
      <c r="A740" s="19" t="s">
        <v>12</v>
      </c>
      <c r="B740" s="19" t="s">
        <v>152</v>
      </c>
      <c r="C740" s="19" t="s">
        <v>17</v>
      </c>
      <c r="D740" s="19"/>
      <c r="E740" s="19" t="s">
        <v>774</v>
      </c>
      <c r="F740" s="19" t="s">
        <v>15</v>
      </c>
      <c r="G740" s="19">
        <v>1</v>
      </c>
    </row>
    <row r="741" spans="1:7" ht="30" outlineLevel="7" collapsed="1">
      <c r="A741" s="19" t="s">
        <v>15</v>
      </c>
      <c r="B741" s="19" t="s">
        <v>152</v>
      </c>
      <c r="C741" s="19" t="s">
        <v>17</v>
      </c>
      <c r="D741" s="19" t="s">
        <v>15</v>
      </c>
      <c r="E741" s="19" t="s">
        <v>775</v>
      </c>
      <c r="F741" s="19" t="s">
        <v>15</v>
      </c>
      <c r="G741" s="19">
        <v>1</v>
      </c>
    </row>
    <row r="742" spans="1:7" ht="30" outlineLevel="7" collapsed="1">
      <c r="A742" s="19" t="s">
        <v>15</v>
      </c>
      <c r="B742" s="19" t="s">
        <v>152</v>
      </c>
      <c r="C742" s="19" t="s">
        <v>17</v>
      </c>
      <c r="D742" s="19" t="s">
        <v>15</v>
      </c>
      <c r="E742" s="19" t="s">
        <v>776</v>
      </c>
      <c r="F742" s="19" t="s">
        <v>15</v>
      </c>
      <c r="G742" s="19">
        <v>1</v>
      </c>
    </row>
    <row r="743" spans="1:7" ht="30" outlineLevel="7" collapsed="1">
      <c r="A743" s="19" t="s">
        <v>15</v>
      </c>
      <c r="B743" s="19" t="s">
        <v>152</v>
      </c>
      <c r="C743" s="19" t="s">
        <v>17</v>
      </c>
      <c r="D743" s="19" t="s">
        <v>15</v>
      </c>
      <c r="E743" s="19" t="s">
        <v>777</v>
      </c>
      <c r="F743" s="19" t="s">
        <v>15</v>
      </c>
      <c r="G743" s="19">
        <v>1</v>
      </c>
    </row>
    <row r="744" spans="1:7" ht="30" outlineLevel="7" collapsed="1">
      <c r="A744" s="19" t="s">
        <v>15</v>
      </c>
      <c r="B744" s="19" t="s">
        <v>152</v>
      </c>
      <c r="C744" s="19" t="s">
        <v>17</v>
      </c>
      <c r="D744" s="19" t="s">
        <v>15</v>
      </c>
      <c r="E744" s="19" t="s">
        <v>778</v>
      </c>
      <c r="F744" s="19" t="s">
        <v>15</v>
      </c>
      <c r="G744" s="19">
        <v>1</v>
      </c>
    </row>
    <row r="745" spans="1:7" ht="30" outlineLevel="7" collapsed="1">
      <c r="A745" s="19" t="s">
        <v>15</v>
      </c>
      <c r="B745" s="19" t="s">
        <v>152</v>
      </c>
      <c r="C745" s="19" t="s">
        <v>17</v>
      </c>
      <c r="D745" s="19" t="s">
        <v>15</v>
      </c>
      <c r="E745" s="19" t="s">
        <v>779</v>
      </c>
      <c r="F745" s="19" t="s">
        <v>15</v>
      </c>
      <c r="G745" s="19">
        <v>1</v>
      </c>
    </row>
    <row r="746" spans="1:7" ht="30" outlineLevel="7" collapsed="1">
      <c r="A746" s="19" t="s">
        <v>15</v>
      </c>
      <c r="B746" s="19" t="s">
        <v>152</v>
      </c>
      <c r="C746" s="19" t="s">
        <v>17</v>
      </c>
      <c r="D746" s="19" t="s">
        <v>15</v>
      </c>
      <c r="E746" s="19" t="s">
        <v>780</v>
      </c>
      <c r="F746" s="19" t="s">
        <v>15</v>
      </c>
      <c r="G746" s="19">
        <v>1</v>
      </c>
    </row>
    <row r="747" spans="1:7" outlineLevel="6">
      <c r="A747" s="21" t="s">
        <v>12</v>
      </c>
      <c r="B747" s="22" t="s">
        <v>741</v>
      </c>
      <c r="C747" s="21" t="s">
        <v>17</v>
      </c>
      <c r="D747" s="21"/>
      <c r="E747" s="21" t="s">
        <v>741</v>
      </c>
      <c r="F747" s="21" t="s">
        <v>15</v>
      </c>
      <c r="G747" s="21" t="s">
        <v>17</v>
      </c>
    </row>
    <row r="748" spans="1:7" ht="30" outlineLevel="7" collapsed="1">
      <c r="A748" s="19" t="s">
        <v>12</v>
      </c>
      <c r="B748" s="19" t="s">
        <v>152</v>
      </c>
      <c r="C748" s="19" t="s">
        <v>17</v>
      </c>
      <c r="D748" s="19"/>
      <c r="E748" s="19" t="s">
        <v>742</v>
      </c>
      <c r="F748" s="19" t="s">
        <v>15</v>
      </c>
      <c r="G748" s="19">
        <v>1</v>
      </c>
    </row>
    <row r="749" spans="1:7" ht="30" outlineLevel="7" collapsed="1">
      <c r="A749" s="19" t="s">
        <v>12</v>
      </c>
      <c r="B749" s="19" t="s">
        <v>152</v>
      </c>
      <c r="C749" s="19" t="s">
        <v>17</v>
      </c>
      <c r="D749" s="19"/>
      <c r="E749" s="19" t="s">
        <v>743</v>
      </c>
      <c r="F749" s="19" t="s">
        <v>15</v>
      </c>
      <c r="G749" s="19">
        <v>1</v>
      </c>
    </row>
    <row r="750" spans="1:7" outlineLevel="7" collapsed="1">
      <c r="A750" s="19" t="s">
        <v>12</v>
      </c>
      <c r="B750" s="19" t="s">
        <v>13</v>
      </c>
      <c r="C750" s="19" t="s">
        <v>17</v>
      </c>
      <c r="D750" s="19"/>
      <c r="E750" s="19" t="s">
        <v>744</v>
      </c>
      <c r="F750" s="19" t="s">
        <v>15</v>
      </c>
      <c r="G750" s="19" t="s">
        <v>111</v>
      </c>
    </row>
    <row r="751" spans="1:7" ht="30" outlineLevel="7" collapsed="1">
      <c r="A751" s="19" t="s">
        <v>12</v>
      </c>
      <c r="B751" s="19" t="s">
        <v>152</v>
      </c>
      <c r="C751" s="19" t="s">
        <v>17</v>
      </c>
      <c r="D751" s="19"/>
      <c r="E751" s="19" t="s">
        <v>745</v>
      </c>
      <c r="F751" s="19" t="s">
        <v>15</v>
      </c>
      <c r="G751" s="19">
        <v>1</v>
      </c>
    </row>
    <row r="752" spans="1:7" ht="30" outlineLevel="7" collapsed="1">
      <c r="A752" s="19" t="s">
        <v>12</v>
      </c>
      <c r="B752" s="19" t="s">
        <v>152</v>
      </c>
      <c r="C752" s="19" t="s">
        <v>17</v>
      </c>
      <c r="D752" s="19"/>
      <c r="E752" s="19" t="s">
        <v>746</v>
      </c>
      <c r="F752" s="19" t="s">
        <v>15</v>
      </c>
      <c r="G752" s="19">
        <v>1</v>
      </c>
    </row>
    <row r="753" spans="1:7" outlineLevel="7" collapsed="1">
      <c r="A753" s="19" t="s">
        <v>12</v>
      </c>
      <c r="B753" s="19" t="s">
        <v>13</v>
      </c>
      <c r="C753" s="19" t="s">
        <v>17</v>
      </c>
      <c r="D753" s="19"/>
      <c r="E753" s="19" t="s">
        <v>747</v>
      </c>
      <c r="F753" s="19" t="s">
        <v>15</v>
      </c>
      <c r="G753" s="19" t="s">
        <v>111</v>
      </c>
    </row>
    <row r="754" spans="1:7" ht="30" outlineLevel="7" collapsed="1">
      <c r="A754" s="19" t="s">
        <v>12</v>
      </c>
      <c r="B754" s="19" t="s">
        <v>152</v>
      </c>
      <c r="C754" s="19" t="s">
        <v>17</v>
      </c>
      <c r="D754" s="19"/>
      <c r="E754" s="19" t="s">
        <v>748</v>
      </c>
      <c r="F754" s="19" t="s">
        <v>15</v>
      </c>
      <c r="G754" s="19">
        <v>1</v>
      </c>
    </row>
    <row r="755" spans="1:7" ht="30" outlineLevel="7" collapsed="1">
      <c r="A755" s="19" t="s">
        <v>12</v>
      </c>
      <c r="B755" s="19" t="s">
        <v>152</v>
      </c>
      <c r="C755" s="19" t="s">
        <v>17</v>
      </c>
      <c r="D755" s="19"/>
      <c r="E755" s="19" t="s">
        <v>749</v>
      </c>
      <c r="F755" s="19" t="s">
        <v>15</v>
      </c>
      <c r="G755" s="19">
        <v>1</v>
      </c>
    </row>
    <row r="756" spans="1:7" outlineLevel="7" collapsed="1">
      <c r="A756" s="19" t="s">
        <v>12</v>
      </c>
      <c r="B756" s="19" t="s">
        <v>13</v>
      </c>
      <c r="C756" s="19" t="s">
        <v>17</v>
      </c>
      <c r="D756" s="19"/>
      <c r="E756" s="19" t="s">
        <v>750</v>
      </c>
      <c r="F756" s="19" t="s">
        <v>15</v>
      </c>
      <c r="G756" s="19" t="s">
        <v>111</v>
      </c>
    </row>
    <row r="757" spans="1:7" ht="30" outlineLevel="5" collapsed="1">
      <c r="A757" s="19" t="s">
        <v>15</v>
      </c>
      <c r="B757" s="19" t="s">
        <v>152</v>
      </c>
      <c r="C757" s="19" t="s">
        <v>17</v>
      </c>
      <c r="D757" s="19" t="b">
        <f>EXACT(G730,"Yes: Alternative Approach")</f>
        <v>0</v>
      </c>
      <c r="E757" s="19" t="s">
        <v>781</v>
      </c>
      <c r="F757" s="19" t="s">
        <v>15</v>
      </c>
      <c r="G757" s="19">
        <v>1</v>
      </c>
    </row>
    <row r="758" spans="1:7" ht="30" outlineLevel="5" collapsed="1">
      <c r="A758" s="19" t="s">
        <v>15</v>
      </c>
      <c r="B758" s="19" t="s">
        <v>13</v>
      </c>
      <c r="C758" s="19" t="s">
        <v>17</v>
      </c>
      <c r="D758" s="19" t="b">
        <f>EXACT(G730,"Yes: Alternative Approach")</f>
        <v>0</v>
      </c>
      <c r="E758" s="19" t="s">
        <v>782</v>
      </c>
      <c r="F758" s="19" t="s">
        <v>15</v>
      </c>
      <c r="G758" s="19" t="s">
        <v>111</v>
      </c>
    </row>
    <row r="759" spans="1:7" ht="30" outlineLevel="5" collapsed="1">
      <c r="A759" s="19" t="s">
        <v>15</v>
      </c>
      <c r="B759" s="19" t="s">
        <v>152</v>
      </c>
      <c r="C759" s="19" t="s">
        <v>17</v>
      </c>
      <c r="D759" s="19" t="b">
        <f>EXACT(G730,"Yes: Alternative Approach")</f>
        <v>0</v>
      </c>
      <c r="E759" s="19" t="s">
        <v>783</v>
      </c>
      <c r="F759" s="19" t="s">
        <v>15</v>
      </c>
      <c r="G759" s="19">
        <v>1</v>
      </c>
    </row>
    <row r="760" spans="1:7" ht="30" outlineLevel="5" collapsed="1">
      <c r="A760" s="19" t="s">
        <v>15</v>
      </c>
      <c r="B760" s="19" t="s">
        <v>13</v>
      </c>
      <c r="C760" s="19" t="s">
        <v>17</v>
      </c>
      <c r="D760" s="19" t="b">
        <f>EXACT(G730,"Yes: Alternative Approach")</f>
        <v>0</v>
      </c>
      <c r="E760" s="19" t="s">
        <v>784</v>
      </c>
      <c r="F760" s="19" t="s">
        <v>15</v>
      </c>
      <c r="G760" s="19" t="s">
        <v>111</v>
      </c>
    </row>
    <row r="761" spans="1:7" outlineLevel="4">
      <c r="A761" s="21" t="s">
        <v>15</v>
      </c>
      <c r="B761" s="22" t="s">
        <v>751</v>
      </c>
      <c r="C761" s="21" t="s">
        <v>17</v>
      </c>
      <c r="D761" s="21" t="b">
        <f>EXACT(G612,"Electricity from captive power plant(s)")</f>
        <v>0</v>
      </c>
      <c r="E761" s="21" t="s">
        <v>752</v>
      </c>
      <c r="F761" s="21" t="s">
        <v>15</v>
      </c>
      <c r="G761" s="21" t="s">
        <v>17</v>
      </c>
    </row>
    <row r="762" spans="1:7" ht="90" outlineLevel="5" collapsed="1">
      <c r="A762" s="19" t="s">
        <v>12</v>
      </c>
      <c r="B762" s="19" t="s">
        <v>20</v>
      </c>
      <c r="C762" s="20" t="s">
        <v>753</v>
      </c>
      <c r="D762" s="19"/>
      <c r="E762" s="19" t="s">
        <v>754</v>
      </c>
      <c r="F762" s="19" t="s">
        <v>15</v>
      </c>
      <c r="G762" s="19" t="s">
        <v>755</v>
      </c>
    </row>
    <row r="763" spans="1:7" outlineLevel="5">
      <c r="A763" s="21" t="s">
        <v>15</v>
      </c>
      <c r="B763" s="22" t="s">
        <v>756</v>
      </c>
      <c r="C763" s="21" t="s">
        <v>17</v>
      </c>
      <c r="D763" s="21" t="b">
        <f>EXACT(G762,"No: Generic Approach")</f>
        <v>1</v>
      </c>
      <c r="E763" s="21" t="s">
        <v>757</v>
      </c>
      <c r="F763" s="21" t="s">
        <v>15</v>
      </c>
      <c r="G763" s="21" t="s">
        <v>17</v>
      </c>
    </row>
    <row r="764" spans="1:7" ht="30" outlineLevel="6" collapsed="1">
      <c r="A764" s="19" t="s">
        <v>12</v>
      </c>
      <c r="B764" s="19" t="s">
        <v>20</v>
      </c>
      <c r="C764" s="20" t="s">
        <v>758</v>
      </c>
      <c r="D764" s="19"/>
      <c r="E764" s="19" t="s">
        <v>759</v>
      </c>
      <c r="F764" s="19" t="s">
        <v>15</v>
      </c>
      <c r="G764" s="19" t="s">
        <v>760</v>
      </c>
    </row>
    <row r="765" spans="1:7" ht="45" outlineLevel="6" collapsed="1">
      <c r="A765" s="19" t="s">
        <v>15</v>
      </c>
      <c r="B765" s="19" t="s">
        <v>20</v>
      </c>
      <c r="C765" s="20" t="s">
        <v>761</v>
      </c>
      <c r="D765" s="19" t="b">
        <f>EXACT(G764,"Default Value")</f>
        <v>0</v>
      </c>
      <c r="E765" s="19" t="s">
        <v>762</v>
      </c>
      <c r="F765" s="19" t="s">
        <v>15</v>
      </c>
      <c r="G765" s="19" t="s">
        <v>738</v>
      </c>
    </row>
    <row r="766" spans="1:7" ht="30" outlineLevel="6" collapsed="1">
      <c r="A766" s="19" t="s">
        <v>15</v>
      </c>
      <c r="B766" s="19" t="s">
        <v>20</v>
      </c>
      <c r="C766" s="20" t="s">
        <v>763</v>
      </c>
      <c r="D766" s="19" t="b">
        <f>EXACT(G764,"Monitored Data")</f>
        <v>1</v>
      </c>
      <c r="E766" s="19" t="s">
        <v>764</v>
      </c>
      <c r="F766" s="19" t="s">
        <v>15</v>
      </c>
      <c r="G766" s="19" t="s">
        <v>765</v>
      </c>
    </row>
    <row r="767" spans="1:7" outlineLevel="6">
      <c r="A767" s="21" t="s">
        <v>15</v>
      </c>
      <c r="B767" s="22" t="s">
        <v>766</v>
      </c>
      <c r="C767" s="21" t="s">
        <v>17</v>
      </c>
      <c r="D767" s="21" t="b">
        <f>EXACT(G764,"Monitored Data")</f>
        <v>1</v>
      </c>
      <c r="E767" s="21" t="s">
        <v>767</v>
      </c>
      <c r="F767" s="21" t="s">
        <v>12</v>
      </c>
      <c r="G767" s="21" t="s">
        <v>17</v>
      </c>
    </row>
    <row r="768" spans="1:7" outlineLevel="7" collapsed="1">
      <c r="A768" s="19" t="s">
        <v>12</v>
      </c>
      <c r="B768" s="19" t="s">
        <v>13</v>
      </c>
      <c r="C768" s="19" t="s">
        <v>17</v>
      </c>
      <c r="D768" s="19"/>
      <c r="E768" s="19" t="s">
        <v>768</v>
      </c>
      <c r="F768" s="19" t="s">
        <v>15</v>
      </c>
      <c r="G768" s="19" t="s">
        <v>111</v>
      </c>
    </row>
    <row r="769" spans="1:7" ht="30" outlineLevel="7" collapsed="1">
      <c r="A769" s="19" t="s">
        <v>12</v>
      </c>
      <c r="B769" s="19" t="s">
        <v>20</v>
      </c>
      <c r="C769" s="20" t="s">
        <v>769</v>
      </c>
      <c r="D769" s="19"/>
      <c r="E769" s="19" t="s">
        <v>770</v>
      </c>
      <c r="F769" s="19" t="s">
        <v>15</v>
      </c>
      <c r="G769" s="19" t="s">
        <v>771</v>
      </c>
    </row>
    <row r="770" spans="1:7" ht="30" outlineLevel="7" collapsed="1">
      <c r="A770" s="19" t="s">
        <v>12</v>
      </c>
      <c r="B770" s="19" t="s">
        <v>152</v>
      </c>
      <c r="C770" s="19" t="s">
        <v>17</v>
      </c>
      <c r="D770" s="19"/>
      <c r="E770" s="19" t="s">
        <v>772</v>
      </c>
      <c r="F770" s="19" t="s">
        <v>15</v>
      </c>
      <c r="G770" s="19">
        <v>1</v>
      </c>
    </row>
    <row r="771" spans="1:7" ht="30" outlineLevel="7" collapsed="1">
      <c r="A771" s="19" t="s">
        <v>12</v>
      </c>
      <c r="B771" s="19" t="s">
        <v>152</v>
      </c>
      <c r="C771" s="19" t="s">
        <v>17</v>
      </c>
      <c r="D771" s="19"/>
      <c r="E771" s="19" t="s">
        <v>773</v>
      </c>
      <c r="F771" s="19" t="s">
        <v>15</v>
      </c>
      <c r="G771" s="19">
        <v>1</v>
      </c>
    </row>
    <row r="772" spans="1:7" ht="60" outlineLevel="7" collapsed="1">
      <c r="A772" s="19" t="s">
        <v>12</v>
      </c>
      <c r="B772" s="19" t="s">
        <v>152</v>
      </c>
      <c r="C772" s="19" t="s">
        <v>17</v>
      </c>
      <c r="D772" s="19"/>
      <c r="E772" s="19" t="s">
        <v>774</v>
      </c>
      <c r="F772" s="19" t="s">
        <v>15</v>
      </c>
      <c r="G772" s="19">
        <v>1</v>
      </c>
    </row>
    <row r="773" spans="1:7" ht="30" outlineLevel="7" collapsed="1">
      <c r="A773" s="19" t="s">
        <v>15</v>
      </c>
      <c r="B773" s="19" t="s">
        <v>152</v>
      </c>
      <c r="C773" s="19" t="s">
        <v>17</v>
      </c>
      <c r="D773" s="19" t="s">
        <v>15</v>
      </c>
      <c r="E773" s="19" t="s">
        <v>775</v>
      </c>
      <c r="F773" s="19" t="s">
        <v>15</v>
      </c>
      <c r="G773" s="19">
        <v>1</v>
      </c>
    </row>
    <row r="774" spans="1:7" ht="30" outlineLevel="7" collapsed="1">
      <c r="A774" s="19" t="s">
        <v>15</v>
      </c>
      <c r="B774" s="19" t="s">
        <v>152</v>
      </c>
      <c r="C774" s="19" t="s">
        <v>17</v>
      </c>
      <c r="D774" s="19" t="s">
        <v>15</v>
      </c>
      <c r="E774" s="19" t="s">
        <v>776</v>
      </c>
      <c r="F774" s="19" t="s">
        <v>15</v>
      </c>
      <c r="G774" s="19">
        <v>1</v>
      </c>
    </row>
    <row r="775" spans="1:7" ht="30" outlineLevel="7" collapsed="1">
      <c r="A775" s="19" t="s">
        <v>15</v>
      </c>
      <c r="B775" s="19" t="s">
        <v>152</v>
      </c>
      <c r="C775" s="19" t="s">
        <v>17</v>
      </c>
      <c r="D775" s="19" t="s">
        <v>15</v>
      </c>
      <c r="E775" s="19" t="s">
        <v>777</v>
      </c>
      <c r="F775" s="19" t="s">
        <v>15</v>
      </c>
      <c r="G775" s="19">
        <v>1</v>
      </c>
    </row>
    <row r="776" spans="1:7" ht="30" outlineLevel="7" collapsed="1">
      <c r="A776" s="19" t="s">
        <v>15</v>
      </c>
      <c r="B776" s="19" t="s">
        <v>152</v>
      </c>
      <c r="C776" s="19" t="s">
        <v>17</v>
      </c>
      <c r="D776" s="19" t="s">
        <v>15</v>
      </c>
      <c r="E776" s="19" t="s">
        <v>778</v>
      </c>
      <c r="F776" s="19" t="s">
        <v>15</v>
      </c>
      <c r="G776" s="19">
        <v>1</v>
      </c>
    </row>
    <row r="777" spans="1:7" ht="30" outlineLevel="7" collapsed="1">
      <c r="A777" s="19" t="s">
        <v>15</v>
      </c>
      <c r="B777" s="19" t="s">
        <v>152</v>
      </c>
      <c r="C777" s="19" t="s">
        <v>17</v>
      </c>
      <c r="D777" s="19" t="s">
        <v>15</v>
      </c>
      <c r="E777" s="19" t="s">
        <v>779</v>
      </c>
      <c r="F777" s="19" t="s">
        <v>15</v>
      </c>
      <c r="G777" s="19">
        <v>1</v>
      </c>
    </row>
    <row r="778" spans="1:7" ht="30" outlineLevel="7" collapsed="1">
      <c r="A778" s="19" t="s">
        <v>15</v>
      </c>
      <c r="B778" s="19" t="s">
        <v>152</v>
      </c>
      <c r="C778" s="19" t="s">
        <v>17</v>
      </c>
      <c r="D778" s="19" t="s">
        <v>15</v>
      </c>
      <c r="E778" s="19" t="s">
        <v>780</v>
      </c>
      <c r="F778" s="19" t="s">
        <v>15</v>
      </c>
      <c r="G778" s="19">
        <v>1</v>
      </c>
    </row>
    <row r="779" spans="1:7" outlineLevel="6">
      <c r="A779" s="21" t="s">
        <v>12</v>
      </c>
      <c r="B779" s="22" t="s">
        <v>741</v>
      </c>
      <c r="C779" s="21" t="s">
        <v>17</v>
      </c>
      <c r="D779" s="21"/>
      <c r="E779" s="21" t="s">
        <v>741</v>
      </c>
      <c r="F779" s="21" t="s">
        <v>15</v>
      </c>
      <c r="G779" s="21" t="s">
        <v>17</v>
      </c>
    </row>
    <row r="780" spans="1:7" ht="30" outlineLevel="7" collapsed="1">
      <c r="A780" s="19" t="s">
        <v>12</v>
      </c>
      <c r="B780" s="19" t="s">
        <v>152</v>
      </c>
      <c r="C780" s="19" t="s">
        <v>17</v>
      </c>
      <c r="D780" s="19"/>
      <c r="E780" s="19" t="s">
        <v>742</v>
      </c>
      <c r="F780" s="19" t="s">
        <v>15</v>
      </c>
      <c r="G780" s="19">
        <v>1</v>
      </c>
    </row>
    <row r="781" spans="1:7" ht="30" outlineLevel="7" collapsed="1">
      <c r="A781" s="19" t="s">
        <v>12</v>
      </c>
      <c r="B781" s="19" t="s">
        <v>152</v>
      </c>
      <c r="C781" s="19" t="s">
        <v>17</v>
      </c>
      <c r="D781" s="19"/>
      <c r="E781" s="19" t="s">
        <v>743</v>
      </c>
      <c r="F781" s="19" t="s">
        <v>15</v>
      </c>
      <c r="G781" s="19">
        <v>1</v>
      </c>
    </row>
    <row r="782" spans="1:7" outlineLevel="7" collapsed="1">
      <c r="A782" s="19" t="s">
        <v>12</v>
      </c>
      <c r="B782" s="19" t="s">
        <v>13</v>
      </c>
      <c r="C782" s="19" t="s">
        <v>17</v>
      </c>
      <c r="D782" s="19"/>
      <c r="E782" s="19" t="s">
        <v>744</v>
      </c>
      <c r="F782" s="19" t="s">
        <v>15</v>
      </c>
      <c r="G782" s="19" t="s">
        <v>111</v>
      </c>
    </row>
    <row r="783" spans="1:7" ht="30" outlineLevel="7" collapsed="1">
      <c r="A783" s="19" t="s">
        <v>12</v>
      </c>
      <c r="B783" s="19" t="s">
        <v>152</v>
      </c>
      <c r="C783" s="19" t="s">
        <v>17</v>
      </c>
      <c r="D783" s="19"/>
      <c r="E783" s="19" t="s">
        <v>745</v>
      </c>
      <c r="F783" s="19" t="s">
        <v>15</v>
      </c>
      <c r="G783" s="19">
        <v>1</v>
      </c>
    </row>
    <row r="784" spans="1:7" ht="30" outlineLevel="7" collapsed="1">
      <c r="A784" s="19" t="s">
        <v>12</v>
      </c>
      <c r="B784" s="19" t="s">
        <v>152</v>
      </c>
      <c r="C784" s="19" t="s">
        <v>17</v>
      </c>
      <c r="D784" s="19"/>
      <c r="E784" s="19" t="s">
        <v>746</v>
      </c>
      <c r="F784" s="19" t="s">
        <v>15</v>
      </c>
      <c r="G784" s="19">
        <v>1</v>
      </c>
    </row>
    <row r="785" spans="1:7" outlineLevel="7" collapsed="1">
      <c r="A785" s="19" t="s">
        <v>12</v>
      </c>
      <c r="B785" s="19" t="s">
        <v>13</v>
      </c>
      <c r="C785" s="19" t="s">
        <v>17</v>
      </c>
      <c r="D785" s="19"/>
      <c r="E785" s="19" t="s">
        <v>747</v>
      </c>
      <c r="F785" s="19" t="s">
        <v>15</v>
      </c>
      <c r="G785" s="19" t="s">
        <v>111</v>
      </c>
    </row>
    <row r="786" spans="1:7" ht="30" outlineLevel="7" collapsed="1">
      <c r="A786" s="19" t="s">
        <v>12</v>
      </c>
      <c r="B786" s="19" t="s">
        <v>152</v>
      </c>
      <c r="C786" s="19" t="s">
        <v>17</v>
      </c>
      <c r="D786" s="19"/>
      <c r="E786" s="19" t="s">
        <v>748</v>
      </c>
      <c r="F786" s="19" t="s">
        <v>15</v>
      </c>
      <c r="G786" s="19">
        <v>1</v>
      </c>
    </row>
    <row r="787" spans="1:7" ht="30" outlineLevel="7" collapsed="1">
      <c r="A787" s="19" t="s">
        <v>12</v>
      </c>
      <c r="B787" s="19" t="s">
        <v>152</v>
      </c>
      <c r="C787" s="19" t="s">
        <v>17</v>
      </c>
      <c r="D787" s="19"/>
      <c r="E787" s="19" t="s">
        <v>749</v>
      </c>
      <c r="F787" s="19" t="s">
        <v>15</v>
      </c>
      <c r="G787" s="19">
        <v>1</v>
      </c>
    </row>
    <row r="788" spans="1:7" outlineLevel="7" collapsed="1">
      <c r="A788" s="19" t="s">
        <v>12</v>
      </c>
      <c r="B788" s="19" t="s">
        <v>13</v>
      </c>
      <c r="C788" s="19" t="s">
        <v>17</v>
      </c>
      <c r="D788" s="19"/>
      <c r="E788" s="19" t="s">
        <v>750</v>
      </c>
      <c r="F788" s="19" t="s">
        <v>15</v>
      </c>
      <c r="G788" s="19" t="s">
        <v>111</v>
      </c>
    </row>
    <row r="789" spans="1:7" ht="30" outlineLevel="5" collapsed="1">
      <c r="A789" s="19" t="s">
        <v>15</v>
      </c>
      <c r="B789" s="19" t="s">
        <v>152</v>
      </c>
      <c r="C789" s="19" t="s">
        <v>17</v>
      </c>
      <c r="D789" s="19" t="b">
        <f>EXACT(G762,"Yes: Alternative Approach")</f>
        <v>0</v>
      </c>
      <c r="E789" s="19" t="s">
        <v>781</v>
      </c>
      <c r="F789" s="19" t="s">
        <v>15</v>
      </c>
      <c r="G789" s="19">
        <v>1</v>
      </c>
    </row>
    <row r="790" spans="1:7" ht="30" outlineLevel="5" collapsed="1">
      <c r="A790" s="19" t="s">
        <v>15</v>
      </c>
      <c r="B790" s="19" t="s">
        <v>13</v>
      </c>
      <c r="C790" s="19" t="s">
        <v>17</v>
      </c>
      <c r="D790" s="19" t="b">
        <f>EXACT(G762,"Yes: Alternative Approach")</f>
        <v>0</v>
      </c>
      <c r="E790" s="19" t="s">
        <v>782</v>
      </c>
      <c r="F790" s="19" t="s">
        <v>15</v>
      </c>
      <c r="G790" s="19" t="s">
        <v>111</v>
      </c>
    </row>
    <row r="791" spans="1:7" ht="30" outlineLevel="5" collapsed="1">
      <c r="A791" s="19" t="s">
        <v>15</v>
      </c>
      <c r="B791" s="19" t="s">
        <v>152</v>
      </c>
      <c r="C791" s="19" t="s">
        <v>17</v>
      </c>
      <c r="D791" s="19" t="b">
        <f>EXACT(G762,"Yes: Alternative Approach")</f>
        <v>0</v>
      </c>
      <c r="E791" s="19" t="s">
        <v>783</v>
      </c>
      <c r="F791" s="19" t="s">
        <v>15</v>
      </c>
      <c r="G791" s="19">
        <v>1</v>
      </c>
    </row>
    <row r="792" spans="1:7" ht="30" outlineLevel="5" collapsed="1">
      <c r="A792" s="19" t="s">
        <v>15</v>
      </c>
      <c r="B792" s="19" t="s">
        <v>13</v>
      </c>
      <c r="C792" s="19" t="s">
        <v>17</v>
      </c>
      <c r="D792" s="19" t="b">
        <f>EXACT(G762,"Yes: Alternative Approach")</f>
        <v>0</v>
      </c>
      <c r="E792" s="19" t="s">
        <v>784</v>
      </c>
      <c r="F792" s="19" t="s">
        <v>15</v>
      </c>
      <c r="G792" s="19" t="s">
        <v>111</v>
      </c>
    </row>
    <row r="793" spans="1:7" outlineLevel="4">
      <c r="A793" s="21" t="s">
        <v>15</v>
      </c>
      <c r="B793" s="22" t="s">
        <v>620</v>
      </c>
      <c r="C793" s="21" t="s">
        <v>17</v>
      </c>
      <c r="D793" s="21" t="b">
        <f>EXACT(G612,"Grid electricity")</f>
        <v>1</v>
      </c>
      <c r="E793" s="21" t="s">
        <v>621</v>
      </c>
      <c r="F793" s="21" t="s">
        <v>15</v>
      </c>
      <c r="G793" s="21" t="s">
        <v>17</v>
      </c>
    </row>
    <row r="794" spans="1:7" ht="75" outlineLevel="5" collapsed="1">
      <c r="A794" s="19" t="s">
        <v>12</v>
      </c>
      <c r="B794" s="19" t="s">
        <v>20</v>
      </c>
      <c r="C794" s="20" t="s">
        <v>622</v>
      </c>
      <c r="D794" s="19"/>
      <c r="E794" s="19" t="s">
        <v>623</v>
      </c>
      <c r="F794" s="19" t="s">
        <v>15</v>
      </c>
      <c r="G794" s="19" t="s">
        <v>624</v>
      </c>
    </row>
    <row r="795" spans="1:7" outlineLevel="5">
      <c r="A795" s="21" t="s">
        <v>15</v>
      </c>
      <c r="B795" s="22" t="s">
        <v>625</v>
      </c>
      <c r="C795" s="21" t="s">
        <v>17</v>
      </c>
      <c r="D795" s="21" t="b">
        <f>EXACT(G794,"Calculate the combined margin emission factor of the applicable electricity system, using the procedures in the latest approved version of the “Use Tool 7 to calculate the emission factor for an electricity system” (EFEL,j/k/l,y = EFgrid,CM,y)")</f>
        <v>1</v>
      </c>
      <c r="E795" s="21" t="s">
        <v>625</v>
      </c>
      <c r="F795" s="21" t="s">
        <v>15</v>
      </c>
      <c r="G795" s="21" t="s">
        <v>17</v>
      </c>
    </row>
    <row r="796" spans="1:7" outlineLevel="6" collapsed="1">
      <c r="A796" s="19" t="s">
        <v>12</v>
      </c>
      <c r="B796" s="19" t="s">
        <v>13</v>
      </c>
      <c r="C796" s="19" t="s">
        <v>17</v>
      </c>
      <c r="D796" s="19"/>
      <c r="E796" s="19" t="s">
        <v>626</v>
      </c>
      <c r="F796" s="19" t="s">
        <v>15</v>
      </c>
      <c r="G796" s="19" t="s">
        <v>111</v>
      </c>
    </row>
    <row r="797" spans="1:7" ht="30" outlineLevel="6" collapsed="1">
      <c r="A797" s="19" t="s">
        <v>12</v>
      </c>
      <c r="B797" s="19" t="s">
        <v>20</v>
      </c>
      <c r="C797" s="20" t="s">
        <v>627</v>
      </c>
      <c r="D797" s="19"/>
      <c r="E797" s="19" t="s">
        <v>628</v>
      </c>
      <c r="F797" s="19" t="s">
        <v>15</v>
      </c>
      <c r="G797" s="19" t="s">
        <v>629</v>
      </c>
    </row>
    <row r="798" spans="1:7" outlineLevel="6">
      <c r="A798" s="21" t="s">
        <v>15</v>
      </c>
      <c r="B798" s="22" t="s">
        <v>630</v>
      </c>
      <c r="C798" s="21" t="s">
        <v>17</v>
      </c>
      <c r="D798" s="21" t="b">
        <f>EXACT(G797,"Annual")</f>
        <v>0</v>
      </c>
      <c r="E798" s="21" t="s">
        <v>631</v>
      </c>
      <c r="F798" s="21" t="s">
        <v>15</v>
      </c>
      <c r="G798" s="21" t="s">
        <v>17</v>
      </c>
    </row>
    <row r="799" spans="1:7" ht="30" outlineLevel="7" collapsed="1">
      <c r="A799" s="19" t="s">
        <v>12</v>
      </c>
      <c r="B799" s="19" t="s">
        <v>20</v>
      </c>
      <c r="C799" s="20" t="s">
        <v>632</v>
      </c>
      <c r="D799" s="19"/>
      <c r="E799" s="19" t="s">
        <v>631</v>
      </c>
      <c r="F799" s="19" t="s">
        <v>15</v>
      </c>
      <c r="G799" s="19" t="s">
        <v>12</v>
      </c>
    </row>
    <row r="800" spans="1:7" outlineLevel="7">
      <c r="A800" s="21" t="s">
        <v>15</v>
      </c>
      <c r="B800" s="22" t="s">
        <v>633</v>
      </c>
      <c r="C800" s="21" t="s">
        <v>17</v>
      </c>
      <c r="D800" s="21" t="b">
        <f>EXACT(G799,"No")</f>
        <v>0</v>
      </c>
      <c r="E800" s="21" t="s">
        <v>634</v>
      </c>
      <c r="F800" s="21" t="s">
        <v>15</v>
      </c>
      <c r="G800" s="21" t="s">
        <v>17</v>
      </c>
    </row>
    <row r="801" spans="1:7" ht="30" outlineLevel="7" collapsed="1">
      <c r="A801" s="19" t="s">
        <v>12</v>
      </c>
      <c r="B801" s="19" t="s">
        <v>20</v>
      </c>
      <c r="C801" s="20" t="s">
        <v>635</v>
      </c>
      <c r="D801" s="19"/>
      <c r="E801" s="19" t="s">
        <v>634</v>
      </c>
      <c r="F801" s="19" t="s">
        <v>15</v>
      </c>
      <c r="G801" s="19" t="s">
        <v>12</v>
      </c>
    </row>
    <row r="802" spans="1:7" outlineLevel="7">
      <c r="A802" s="21" t="s">
        <v>15</v>
      </c>
      <c r="B802" s="22" t="s">
        <v>636</v>
      </c>
      <c r="C802" s="21" t="s">
        <v>17</v>
      </c>
      <c r="D802" s="21" t="b">
        <f>EXACT(G801,"No")</f>
        <v>0</v>
      </c>
      <c r="E802" s="21" t="s">
        <v>637</v>
      </c>
      <c r="F802" s="21" t="s">
        <v>15</v>
      </c>
      <c r="G802" s="21" t="s">
        <v>17</v>
      </c>
    </row>
    <row r="803" spans="1:7" ht="30" outlineLevel="7" collapsed="1">
      <c r="A803" s="19" t="s">
        <v>12</v>
      </c>
      <c r="B803" s="19" t="s">
        <v>20</v>
      </c>
      <c r="C803" s="20" t="s">
        <v>638</v>
      </c>
      <c r="D803" s="19"/>
      <c r="E803" s="19" t="s">
        <v>637</v>
      </c>
      <c r="F803" s="19" t="s">
        <v>15</v>
      </c>
      <c r="G803" s="19" t="s">
        <v>12</v>
      </c>
    </row>
    <row r="804" spans="1:7" outlineLevel="7">
      <c r="A804" s="21" t="s">
        <v>15</v>
      </c>
      <c r="B804" s="22" t="s">
        <v>639</v>
      </c>
      <c r="C804" s="21" t="s">
        <v>17</v>
      </c>
      <c r="D804" s="21" t="b">
        <f>EXACT(G803,"No")</f>
        <v>0</v>
      </c>
      <c r="E804" s="21" t="s">
        <v>640</v>
      </c>
      <c r="F804" s="21" t="s">
        <v>15</v>
      </c>
      <c r="G804" s="21" t="s">
        <v>17</v>
      </c>
    </row>
    <row r="805" spans="1:7" ht="30" outlineLevel="7" collapsed="1">
      <c r="A805" s="19" t="s">
        <v>12</v>
      </c>
      <c r="B805" s="19" t="s">
        <v>20</v>
      </c>
      <c r="C805" s="20" t="s">
        <v>641</v>
      </c>
      <c r="D805" s="19"/>
      <c r="E805" s="19" t="s">
        <v>640</v>
      </c>
      <c r="F805" s="19" t="s">
        <v>15</v>
      </c>
      <c r="G805" s="19" t="s">
        <v>12</v>
      </c>
    </row>
    <row r="806" spans="1:7" ht="30" outlineLevel="7" collapsed="1">
      <c r="A806" s="19" t="s">
        <v>15</v>
      </c>
      <c r="B806" s="20" t="s">
        <v>642</v>
      </c>
      <c r="C806" s="19" t="s">
        <v>17</v>
      </c>
      <c r="D806" s="19" t="b">
        <f>EXACT(G805,"No")</f>
        <v>0</v>
      </c>
      <c r="E806" s="19" t="s">
        <v>643</v>
      </c>
      <c r="F806" s="19" t="s">
        <v>15</v>
      </c>
      <c r="G806" s="19" t="s">
        <v>17</v>
      </c>
    </row>
    <row r="807" spans="1:7" outlineLevel="7" collapsed="1">
      <c r="A807" s="19" t="s">
        <v>15</v>
      </c>
      <c r="B807" s="20" t="s">
        <v>644</v>
      </c>
      <c r="C807" s="19" t="s">
        <v>17</v>
      </c>
      <c r="D807" s="19" t="b">
        <f>EXACT(G805,"Yes")</f>
        <v>1</v>
      </c>
      <c r="E807" s="19" t="s">
        <v>645</v>
      </c>
      <c r="F807" s="19" t="s">
        <v>15</v>
      </c>
      <c r="G807" s="19" t="s">
        <v>17</v>
      </c>
    </row>
    <row r="808" spans="1:7" outlineLevel="7">
      <c r="A808" s="21" t="s">
        <v>15</v>
      </c>
      <c r="B808" s="22" t="s">
        <v>644</v>
      </c>
      <c r="C808" s="21" t="s">
        <v>17</v>
      </c>
      <c r="D808" s="21" t="b">
        <f>EXACT(G803,"Yes")</f>
        <v>1</v>
      </c>
      <c r="E808" s="21" t="s">
        <v>645</v>
      </c>
      <c r="F808" s="21" t="s">
        <v>15</v>
      </c>
      <c r="G808" s="21" t="s">
        <v>17</v>
      </c>
    </row>
    <row r="809" spans="1:7" ht="45" outlineLevel="7" collapsed="1">
      <c r="A809" s="19" t="s">
        <v>12</v>
      </c>
      <c r="B809" s="19" t="s">
        <v>20</v>
      </c>
      <c r="C809" s="20" t="s">
        <v>646</v>
      </c>
      <c r="D809" s="19"/>
      <c r="E809" s="19" t="s">
        <v>647</v>
      </c>
      <c r="F809" s="19" t="s">
        <v>15</v>
      </c>
      <c r="G809" s="19" t="s">
        <v>648</v>
      </c>
    </row>
    <row r="810" spans="1:7" outlineLevel="7" collapsed="1">
      <c r="A810" s="19" t="s">
        <v>15</v>
      </c>
      <c r="B810" s="20" t="s">
        <v>649</v>
      </c>
      <c r="C810" s="19" t="s">
        <v>17</v>
      </c>
      <c r="D810" s="19" t="b">
        <f>EXACT(G809,"Lambda (λy) should be determined by applying the step wise procedure provided in appendix 3 of methodology")</f>
        <v>0</v>
      </c>
      <c r="E810" s="19" t="s">
        <v>649</v>
      </c>
      <c r="F810" s="19" t="s">
        <v>15</v>
      </c>
      <c r="G810" s="19" t="s">
        <v>17</v>
      </c>
    </row>
    <row r="811" spans="1:7" outlineLevel="7" collapsed="1">
      <c r="A811" s="19" t="s">
        <v>15</v>
      </c>
      <c r="B811" s="20" t="s">
        <v>650</v>
      </c>
      <c r="C811" s="19" t="s">
        <v>17</v>
      </c>
      <c r="D811" s="19" t="b">
        <f>EXACT(G809,"Use default values of lambda based on the share of electricity generation from low-cost/must-run in total generation")</f>
        <v>1</v>
      </c>
      <c r="E811" s="19" t="s">
        <v>650</v>
      </c>
      <c r="F811" s="19" t="s">
        <v>15</v>
      </c>
      <c r="G811" s="19" t="s">
        <v>17</v>
      </c>
    </row>
    <row r="812" spans="1:7" ht="30" outlineLevel="7" collapsed="1">
      <c r="A812" s="19" t="s">
        <v>15</v>
      </c>
      <c r="B812" s="19" t="s">
        <v>152</v>
      </c>
      <c r="C812" s="19" t="s">
        <v>17</v>
      </c>
      <c r="D812" s="19" t="s">
        <v>15</v>
      </c>
      <c r="E812" s="19" t="s">
        <v>651</v>
      </c>
      <c r="F812" s="19" t="s">
        <v>15</v>
      </c>
      <c r="G812" s="19">
        <v>1</v>
      </c>
    </row>
    <row r="813" spans="1:7" outlineLevel="7" collapsed="1">
      <c r="A813" s="19" t="s">
        <v>12</v>
      </c>
      <c r="B813" s="20" t="s">
        <v>652</v>
      </c>
      <c r="C813" s="19" t="s">
        <v>17</v>
      </c>
      <c r="D813" s="19"/>
      <c r="E813" s="19" t="s">
        <v>653</v>
      </c>
      <c r="F813" s="19" t="s">
        <v>12</v>
      </c>
      <c r="G813" s="19" t="s">
        <v>17</v>
      </c>
    </row>
    <row r="814" spans="1:7" outlineLevel="7">
      <c r="A814" s="21" t="s">
        <v>15</v>
      </c>
      <c r="B814" s="22" t="s">
        <v>654</v>
      </c>
      <c r="C814" s="21" t="s">
        <v>17</v>
      </c>
      <c r="D814" s="21" t="b">
        <f>EXACT(G801,"Yes")</f>
        <v>1</v>
      </c>
      <c r="E814" s="21" t="s">
        <v>655</v>
      </c>
      <c r="F814" s="21" t="s">
        <v>15</v>
      </c>
      <c r="G814" s="21" t="s">
        <v>17</v>
      </c>
    </row>
    <row r="815" spans="1:7" ht="30" outlineLevel="7" collapsed="1">
      <c r="A815" s="19" t="s">
        <v>12</v>
      </c>
      <c r="B815" s="19" t="s">
        <v>20</v>
      </c>
      <c r="C815" s="20" t="s">
        <v>656</v>
      </c>
      <c r="D815" s="19"/>
      <c r="E815" s="19" t="s">
        <v>657</v>
      </c>
      <c r="F815" s="19" t="s">
        <v>15</v>
      </c>
      <c r="G815" s="19" t="s">
        <v>658</v>
      </c>
    </row>
    <row r="816" spans="1:7" ht="30" outlineLevel="7">
      <c r="A816" s="21" t="s">
        <v>15</v>
      </c>
      <c r="B816" s="22" t="s">
        <v>659</v>
      </c>
      <c r="C816" s="21" t="s">
        <v>17</v>
      </c>
      <c r="D816" s="21" t="b">
        <f>EXACT(G815,"Based on the total net electricity generation of all power plants serving the system and the fuel types and total fuel consumption of the project electricity system")</f>
        <v>0</v>
      </c>
      <c r="E816" s="21" t="s">
        <v>660</v>
      </c>
      <c r="F816" s="21" t="s">
        <v>15</v>
      </c>
      <c r="G816" s="21" t="s">
        <v>17</v>
      </c>
    </row>
    <row r="817" spans="1:7" outlineLevel="7" collapsed="1">
      <c r="A817" s="19" t="s">
        <v>15</v>
      </c>
      <c r="B817" s="19" t="s">
        <v>152</v>
      </c>
      <c r="C817" s="19" t="s">
        <v>17</v>
      </c>
      <c r="D817" s="19" t="s">
        <v>15</v>
      </c>
      <c r="E817" s="19" t="s">
        <v>661</v>
      </c>
      <c r="F817" s="19" t="s">
        <v>15</v>
      </c>
      <c r="G817" s="19">
        <v>1</v>
      </c>
    </row>
    <row r="818" spans="1:7" ht="45" outlineLevel="7" collapsed="1">
      <c r="A818" s="19" t="s">
        <v>12</v>
      </c>
      <c r="B818" s="19" t="s">
        <v>152</v>
      </c>
      <c r="C818" s="19" t="s">
        <v>17</v>
      </c>
      <c r="D818" s="19"/>
      <c r="E818" s="19" t="s">
        <v>662</v>
      </c>
      <c r="F818" s="19" t="s">
        <v>15</v>
      </c>
      <c r="G818" s="19">
        <v>1</v>
      </c>
    </row>
    <row r="819" spans="1:7" outlineLevel="7" collapsed="1">
      <c r="A819" s="19" t="s">
        <v>12</v>
      </c>
      <c r="B819" s="20" t="s">
        <v>663</v>
      </c>
      <c r="C819" s="19" t="s">
        <v>17</v>
      </c>
      <c r="D819" s="19"/>
      <c r="E819" s="19" t="s">
        <v>663</v>
      </c>
      <c r="F819" s="19" t="s">
        <v>12</v>
      </c>
      <c r="G819" s="19" t="s">
        <v>17</v>
      </c>
    </row>
    <row r="820" spans="1:7" ht="30" outlineLevel="7">
      <c r="A820" s="21" t="s">
        <v>15</v>
      </c>
      <c r="B820" s="22" t="s">
        <v>664</v>
      </c>
      <c r="C820" s="21" t="s">
        <v>17</v>
      </c>
      <c r="D820" s="21" t="b">
        <f>EXACT(G815,"Based on the net electricity generation and a CO2 emission factor of each power unit")</f>
        <v>1</v>
      </c>
      <c r="E820" s="21" t="s">
        <v>665</v>
      </c>
      <c r="F820" s="21" t="s">
        <v>15</v>
      </c>
      <c r="G820" s="21" t="s">
        <v>17</v>
      </c>
    </row>
    <row r="821" spans="1:7" outlineLevel="7" collapsed="1">
      <c r="A821" s="19" t="s">
        <v>15</v>
      </c>
      <c r="B821" s="19" t="s">
        <v>152</v>
      </c>
      <c r="C821" s="19" t="s">
        <v>17</v>
      </c>
      <c r="D821" s="19" t="s">
        <v>15</v>
      </c>
      <c r="E821" s="19" t="s">
        <v>661</v>
      </c>
      <c r="F821" s="19" t="s">
        <v>15</v>
      </c>
      <c r="G821" s="19">
        <v>1</v>
      </c>
    </row>
    <row r="822" spans="1:7" outlineLevel="7" collapsed="1">
      <c r="A822" s="19" t="s">
        <v>12</v>
      </c>
      <c r="B822" s="20" t="s">
        <v>652</v>
      </c>
      <c r="C822" s="19" t="s">
        <v>17</v>
      </c>
      <c r="D822" s="19"/>
      <c r="E822" s="19" t="s">
        <v>653</v>
      </c>
      <c r="F822" s="19" t="s">
        <v>12</v>
      </c>
      <c r="G822" s="19" t="s">
        <v>17</v>
      </c>
    </row>
    <row r="823" spans="1:7" outlineLevel="7" collapsed="1">
      <c r="A823" s="19" t="s">
        <v>15</v>
      </c>
      <c r="B823" s="19" t="s">
        <v>152</v>
      </c>
      <c r="C823" s="19" t="s">
        <v>17</v>
      </c>
      <c r="D823" s="19" t="s">
        <v>15</v>
      </c>
      <c r="E823" s="19" t="s">
        <v>666</v>
      </c>
      <c r="F823" s="19" t="s">
        <v>15</v>
      </c>
      <c r="G823" s="19">
        <v>1</v>
      </c>
    </row>
    <row r="824" spans="1:7" outlineLevel="7">
      <c r="A824" s="21" t="s">
        <v>15</v>
      </c>
      <c r="B824" s="22" t="s">
        <v>654</v>
      </c>
      <c r="C824" s="21" t="s">
        <v>17</v>
      </c>
      <c r="D824" s="21" t="b">
        <f>EXACT(G799,"Yes")</f>
        <v>1</v>
      </c>
      <c r="E824" s="21" t="s">
        <v>655</v>
      </c>
      <c r="F824" s="21" t="s">
        <v>15</v>
      </c>
      <c r="G824" s="21" t="s">
        <v>17</v>
      </c>
    </row>
    <row r="825" spans="1:7" ht="30" outlineLevel="7" collapsed="1">
      <c r="A825" s="19" t="s">
        <v>12</v>
      </c>
      <c r="B825" s="19" t="s">
        <v>20</v>
      </c>
      <c r="C825" s="20" t="s">
        <v>656</v>
      </c>
      <c r="D825" s="19"/>
      <c r="E825" s="19" t="s">
        <v>657</v>
      </c>
      <c r="F825" s="19" t="s">
        <v>15</v>
      </c>
      <c r="G825" s="19" t="s">
        <v>658</v>
      </c>
    </row>
    <row r="826" spans="1:7" ht="30" outlineLevel="7">
      <c r="A826" s="21" t="s">
        <v>15</v>
      </c>
      <c r="B826" s="22" t="s">
        <v>659</v>
      </c>
      <c r="C826" s="21" t="s">
        <v>17</v>
      </c>
      <c r="D826" s="21" t="b">
        <f>EXACT(G825,"Based on the total net electricity generation of all power plants serving the system and the fuel types and total fuel consumption of the project electricity system")</f>
        <v>0</v>
      </c>
      <c r="E826" s="21" t="s">
        <v>660</v>
      </c>
      <c r="F826" s="21" t="s">
        <v>15</v>
      </c>
      <c r="G826" s="21" t="s">
        <v>17</v>
      </c>
    </row>
    <row r="827" spans="1:7" outlineLevel="7" collapsed="1">
      <c r="A827" s="19" t="s">
        <v>15</v>
      </c>
      <c r="B827" s="19" t="s">
        <v>152</v>
      </c>
      <c r="C827" s="19" t="s">
        <v>17</v>
      </c>
      <c r="D827" s="19" t="s">
        <v>15</v>
      </c>
      <c r="E827" s="19" t="s">
        <v>661</v>
      </c>
      <c r="F827" s="19" t="s">
        <v>15</v>
      </c>
      <c r="G827" s="19">
        <v>1</v>
      </c>
    </row>
    <row r="828" spans="1:7" ht="45" outlineLevel="7" collapsed="1">
      <c r="A828" s="19" t="s">
        <v>12</v>
      </c>
      <c r="B828" s="19" t="s">
        <v>152</v>
      </c>
      <c r="C828" s="19" t="s">
        <v>17</v>
      </c>
      <c r="D828" s="19"/>
      <c r="E828" s="19" t="s">
        <v>662</v>
      </c>
      <c r="F828" s="19" t="s">
        <v>15</v>
      </c>
      <c r="G828" s="19">
        <v>1</v>
      </c>
    </row>
    <row r="829" spans="1:7" outlineLevel="7">
      <c r="A829" s="21" t="s">
        <v>12</v>
      </c>
      <c r="B829" s="22" t="s">
        <v>663</v>
      </c>
      <c r="C829" s="21" t="s">
        <v>17</v>
      </c>
      <c r="D829" s="21"/>
      <c r="E829" s="21" t="s">
        <v>663</v>
      </c>
      <c r="F829" s="21" t="s">
        <v>12</v>
      </c>
      <c r="G829" s="21" t="s">
        <v>17</v>
      </c>
    </row>
    <row r="830" spans="1:7" outlineLevel="7" collapsed="1">
      <c r="A830" s="19" t="s">
        <v>12</v>
      </c>
      <c r="B830" s="19" t="s">
        <v>13</v>
      </c>
      <c r="C830" s="19" t="s">
        <v>17</v>
      </c>
      <c r="D830" s="19"/>
      <c r="E830" s="19" t="s">
        <v>667</v>
      </c>
      <c r="F830" s="19" t="s">
        <v>15</v>
      </c>
      <c r="G830" s="19" t="s">
        <v>111</v>
      </c>
    </row>
    <row r="831" spans="1:7" ht="30" outlineLevel="7" collapsed="1">
      <c r="A831" s="19" t="s">
        <v>12</v>
      </c>
      <c r="B831" s="19" t="s">
        <v>152</v>
      </c>
      <c r="C831" s="19" t="s">
        <v>17</v>
      </c>
      <c r="D831" s="19"/>
      <c r="E831" s="19" t="s">
        <v>668</v>
      </c>
      <c r="F831" s="19" t="s">
        <v>15</v>
      </c>
      <c r="G831" s="19">
        <v>1</v>
      </c>
    </row>
    <row r="832" spans="1:7" ht="30" outlineLevel="7" collapsed="1">
      <c r="A832" s="19" t="s">
        <v>12</v>
      </c>
      <c r="B832" s="19" t="s">
        <v>152</v>
      </c>
      <c r="C832" s="19" t="s">
        <v>17</v>
      </c>
      <c r="D832" s="19"/>
      <c r="E832" s="19" t="s">
        <v>669</v>
      </c>
      <c r="F832" s="19" t="s">
        <v>15</v>
      </c>
      <c r="G832" s="19">
        <v>1</v>
      </c>
    </row>
    <row r="833" spans="1:7" outlineLevel="7" collapsed="1">
      <c r="A833" s="19" t="s">
        <v>12</v>
      </c>
      <c r="B833" s="19" t="s">
        <v>152</v>
      </c>
      <c r="C833" s="19" t="s">
        <v>17</v>
      </c>
      <c r="D833" s="19"/>
      <c r="E833" s="19" t="s">
        <v>670</v>
      </c>
      <c r="F833" s="19" t="s">
        <v>15</v>
      </c>
      <c r="G833" s="19">
        <v>1</v>
      </c>
    </row>
    <row r="834" spans="1:7" ht="30" outlineLevel="7">
      <c r="A834" s="21" t="s">
        <v>15</v>
      </c>
      <c r="B834" s="22" t="s">
        <v>664</v>
      </c>
      <c r="C834" s="21" t="s">
        <v>17</v>
      </c>
      <c r="D834" s="21" t="b">
        <f>EXACT(G825,"Based on the net electricity generation and a CO2 emission factor of each power unit")</f>
        <v>1</v>
      </c>
      <c r="E834" s="21" t="s">
        <v>665</v>
      </c>
      <c r="F834" s="21" t="s">
        <v>15</v>
      </c>
      <c r="G834" s="21" t="s">
        <v>17</v>
      </c>
    </row>
    <row r="835" spans="1:7" outlineLevel="7" collapsed="1">
      <c r="A835" s="19" t="s">
        <v>15</v>
      </c>
      <c r="B835" s="19" t="s">
        <v>152</v>
      </c>
      <c r="C835" s="19" t="s">
        <v>17</v>
      </c>
      <c r="D835" s="19" t="s">
        <v>15</v>
      </c>
      <c r="E835" s="19" t="s">
        <v>661</v>
      </c>
      <c r="F835" s="19" t="s">
        <v>15</v>
      </c>
      <c r="G835" s="19">
        <v>1</v>
      </c>
    </row>
    <row r="836" spans="1:7" outlineLevel="7">
      <c r="A836" s="21" t="s">
        <v>12</v>
      </c>
      <c r="B836" s="22" t="s">
        <v>652</v>
      </c>
      <c r="C836" s="21" t="s">
        <v>17</v>
      </c>
      <c r="D836" s="21"/>
      <c r="E836" s="21" t="s">
        <v>653</v>
      </c>
      <c r="F836" s="21" t="s">
        <v>12</v>
      </c>
      <c r="G836" s="21" t="s">
        <v>17</v>
      </c>
    </row>
    <row r="837" spans="1:7" ht="30" outlineLevel="7" collapsed="1">
      <c r="A837" s="19" t="s">
        <v>12</v>
      </c>
      <c r="B837" s="19" t="s">
        <v>20</v>
      </c>
      <c r="C837" s="20" t="s">
        <v>671</v>
      </c>
      <c r="D837" s="19"/>
      <c r="E837" s="19" t="s">
        <v>672</v>
      </c>
      <c r="F837" s="19" t="s">
        <v>15</v>
      </c>
      <c r="G837" s="19" t="s">
        <v>673</v>
      </c>
    </row>
    <row r="838" spans="1:7" outlineLevel="7" collapsed="1">
      <c r="A838" s="19" t="s">
        <v>15</v>
      </c>
      <c r="B838" s="20" t="s">
        <v>674</v>
      </c>
      <c r="C838" s="19" t="s">
        <v>17</v>
      </c>
      <c r="D838" s="19" t="b">
        <f>EXACT(G837,"Only data available is the electricity generation for the specific power unit")</f>
        <v>0</v>
      </c>
      <c r="E838" s="19" t="s">
        <v>675</v>
      </c>
      <c r="F838" s="19" t="s">
        <v>15</v>
      </c>
      <c r="G838" s="19" t="s">
        <v>17</v>
      </c>
    </row>
    <row r="839" spans="1:7" ht="30" outlineLevel="7" collapsed="1">
      <c r="A839" s="19" t="s">
        <v>15</v>
      </c>
      <c r="B839" s="20" t="s">
        <v>676</v>
      </c>
      <c r="C839" s="19" t="s">
        <v>17</v>
      </c>
      <c r="D839" s="19" t="b">
        <f>EXACT(G837,"Only data available for the specific power unit are the electricity generation and the fuel types used")</f>
        <v>0</v>
      </c>
      <c r="E839" s="19" t="s">
        <v>677</v>
      </c>
      <c r="F839" s="19" t="s">
        <v>15</v>
      </c>
      <c r="G839" s="19" t="s">
        <v>17</v>
      </c>
    </row>
    <row r="840" spans="1:7" outlineLevel="7" collapsed="1">
      <c r="A840" s="19" t="s">
        <v>15</v>
      </c>
      <c r="B840" s="20" t="s">
        <v>678</v>
      </c>
      <c r="C840" s="19" t="s">
        <v>17</v>
      </c>
      <c r="D840" s="19" t="b">
        <f>EXACT(G837,"Data available for fuel consumption and electricity generation")</f>
        <v>1</v>
      </c>
      <c r="E840" s="19" t="s">
        <v>673</v>
      </c>
      <c r="F840" s="19" t="s">
        <v>15</v>
      </c>
      <c r="G840" s="19" t="s">
        <v>17</v>
      </c>
    </row>
    <row r="841" spans="1:7" outlineLevel="7" collapsed="1">
      <c r="A841" s="19" t="s">
        <v>15</v>
      </c>
      <c r="B841" s="19" t="s">
        <v>152</v>
      </c>
      <c r="C841" s="19" t="s">
        <v>17</v>
      </c>
      <c r="D841" s="19" t="s">
        <v>15</v>
      </c>
      <c r="E841" s="19" t="s">
        <v>666</v>
      </c>
      <c r="F841" s="19" t="s">
        <v>15</v>
      </c>
      <c r="G841" s="19">
        <v>1</v>
      </c>
    </row>
    <row r="842" spans="1:7" outlineLevel="6">
      <c r="A842" s="21" t="s">
        <v>15</v>
      </c>
      <c r="B842" s="22" t="s">
        <v>679</v>
      </c>
      <c r="C842" s="21" t="s">
        <v>17</v>
      </c>
      <c r="D842" s="21" t="b">
        <f>EXACT(G797,"Hourly")</f>
        <v>1</v>
      </c>
      <c r="E842" s="21" t="s">
        <v>680</v>
      </c>
      <c r="F842" s="21" t="s">
        <v>15</v>
      </c>
      <c r="G842" s="21" t="s">
        <v>17</v>
      </c>
    </row>
    <row r="843" spans="1:7" ht="30" outlineLevel="7" collapsed="1">
      <c r="A843" s="19" t="s">
        <v>12</v>
      </c>
      <c r="B843" s="19" t="s">
        <v>20</v>
      </c>
      <c r="C843" s="20" t="s">
        <v>681</v>
      </c>
      <c r="D843" s="19"/>
      <c r="E843" s="19" t="s">
        <v>682</v>
      </c>
      <c r="F843" s="19" t="s">
        <v>15</v>
      </c>
      <c r="G843" s="19" t="s">
        <v>683</v>
      </c>
    </row>
    <row r="844" spans="1:7" ht="30" outlineLevel="7" collapsed="1">
      <c r="A844" s="19" t="s">
        <v>12</v>
      </c>
      <c r="B844" s="19" t="s">
        <v>152</v>
      </c>
      <c r="C844" s="19" t="s">
        <v>17</v>
      </c>
      <c r="D844" s="19"/>
      <c r="E844" s="19" t="s">
        <v>684</v>
      </c>
      <c r="F844" s="19" t="s">
        <v>15</v>
      </c>
      <c r="G844" s="19">
        <v>1</v>
      </c>
    </row>
    <row r="845" spans="1:7" outlineLevel="6">
      <c r="A845" s="21" t="s">
        <v>12</v>
      </c>
      <c r="B845" s="22" t="s">
        <v>685</v>
      </c>
      <c r="C845" s="21" t="s">
        <v>17</v>
      </c>
      <c r="D845" s="21"/>
      <c r="E845" s="21" t="s">
        <v>685</v>
      </c>
      <c r="F845" s="21" t="s">
        <v>15</v>
      </c>
      <c r="G845" s="21" t="s">
        <v>17</v>
      </c>
    </row>
    <row r="846" spans="1:7" outlineLevel="7" collapsed="1">
      <c r="A846" s="19" t="s">
        <v>15</v>
      </c>
      <c r="B846" s="19" t="s">
        <v>152</v>
      </c>
      <c r="C846" s="19" t="s">
        <v>17</v>
      </c>
      <c r="D846" s="19" t="s">
        <v>15</v>
      </c>
      <c r="E846" s="19" t="s">
        <v>686</v>
      </c>
      <c r="F846" s="19" t="s">
        <v>15</v>
      </c>
      <c r="G846" s="19">
        <v>1</v>
      </c>
    </row>
    <row r="847" spans="1:7" ht="409.5" outlineLevel="7" collapsed="1">
      <c r="A847" s="19" t="s">
        <v>15</v>
      </c>
      <c r="B847" s="19" t="s">
        <v>80</v>
      </c>
      <c r="C847" s="23" t="s">
        <v>81</v>
      </c>
      <c r="D847" s="19"/>
      <c r="E847" s="24" t="s">
        <v>687</v>
      </c>
      <c r="F847" s="19" t="s">
        <v>15</v>
      </c>
      <c r="G847" s="19" t="s">
        <v>17</v>
      </c>
    </row>
    <row r="848" spans="1:7" outlineLevel="7" collapsed="1">
      <c r="A848" s="19" t="s">
        <v>12</v>
      </c>
      <c r="B848" s="19" t="s">
        <v>152</v>
      </c>
      <c r="C848" s="19" t="s">
        <v>17</v>
      </c>
      <c r="D848" s="19"/>
      <c r="E848" s="19" t="s">
        <v>688</v>
      </c>
      <c r="F848" s="19" t="s">
        <v>15</v>
      </c>
      <c r="G848" s="19">
        <v>1</v>
      </c>
    </row>
    <row r="849" spans="1:7" outlineLevel="7" collapsed="1">
      <c r="A849" s="19" t="s">
        <v>12</v>
      </c>
      <c r="B849" s="19" t="s">
        <v>152</v>
      </c>
      <c r="C849" s="19" t="s">
        <v>17</v>
      </c>
      <c r="D849" s="19"/>
      <c r="E849" s="19" t="s">
        <v>689</v>
      </c>
      <c r="F849" s="19" t="s">
        <v>15</v>
      </c>
      <c r="G849" s="19">
        <v>1</v>
      </c>
    </row>
    <row r="850" spans="1:7" outlineLevel="7">
      <c r="A850" s="21" t="s">
        <v>12</v>
      </c>
      <c r="B850" s="22" t="s">
        <v>690</v>
      </c>
      <c r="C850" s="21" t="s">
        <v>17</v>
      </c>
      <c r="D850" s="21"/>
      <c r="E850" s="21" t="s">
        <v>690</v>
      </c>
      <c r="F850" s="21" t="s">
        <v>12</v>
      </c>
      <c r="G850" s="21" t="s">
        <v>17</v>
      </c>
    </row>
    <row r="851" spans="1:7" outlineLevel="7" collapsed="1">
      <c r="A851" s="19" t="s">
        <v>12</v>
      </c>
      <c r="B851" s="19" t="s">
        <v>13</v>
      </c>
      <c r="C851" s="19" t="s">
        <v>17</v>
      </c>
      <c r="D851" s="19"/>
      <c r="E851" s="19" t="s">
        <v>691</v>
      </c>
      <c r="F851" s="19" t="s">
        <v>15</v>
      </c>
      <c r="G851" s="19" t="s">
        <v>111</v>
      </c>
    </row>
    <row r="852" spans="1:7" outlineLevel="7" collapsed="1">
      <c r="A852" s="19" t="s">
        <v>12</v>
      </c>
      <c r="B852" s="19" t="s">
        <v>65</v>
      </c>
      <c r="C852" s="19" t="s">
        <v>17</v>
      </c>
      <c r="D852" s="19"/>
      <c r="E852" s="19" t="s">
        <v>692</v>
      </c>
      <c r="F852" s="19" t="s">
        <v>15</v>
      </c>
      <c r="G852" s="19" t="s">
        <v>329</v>
      </c>
    </row>
    <row r="853" spans="1:7" outlineLevel="7" collapsed="1">
      <c r="A853" s="19" t="s">
        <v>12</v>
      </c>
      <c r="B853" s="19" t="s">
        <v>152</v>
      </c>
      <c r="C853" s="19" t="s">
        <v>17</v>
      </c>
      <c r="D853" s="19"/>
      <c r="E853" s="19" t="s">
        <v>693</v>
      </c>
      <c r="F853" s="19" t="s">
        <v>15</v>
      </c>
      <c r="G853" s="19">
        <v>1</v>
      </c>
    </row>
    <row r="854" spans="1:7" outlineLevel="7" collapsed="1">
      <c r="A854" s="19" t="s">
        <v>12</v>
      </c>
      <c r="B854" s="19" t="s">
        <v>152</v>
      </c>
      <c r="C854" s="19" t="s">
        <v>17</v>
      </c>
      <c r="D854" s="19"/>
      <c r="E854" s="19" t="s">
        <v>694</v>
      </c>
      <c r="F854" s="19" t="s">
        <v>15</v>
      </c>
      <c r="G854" s="19">
        <v>1</v>
      </c>
    </row>
    <row r="855" spans="1:7" outlineLevel="6">
      <c r="A855" s="21" t="s">
        <v>12</v>
      </c>
      <c r="B855" s="22" t="s">
        <v>695</v>
      </c>
      <c r="C855" s="21" t="s">
        <v>17</v>
      </c>
      <c r="D855" s="21"/>
      <c r="E855" s="21" t="s">
        <v>695</v>
      </c>
      <c r="F855" s="21" t="s">
        <v>15</v>
      </c>
      <c r="G855" s="21" t="s">
        <v>17</v>
      </c>
    </row>
    <row r="856" spans="1:7" ht="30" outlineLevel="7" collapsed="1">
      <c r="A856" s="19" t="s">
        <v>12</v>
      </c>
      <c r="B856" s="19" t="s">
        <v>20</v>
      </c>
      <c r="C856" s="20" t="s">
        <v>696</v>
      </c>
      <c r="D856" s="19"/>
      <c r="E856" s="19" t="s">
        <v>697</v>
      </c>
      <c r="F856" s="19" t="s">
        <v>15</v>
      </c>
      <c r="G856" s="19" t="s">
        <v>12</v>
      </c>
    </row>
    <row r="857" spans="1:7" outlineLevel="7">
      <c r="A857" s="21" t="s">
        <v>15</v>
      </c>
      <c r="B857" s="22" t="s">
        <v>698</v>
      </c>
      <c r="C857" s="21" t="s">
        <v>17</v>
      </c>
      <c r="D857" s="21" t="b">
        <f>EXACT(G856,"No")</f>
        <v>0</v>
      </c>
      <c r="E857" s="21" t="s">
        <v>699</v>
      </c>
      <c r="F857" s="21" t="s">
        <v>15</v>
      </c>
      <c r="G857" s="21" t="s">
        <v>17</v>
      </c>
    </row>
    <row r="858" spans="1:7" ht="30" outlineLevel="7" collapsed="1">
      <c r="A858" s="19" t="s">
        <v>12</v>
      </c>
      <c r="B858" s="19" t="s">
        <v>20</v>
      </c>
      <c r="C858" s="20" t="s">
        <v>700</v>
      </c>
      <c r="D858" s="19"/>
      <c r="E858" s="19" t="s">
        <v>701</v>
      </c>
      <c r="F858" s="19" t="s">
        <v>15</v>
      </c>
      <c r="G858" s="19" t="s">
        <v>702</v>
      </c>
    </row>
    <row r="859" spans="1:7" outlineLevel="7">
      <c r="A859" s="21" t="s">
        <v>15</v>
      </c>
      <c r="B859" s="22" t="s">
        <v>703</v>
      </c>
      <c r="C859" s="21" t="s">
        <v>17</v>
      </c>
      <c r="D859" s="21" t="b">
        <f>EXACT(G858,"Neither")</f>
        <v>0</v>
      </c>
      <c r="E859" s="21" t="s">
        <v>703</v>
      </c>
      <c r="F859" s="21" t="s">
        <v>15</v>
      </c>
      <c r="G859" s="21" t="s">
        <v>17</v>
      </c>
    </row>
    <row r="860" spans="1:7" outlineLevel="7" collapsed="1">
      <c r="A860" s="19" t="s">
        <v>15</v>
      </c>
      <c r="B860" s="19" t="s">
        <v>152</v>
      </c>
      <c r="C860" s="19" t="s">
        <v>17</v>
      </c>
      <c r="D860" s="19" t="s">
        <v>15</v>
      </c>
      <c r="E860" s="19" t="s">
        <v>704</v>
      </c>
      <c r="F860" s="19" t="s">
        <v>15</v>
      </c>
      <c r="G860" s="19">
        <v>1</v>
      </c>
    </row>
    <row r="861" spans="1:7" outlineLevel="7" collapsed="1">
      <c r="A861" s="19" t="s">
        <v>15</v>
      </c>
      <c r="B861" s="19" t="s">
        <v>152</v>
      </c>
      <c r="C861" s="19" t="s">
        <v>17</v>
      </c>
      <c r="D861" s="19" t="s">
        <v>15</v>
      </c>
      <c r="E861" s="19" t="s">
        <v>705</v>
      </c>
      <c r="F861" s="19" t="s">
        <v>15</v>
      </c>
      <c r="G861" s="19">
        <v>1</v>
      </c>
    </row>
    <row r="862" spans="1:7" outlineLevel="7" collapsed="1">
      <c r="A862" s="19" t="s">
        <v>15</v>
      </c>
      <c r="B862" s="19" t="s">
        <v>152</v>
      </c>
      <c r="C862" s="19" t="s">
        <v>17</v>
      </c>
      <c r="D862" s="19" t="s">
        <v>15</v>
      </c>
      <c r="E862" s="19" t="s">
        <v>706</v>
      </c>
      <c r="F862" s="19" t="s">
        <v>15</v>
      </c>
      <c r="G862" s="19">
        <v>1</v>
      </c>
    </row>
    <row r="863" spans="1:7" outlineLevel="7" collapsed="1">
      <c r="A863" s="19" t="s">
        <v>15</v>
      </c>
      <c r="B863" s="19" t="s">
        <v>152</v>
      </c>
      <c r="C863" s="19" t="s">
        <v>17</v>
      </c>
      <c r="D863" s="19" t="s">
        <v>15</v>
      </c>
      <c r="E863" s="19" t="s">
        <v>686</v>
      </c>
      <c r="F863" s="19" t="s">
        <v>15</v>
      </c>
      <c r="G863" s="19">
        <v>1</v>
      </c>
    </row>
    <row r="864" spans="1:7" ht="30" outlineLevel="7" collapsed="1">
      <c r="A864" s="19" t="s">
        <v>12</v>
      </c>
      <c r="B864" s="19" t="s">
        <v>20</v>
      </c>
      <c r="C864" s="20" t="s">
        <v>134</v>
      </c>
      <c r="D864" s="19"/>
      <c r="E864" s="19" t="s">
        <v>707</v>
      </c>
      <c r="F864" s="19" t="s">
        <v>15</v>
      </c>
      <c r="G864" s="19" t="s">
        <v>12</v>
      </c>
    </row>
    <row r="865" spans="1:7" ht="45" outlineLevel="7" collapsed="1">
      <c r="A865" s="19" t="s">
        <v>12</v>
      </c>
      <c r="B865" s="19" t="s">
        <v>20</v>
      </c>
      <c r="C865" s="20" t="s">
        <v>708</v>
      </c>
      <c r="D865" s="19"/>
      <c r="E865" s="19" t="s">
        <v>709</v>
      </c>
      <c r="F865" s="19" t="s">
        <v>15</v>
      </c>
      <c r="G865" s="19" t="s">
        <v>710</v>
      </c>
    </row>
    <row r="866" spans="1:7" ht="30" outlineLevel="7" collapsed="1">
      <c r="A866" s="19" t="s">
        <v>12</v>
      </c>
      <c r="B866" s="19" t="s">
        <v>20</v>
      </c>
      <c r="C866" s="20" t="s">
        <v>711</v>
      </c>
      <c r="D866" s="19"/>
      <c r="E866" s="19" t="s">
        <v>712</v>
      </c>
      <c r="F866" s="19" t="s">
        <v>15</v>
      </c>
      <c r="G866" s="19" t="s">
        <v>12</v>
      </c>
    </row>
    <row r="867" spans="1:7" outlineLevel="7" collapsed="1">
      <c r="A867" s="19" t="s">
        <v>15</v>
      </c>
      <c r="B867" s="19" t="s">
        <v>152</v>
      </c>
      <c r="C867" s="19" t="s">
        <v>17</v>
      </c>
      <c r="D867" s="19" t="s">
        <v>15</v>
      </c>
      <c r="E867" s="19" t="s">
        <v>713</v>
      </c>
      <c r="F867" s="19" t="s">
        <v>15</v>
      </c>
      <c r="G867" s="19">
        <v>1</v>
      </c>
    </row>
    <row r="868" spans="1:7" outlineLevel="7">
      <c r="A868" s="21" t="s">
        <v>15</v>
      </c>
      <c r="B868" s="22" t="s">
        <v>714</v>
      </c>
      <c r="C868" s="21" t="s">
        <v>17</v>
      </c>
      <c r="D868" s="21" t="b">
        <f>EXACT(G858,"Isolated System")</f>
        <v>0</v>
      </c>
      <c r="E868" s="21" t="s">
        <v>715</v>
      </c>
      <c r="F868" s="21" t="s">
        <v>15</v>
      </c>
      <c r="G868" s="21" t="s">
        <v>17</v>
      </c>
    </row>
    <row r="869" spans="1:7" outlineLevel="7" collapsed="1">
      <c r="A869" s="19" t="s">
        <v>15</v>
      </c>
      <c r="B869" s="19" t="s">
        <v>152</v>
      </c>
      <c r="C869" s="19" t="s">
        <v>17</v>
      </c>
      <c r="D869" s="19" t="s">
        <v>15</v>
      </c>
      <c r="E869" s="19" t="s">
        <v>704</v>
      </c>
      <c r="F869" s="19" t="s">
        <v>15</v>
      </c>
      <c r="G869" s="19">
        <v>1</v>
      </c>
    </row>
    <row r="870" spans="1:7" outlineLevel="7" collapsed="1">
      <c r="A870" s="19" t="s">
        <v>15</v>
      </c>
      <c r="B870" s="19" t="s">
        <v>152</v>
      </c>
      <c r="C870" s="19" t="s">
        <v>17</v>
      </c>
      <c r="D870" s="19" t="s">
        <v>15</v>
      </c>
      <c r="E870" s="19" t="s">
        <v>705</v>
      </c>
      <c r="F870" s="19" t="s">
        <v>15</v>
      </c>
      <c r="G870" s="19">
        <v>1</v>
      </c>
    </row>
    <row r="871" spans="1:7" outlineLevel="7" collapsed="1">
      <c r="A871" s="19" t="s">
        <v>15</v>
      </c>
      <c r="B871" s="19" t="s">
        <v>152</v>
      </c>
      <c r="C871" s="19" t="s">
        <v>17</v>
      </c>
      <c r="D871" s="19" t="s">
        <v>15</v>
      </c>
      <c r="E871" s="19" t="s">
        <v>706</v>
      </c>
      <c r="F871" s="19" t="s">
        <v>15</v>
      </c>
      <c r="G871" s="19">
        <v>1</v>
      </c>
    </row>
    <row r="872" spans="1:7" outlineLevel="7" collapsed="1">
      <c r="A872" s="19" t="s">
        <v>15</v>
      </c>
      <c r="B872" s="19" t="s">
        <v>152</v>
      </c>
      <c r="C872" s="19" t="s">
        <v>17</v>
      </c>
      <c r="D872" s="19" t="s">
        <v>15</v>
      </c>
      <c r="E872" s="19" t="s">
        <v>713</v>
      </c>
      <c r="F872" s="19" t="s">
        <v>15</v>
      </c>
      <c r="G872" s="19">
        <v>1</v>
      </c>
    </row>
    <row r="873" spans="1:7" outlineLevel="7" collapsed="1">
      <c r="A873" s="19" t="s">
        <v>15</v>
      </c>
      <c r="B873" s="19" t="s">
        <v>152</v>
      </c>
      <c r="C873" s="19" t="s">
        <v>17</v>
      </c>
      <c r="D873" s="19" t="s">
        <v>15</v>
      </c>
      <c r="E873" s="19" t="s">
        <v>686</v>
      </c>
      <c r="F873" s="19" t="s">
        <v>15</v>
      </c>
      <c r="G873" s="19">
        <v>1</v>
      </c>
    </row>
    <row r="874" spans="1:7" ht="30" outlineLevel="7" collapsed="1">
      <c r="A874" s="19" t="s">
        <v>12</v>
      </c>
      <c r="B874" s="19" t="s">
        <v>20</v>
      </c>
      <c r="C874" s="20" t="s">
        <v>716</v>
      </c>
      <c r="D874" s="19"/>
      <c r="E874" s="19" t="s">
        <v>717</v>
      </c>
      <c r="F874" s="19" t="s">
        <v>15</v>
      </c>
      <c r="G874" s="19" t="s">
        <v>718</v>
      </c>
    </row>
    <row r="875" spans="1:7" outlineLevel="7">
      <c r="A875" s="21" t="s">
        <v>15</v>
      </c>
      <c r="B875" s="22" t="s">
        <v>719</v>
      </c>
      <c r="C875" s="21" t="s">
        <v>17</v>
      </c>
      <c r="D875" s="21" t="b">
        <f>EXACT(G874,"Multiple")</f>
        <v>0</v>
      </c>
      <c r="E875" s="21" t="s">
        <v>720</v>
      </c>
      <c r="F875" s="21" t="s">
        <v>15</v>
      </c>
      <c r="G875" s="21" t="s">
        <v>17</v>
      </c>
    </row>
    <row r="876" spans="1:7" ht="30" outlineLevel="7" collapsed="1">
      <c r="A876" s="19" t="s">
        <v>12</v>
      </c>
      <c r="B876" s="19" t="s">
        <v>20</v>
      </c>
      <c r="C876" s="20" t="s">
        <v>721</v>
      </c>
      <c r="D876" s="19"/>
      <c r="E876" s="19" t="s">
        <v>722</v>
      </c>
      <c r="F876" s="19" t="s">
        <v>15</v>
      </c>
      <c r="G876" s="19" t="s">
        <v>723</v>
      </c>
    </row>
    <row r="877" spans="1:7" ht="30" outlineLevel="7" collapsed="1">
      <c r="A877" s="19" t="s">
        <v>15</v>
      </c>
      <c r="B877" s="19" t="s">
        <v>20</v>
      </c>
      <c r="C877" s="20" t="s">
        <v>724</v>
      </c>
      <c r="D877" s="19" t="b">
        <f>EXACT(G876,"Isolated grid systems with multiple fuel and technology types with combined cycle power plants")</f>
        <v>0</v>
      </c>
      <c r="E877" s="19" t="s">
        <v>725</v>
      </c>
      <c r="F877" s="19" t="s">
        <v>15</v>
      </c>
      <c r="G877" s="19" t="s">
        <v>12</v>
      </c>
    </row>
    <row r="878" spans="1:7" ht="30" outlineLevel="7" collapsed="1">
      <c r="A878" s="19" t="s">
        <v>15</v>
      </c>
      <c r="B878" s="19" t="s">
        <v>20</v>
      </c>
      <c r="C878" s="20" t="s">
        <v>726</v>
      </c>
      <c r="D878" s="19" t="b">
        <f>EXACT(G876,"Isolated grid systems with multiple fuel and technology types without combined cycle power plants")</f>
        <v>0</v>
      </c>
      <c r="E878" s="19" t="s">
        <v>725</v>
      </c>
      <c r="F878" s="19" t="s">
        <v>15</v>
      </c>
      <c r="G878" s="19" t="s">
        <v>12</v>
      </c>
    </row>
    <row r="879" spans="1:7" outlineLevel="7">
      <c r="A879" s="21" t="s">
        <v>15</v>
      </c>
      <c r="B879" s="22" t="s">
        <v>703</v>
      </c>
      <c r="C879" s="21" t="s">
        <v>17</v>
      </c>
      <c r="D879" s="21" t="b">
        <f>EXACT(G858,"Grid is located in LDC/SIDs/URC")</f>
        <v>1</v>
      </c>
      <c r="E879" s="21" t="s">
        <v>703</v>
      </c>
      <c r="F879" s="21" t="s">
        <v>15</v>
      </c>
      <c r="G879" s="21" t="s">
        <v>17</v>
      </c>
    </row>
    <row r="880" spans="1:7" outlineLevel="7" collapsed="1">
      <c r="A880" s="19" t="s">
        <v>15</v>
      </c>
      <c r="B880" s="19" t="s">
        <v>152</v>
      </c>
      <c r="C880" s="19" t="s">
        <v>17</v>
      </c>
      <c r="D880" s="19" t="s">
        <v>15</v>
      </c>
      <c r="E880" s="19" t="s">
        <v>704</v>
      </c>
      <c r="F880" s="19" t="s">
        <v>15</v>
      </c>
      <c r="G880" s="19">
        <v>1</v>
      </c>
    </row>
    <row r="881" spans="1:7" outlineLevel="7" collapsed="1">
      <c r="A881" s="19" t="s">
        <v>15</v>
      </c>
      <c r="B881" s="19" t="s">
        <v>152</v>
      </c>
      <c r="C881" s="19" t="s">
        <v>17</v>
      </c>
      <c r="D881" s="19" t="s">
        <v>15</v>
      </c>
      <c r="E881" s="19" t="s">
        <v>705</v>
      </c>
      <c r="F881" s="19" t="s">
        <v>15</v>
      </c>
      <c r="G881" s="19">
        <v>1</v>
      </c>
    </row>
    <row r="882" spans="1:7" outlineLevel="7" collapsed="1">
      <c r="A882" s="19" t="s">
        <v>15</v>
      </c>
      <c r="B882" s="19" t="s">
        <v>152</v>
      </c>
      <c r="C882" s="19" t="s">
        <v>17</v>
      </c>
      <c r="D882" s="19" t="s">
        <v>15</v>
      </c>
      <c r="E882" s="19" t="s">
        <v>706</v>
      </c>
      <c r="F882" s="19" t="s">
        <v>15</v>
      </c>
      <c r="G882" s="19">
        <v>1</v>
      </c>
    </row>
    <row r="883" spans="1:7" outlineLevel="7" collapsed="1">
      <c r="A883" s="19" t="s">
        <v>15</v>
      </c>
      <c r="B883" s="19" t="s">
        <v>152</v>
      </c>
      <c r="C883" s="19" t="s">
        <v>17</v>
      </c>
      <c r="D883" s="19" t="s">
        <v>15</v>
      </c>
      <c r="E883" s="19" t="s">
        <v>686</v>
      </c>
      <c r="F883" s="19" t="s">
        <v>15</v>
      </c>
      <c r="G883" s="19">
        <v>1</v>
      </c>
    </row>
    <row r="884" spans="1:7" ht="30" outlineLevel="7" collapsed="1">
      <c r="A884" s="19" t="s">
        <v>12</v>
      </c>
      <c r="B884" s="19" t="s">
        <v>20</v>
      </c>
      <c r="C884" s="20" t="s">
        <v>134</v>
      </c>
      <c r="D884" s="19"/>
      <c r="E884" s="19" t="s">
        <v>707</v>
      </c>
      <c r="F884" s="19" t="s">
        <v>15</v>
      </c>
      <c r="G884" s="19" t="s">
        <v>12</v>
      </c>
    </row>
    <row r="885" spans="1:7" ht="45" outlineLevel="7" collapsed="1">
      <c r="A885" s="19" t="s">
        <v>12</v>
      </c>
      <c r="B885" s="19" t="s">
        <v>20</v>
      </c>
      <c r="C885" s="20" t="s">
        <v>708</v>
      </c>
      <c r="D885" s="19"/>
      <c r="E885" s="19" t="s">
        <v>709</v>
      </c>
      <c r="F885" s="19" t="s">
        <v>15</v>
      </c>
      <c r="G885" s="19" t="s">
        <v>710</v>
      </c>
    </row>
    <row r="886" spans="1:7" ht="30" outlineLevel="7" collapsed="1">
      <c r="A886" s="19" t="s">
        <v>12</v>
      </c>
      <c r="B886" s="19" t="s">
        <v>20</v>
      </c>
      <c r="C886" s="20" t="s">
        <v>711</v>
      </c>
      <c r="D886" s="19"/>
      <c r="E886" s="19" t="s">
        <v>712</v>
      </c>
      <c r="F886" s="19" t="s">
        <v>15</v>
      </c>
      <c r="G886" s="19" t="s">
        <v>12</v>
      </c>
    </row>
    <row r="887" spans="1:7" outlineLevel="7" collapsed="1">
      <c r="A887" s="19" t="s">
        <v>15</v>
      </c>
      <c r="B887" s="19" t="s">
        <v>152</v>
      </c>
      <c r="C887" s="19" t="s">
        <v>17</v>
      </c>
      <c r="D887" s="19" t="s">
        <v>15</v>
      </c>
      <c r="E887" s="19" t="s">
        <v>713</v>
      </c>
      <c r="F887" s="19" t="s">
        <v>15</v>
      </c>
      <c r="G887" s="19">
        <v>1</v>
      </c>
    </row>
    <row r="888" spans="1:7" outlineLevel="7">
      <c r="A888" s="21" t="s">
        <v>15</v>
      </c>
      <c r="B888" s="22" t="s">
        <v>727</v>
      </c>
      <c r="C888" s="21" t="s">
        <v>17</v>
      </c>
      <c r="D888" s="21" t="b">
        <f>EXACT(G856,"Yes")</f>
        <v>1</v>
      </c>
      <c r="E888" s="21" t="s">
        <v>727</v>
      </c>
      <c r="F888" s="21" t="s">
        <v>15</v>
      </c>
      <c r="G888" s="21" t="s">
        <v>17</v>
      </c>
    </row>
    <row r="889" spans="1:7" outlineLevel="7" collapsed="1">
      <c r="A889" s="19" t="s">
        <v>15</v>
      </c>
      <c r="B889" s="19" t="s">
        <v>152</v>
      </c>
      <c r="C889" s="19" t="s">
        <v>17</v>
      </c>
      <c r="D889" s="19" t="s">
        <v>15</v>
      </c>
      <c r="E889" s="19" t="s">
        <v>704</v>
      </c>
      <c r="F889" s="19" t="s">
        <v>15</v>
      </c>
      <c r="G889" s="19">
        <v>1</v>
      </c>
    </row>
    <row r="890" spans="1:7" outlineLevel="7" collapsed="1">
      <c r="A890" s="19" t="s">
        <v>15</v>
      </c>
      <c r="B890" s="19" t="s">
        <v>152</v>
      </c>
      <c r="C890" s="19" t="s">
        <v>17</v>
      </c>
      <c r="D890" s="19" t="s">
        <v>15</v>
      </c>
      <c r="E890" s="19" t="s">
        <v>713</v>
      </c>
      <c r="F890" s="19" t="s">
        <v>15</v>
      </c>
      <c r="G890" s="19">
        <v>1</v>
      </c>
    </row>
    <row r="891" spans="1:7" outlineLevel="7" collapsed="1">
      <c r="A891" s="19" t="s">
        <v>15</v>
      </c>
      <c r="B891" s="19" t="s">
        <v>152</v>
      </c>
      <c r="C891" s="19" t="s">
        <v>17</v>
      </c>
      <c r="D891" s="19" t="s">
        <v>15</v>
      </c>
      <c r="E891" s="19" t="s">
        <v>705</v>
      </c>
      <c r="F891" s="19" t="s">
        <v>15</v>
      </c>
      <c r="G891" s="19">
        <v>1</v>
      </c>
    </row>
    <row r="892" spans="1:7" outlineLevel="7" collapsed="1">
      <c r="A892" s="19" t="s">
        <v>15</v>
      </c>
      <c r="B892" s="19" t="s">
        <v>152</v>
      </c>
      <c r="C892" s="19" t="s">
        <v>17</v>
      </c>
      <c r="D892" s="19" t="s">
        <v>15</v>
      </c>
      <c r="E892" s="19" t="s">
        <v>706</v>
      </c>
      <c r="F892" s="19" t="s">
        <v>15</v>
      </c>
      <c r="G892" s="19">
        <v>1</v>
      </c>
    </row>
    <row r="893" spans="1:7" ht="30" outlineLevel="7" collapsed="1">
      <c r="A893" s="19" t="s">
        <v>12</v>
      </c>
      <c r="B893" s="19" t="s">
        <v>20</v>
      </c>
      <c r="C893" s="20" t="s">
        <v>728</v>
      </c>
      <c r="D893" s="19"/>
      <c r="E893" s="19" t="s">
        <v>729</v>
      </c>
      <c r="F893" s="19" t="s">
        <v>15</v>
      </c>
      <c r="G893" s="19" t="s">
        <v>12</v>
      </c>
    </row>
    <row r="894" spans="1:7" ht="30" outlineLevel="7" collapsed="1">
      <c r="A894" s="19" t="s">
        <v>12</v>
      </c>
      <c r="B894" s="19" t="s">
        <v>20</v>
      </c>
      <c r="C894" s="20" t="s">
        <v>730</v>
      </c>
      <c r="D894" s="19"/>
      <c r="E894" s="19" t="s">
        <v>731</v>
      </c>
      <c r="F894" s="19" t="s">
        <v>15</v>
      </c>
      <c r="G894" s="19" t="s">
        <v>732</v>
      </c>
    </row>
    <row r="895" spans="1:7" outlineLevel="7" collapsed="1">
      <c r="A895" s="19" t="s">
        <v>15</v>
      </c>
      <c r="B895" s="19" t="s">
        <v>152</v>
      </c>
      <c r="C895" s="19" t="s">
        <v>17</v>
      </c>
      <c r="D895" s="19" t="s">
        <v>15</v>
      </c>
      <c r="E895" s="19" t="s">
        <v>733</v>
      </c>
      <c r="F895" s="19" t="s">
        <v>15</v>
      </c>
      <c r="G895" s="19">
        <v>1</v>
      </c>
    </row>
    <row r="896" spans="1:7" outlineLevel="5">
      <c r="A896" s="21" t="s">
        <v>15</v>
      </c>
      <c r="B896" s="22" t="s">
        <v>734</v>
      </c>
      <c r="C896" s="21" t="s">
        <v>17</v>
      </c>
      <c r="D896" s="21" t="b">
        <f>EXACT(G794,"Use conservative default values")</f>
        <v>0</v>
      </c>
      <c r="E896" s="21" t="s">
        <v>735</v>
      </c>
      <c r="F896" s="21" t="s">
        <v>15</v>
      </c>
      <c r="G896" s="21" t="s">
        <v>17</v>
      </c>
    </row>
    <row r="897" spans="1:7" ht="45" outlineLevel="6" collapsed="1">
      <c r="A897" s="19" t="s">
        <v>12</v>
      </c>
      <c r="B897" s="19" t="s">
        <v>20</v>
      </c>
      <c r="C897" s="20" t="s">
        <v>736</v>
      </c>
      <c r="D897" s="19"/>
      <c r="E897" s="19" t="s">
        <v>737</v>
      </c>
      <c r="F897" s="19" t="s">
        <v>15</v>
      </c>
      <c r="G897" s="19" t="s">
        <v>738</v>
      </c>
    </row>
    <row r="898" spans="1:7" ht="45" outlineLevel="6" collapsed="1">
      <c r="A898" s="19" t="s">
        <v>15</v>
      </c>
      <c r="B898" s="19" t="s">
        <v>20</v>
      </c>
      <c r="C898" s="20" t="s">
        <v>739</v>
      </c>
      <c r="D898" s="19" t="b">
        <f>EXACT(G897,"Only to baseline electricity consumption sources but not to project or leakage electricity consumption sources")</f>
        <v>0</v>
      </c>
      <c r="E898" s="19" t="s">
        <v>740</v>
      </c>
      <c r="F898" s="19" t="s">
        <v>15</v>
      </c>
      <c r="G898" s="19" t="s">
        <v>12</v>
      </c>
    </row>
    <row r="899" spans="1:7" outlineLevel="5">
      <c r="A899" s="21" t="s">
        <v>12</v>
      </c>
      <c r="B899" s="22" t="s">
        <v>741</v>
      </c>
      <c r="C899" s="21" t="s">
        <v>17</v>
      </c>
      <c r="D899" s="21"/>
      <c r="E899" s="21" t="s">
        <v>741</v>
      </c>
      <c r="F899" s="21" t="s">
        <v>15</v>
      </c>
      <c r="G899" s="21" t="s">
        <v>17</v>
      </c>
    </row>
    <row r="900" spans="1:7" ht="30" outlineLevel="6" collapsed="1">
      <c r="A900" s="19" t="s">
        <v>12</v>
      </c>
      <c r="B900" s="19" t="s">
        <v>152</v>
      </c>
      <c r="C900" s="19" t="s">
        <v>17</v>
      </c>
      <c r="D900" s="19"/>
      <c r="E900" s="19" t="s">
        <v>742</v>
      </c>
      <c r="F900" s="19" t="s">
        <v>15</v>
      </c>
      <c r="G900" s="19">
        <v>1</v>
      </c>
    </row>
    <row r="901" spans="1:7" ht="30" outlineLevel="6" collapsed="1">
      <c r="A901" s="19" t="s">
        <v>12</v>
      </c>
      <c r="B901" s="19" t="s">
        <v>152</v>
      </c>
      <c r="C901" s="19" t="s">
        <v>17</v>
      </c>
      <c r="D901" s="19"/>
      <c r="E901" s="19" t="s">
        <v>743</v>
      </c>
      <c r="F901" s="19" t="s">
        <v>15</v>
      </c>
      <c r="G901" s="19">
        <v>1</v>
      </c>
    </row>
    <row r="902" spans="1:7" outlineLevel="6" collapsed="1">
      <c r="A902" s="19" t="s">
        <v>12</v>
      </c>
      <c r="B902" s="19" t="s">
        <v>13</v>
      </c>
      <c r="C902" s="19" t="s">
        <v>17</v>
      </c>
      <c r="D902" s="19"/>
      <c r="E902" s="19" t="s">
        <v>744</v>
      </c>
      <c r="F902" s="19" t="s">
        <v>15</v>
      </c>
      <c r="G902" s="19" t="s">
        <v>111</v>
      </c>
    </row>
    <row r="903" spans="1:7" ht="30" outlineLevel="6" collapsed="1">
      <c r="A903" s="19" t="s">
        <v>12</v>
      </c>
      <c r="B903" s="19" t="s">
        <v>152</v>
      </c>
      <c r="C903" s="19" t="s">
        <v>17</v>
      </c>
      <c r="D903" s="19"/>
      <c r="E903" s="19" t="s">
        <v>745</v>
      </c>
      <c r="F903" s="19" t="s">
        <v>15</v>
      </c>
      <c r="G903" s="19">
        <v>1</v>
      </c>
    </row>
    <row r="904" spans="1:7" ht="30" outlineLevel="6" collapsed="1">
      <c r="A904" s="19" t="s">
        <v>12</v>
      </c>
      <c r="B904" s="19" t="s">
        <v>152</v>
      </c>
      <c r="C904" s="19" t="s">
        <v>17</v>
      </c>
      <c r="D904" s="19"/>
      <c r="E904" s="19" t="s">
        <v>746</v>
      </c>
      <c r="F904" s="19" t="s">
        <v>15</v>
      </c>
      <c r="G904" s="19">
        <v>1</v>
      </c>
    </row>
    <row r="905" spans="1:7" outlineLevel="6" collapsed="1">
      <c r="A905" s="19" t="s">
        <v>12</v>
      </c>
      <c r="B905" s="19" t="s">
        <v>13</v>
      </c>
      <c r="C905" s="19" t="s">
        <v>17</v>
      </c>
      <c r="D905" s="19"/>
      <c r="E905" s="19" t="s">
        <v>747</v>
      </c>
      <c r="F905" s="19" t="s">
        <v>15</v>
      </c>
      <c r="G905" s="19" t="s">
        <v>111</v>
      </c>
    </row>
    <row r="906" spans="1:7" ht="30" outlineLevel="6" collapsed="1">
      <c r="A906" s="19" t="s">
        <v>12</v>
      </c>
      <c r="B906" s="19" t="s">
        <v>152</v>
      </c>
      <c r="C906" s="19" t="s">
        <v>17</v>
      </c>
      <c r="D906" s="19"/>
      <c r="E906" s="19" t="s">
        <v>748</v>
      </c>
      <c r="F906" s="19" t="s">
        <v>15</v>
      </c>
      <c r="G906" s="19">
        <v>1</v>
      </c>
    </row>
    <row r="907" spans="1:7" ht="30" outlineLevel="6" collapsed="1">
      <c r="A907" s="19" t="s">
        <v>12</v>
      </c>
      <c r="B907" s="19" t="s">
        <v>152</v>
      </c>
      <c r="C907" s="19" t="s">
        <v>17</v>
      </c>
      <c r="D907" s="19"/>
      <c r="E907" s="19" t="s">
        <v>749</v>
      </c>
      <c r="F907" s="19" t="s">
        <v>15</v>
      </c>
      <c r="G907" s="19">
        <v>1</v>
      </c>
    </row>
    <row r="908" spans="1:7" outlineLevel="6" collapsed="1">
      <c r="A908" s="19" t="s">
        <v>12</v>
      </c>
      <c r="B908" s="19" t="s">
        <v>13</v>
      </c>
      <c r="C908" s="19" t="s">
        <v>17</v>
      </c>
      <c r="D908" s="19"/>
      <c r="E908" s="19" t="s">
        <v>750</v>
      </c>
      <c r="F908" s="19" t="s">
        <v>15</v>
      </c>
      <c r="G908" s="19" t="s">
        <v>111</v>
      </c>
    </row>
    <row r="909" spans="1:7" ht="30" outlineLevel="3">
      <c r="A909" s="3" t="s">
        <v>15</v>
      </c>
      <c r="B909" s="18" t="s">
        <v>751</v>
      </c>
      <c r="C909" s="3" t="s">
        <v>17</v>
      </c>
      <c r="D909" s="3" t="b">
        <f>EXACT(G610,"Electricity consumption from (an) off-grid fossil fuel fired captive power plant(s)")</f>
        <v>0</v>
      </c>
      <c r="E909" s="3" t="s">
        <v>785</v>
      </c>
      <c r="F909" s="3" t="s">
        <v>15</v>
      </c>
      <c r="G909" s="3" t="s">
        <v>17</v>
      </c>
    </row>
    <row r="910" spans="1:7" ht="90" outlineLevel="4" collapsed="1">
      <c r="A910" s="19" t="s">
        <v>12</v>
      </c>
      <c r="B910" s="19" t="s">
        <v>20</v>
      </c>
      <c r="C910" s="20" t="s">
        <v>753</v>
      </c>
      <c r="D910" s="19"/>
      <c r="E910" s="19" t="s">
        <v>754</v>
      </c>
      <c r="F910" s="19" t="s">
        <v>15</v>
      </c>
      <c r="G910" s="19" t="s">
        <v>755</v>
      </c>
    </row>
    <row r="911" spans="1:7" outlineLevel="4">
      <c r="A911" s="21" t="s">
        <v>15</v>
      </c>
      <c r="B911" s="22" t="s">
        <v>756</v>
      </c>
      <c r="C911" s="21" t="s">
        <v>17</v>
      </c>
      <c r="D911" s="21" t="b">
        <f>EXACT(G910,"No: Generic Approach")</f>
        <v>1</v>
      </c>
      <c r="E911" s="21" t="s">
        <v>757</v>
      </c>
      <c r="F911" s="21" t="s">
        <v>15</v>
      </c>
      <c r="G911" s="21" t="s">
        <v>17</v>
      </c>
    </row>
    <row r="912" spans="1:7" ht="30" outlineLevel="5" collapsed="1">
      <c r="A912" s="19" t="s">
        <v>12</v>
      </c>
      <c r="B912" s="19" t="s">
        <v>20</v>
      </c>
      <c r="C912" s="20" t="s">
        <v>758</v>
      </c>
      <c r="D912" s="19"/>
      <c r="E912" s="19" t="s">
        <v>759</v>
      </c>
      <c r="F912" s="19" t="s">
        <v>15</v>
      </c>
      <c r="G912" s="19" t="s">
        <v>760</v>
      </c>
    </row>
    <row r="913" spans="1:7" ht="45" outlineLevel="5" collapsed="1">
      <c r="A913" s="19" t="s">
        <v>15</v>
      </c>
      <c r="B913" s="19" t="s">
        <v>20</v>
      </c>
      <c r="C913" s="20" t="s">
        <v>761</v>
      </c>
      <c r="D913" s="19" t="b">
        <f>EXACT(G912,"Default Value")</f>
        <v>0</v>
      </c>
      <c r="E913" s="19" t="s">
        <v>762</v>
      </c>
      <c r="F913" s="19" t="s">
        <v>15</v>
      </c>
      <c r="G913" s="19" t="s">
        <v>738</v>
      </c>
    </row>
    <row r="914" spans="1:7" ht="30" outlineLevel="5" collapsed="1">
      <c r="A914" s="19" t="s">
        <v>15</v>
      </c>
      <c r="B914" s="19" t="s">
        <v>20</v>
      </c>
      <c r="C914" s="20" t="s">
        <v>763</v>
      </c>
      <c r="D914" s="19" t="b">
        <f>EXACT(G912,"Monitored Data")</f>
        <v>1</v>
      </c>
      <c r="E914" s="19" t="s">
        <v>764</v>
      </c>
      <c r="F914" s="19" t="s">
        <v>15</v>
      </c>
      <c r="G914" s="19" t="s">
        <v>765</v>
      </c>
    </row>
    <row r="915" spans="1:7" outlineLevel="5">
      <c r="A915" s="21" t="s">
        <v>15</v>
      </c>
      <c r="B915" s="22" t="s">
        <v>766</v>
      </c>
      <c r="C915" s="21" t="s">
        <v>17</v>
      </c>
      <c r="D915" s="21" t="b">
        <f>EXACT(G912,"Monitored Data")</f>
        <v>1</v>
      </c>
      <c r="E915" s="21" t="s">
        <v>767</v>
      </c>
      <c r="F915" s="21" t="s">
        <v>12</v>
      </c>
      <c r="G915" s="21" t="s">
        <v>17</v>
      </c>
    </row>
    <row r="916" spans="1:7" outlineLevel="6" collapsed="1">
      <c r="A916" s="19" t="s">
        <v>12</v>
      </c>
      <c r="B916" s="19" t="s">
        <v>13</v>
      </c>
      <c r="C916" s="19" t="s">
        <v>17</v>
      </c>
      <c r="D916" s="19"/>
      <c r="E916" s="19" t="s">
        <v>768</v>
      </c>
      <c r="F916" s="19" t="s">
        <v>15</v>
      </c>
      <c r="G916" s="19" t="s">
        <v>111</v>
      </c>
    </row>
    <row r="917" spans="1:7" ht="30" outlineLevel="6" collapsed="1">
      <c r="A917" s="19" t="s">
        <v>12</v>
      </c>
      <c r="B917" s="19" t="s">
        <v>20</v>
      </c>
      <c r="C917" s="20" t="s">
        <v>769</v>
      </c>
      <c r="D917" s="19"/>
      <c r="E917" s="19" t="s">
        <v>770</v>
      </c>
      <c r="F917" s="19" t="s">
        <v>15</v>
      </c>
      <c r="G917" s="19" t="s">
        <v>771</v>
      </c>
    </row>
    <row r="918" spans="1:7" ht="30" outlineLevel="6" collapsed="1">
      <c r="A918" s="19" t="s">
        <v>12</v>
      </c>
      <c r="B918" s="19" t="s">
        <v>152</v>
      </c>
      <c r="C918" s="19" t="s">
        <v>17</v>
      </c>
      <c r="D918" s="19"/>
      <c r="E918" s="19" t="s">
        <v>772</v>
      </c>
      <c r="F918" s="19" t="s">
        <v>15</v>
      </c>
      <c r="G918" s="19">
        <v>1</v>
      </c>
    </row>
    <row r="919" spans="1:7" ht="30" outlineLevel="6" collapsed="1">
      <c r="A919" s="19" t="s">
        <v>12</v>
      </c>
      <c r="B919" s="19" t="s">
        <v>152</v>
      </c>
      <c r="C919" s="19" t="s">
        <v>17</v>
      </c>
      <c r="D919" s="19"/>
      <c r="E919" s="19" t="s">
        <v>773</v>
      </c>
      <c r="F919" s="19" t="s">
        <v>15</v>
      </c>
      <c r="G919" s="19">
        <v>1</v>
      </c>
    </row>
    <row r="920" spans="1:7" ht="60" outlineLevel="6" collapsed="1">
      <c r="A920" s="19" t="s">
        <v>12</v>
      </c>
      <c r="B920" s="19" t="s">
        <v>152</v>
      </c>
      <c r="C920" s="19" t="s">
        <v>17</v>
      </c>
      <c r="D920" s="19"/>
      <c r="E920" s="19" t="s">
        <v>774</v>
      </c>
      <c r="F920" s="19" t="s">
        <v>15</v>
      </c>
      <c r="G920" s="19">
        <v>1</v>
      </c>
    </row>
    <row r="921" spans="1:7" ht="30" outlineLevel="6" collapsed="1">
      <c r="A921" s="19" t="s">
        <v>15</v>
      </c>
      <c r="B921" s="19" t="s">
        <v>152</v>
      </c>
      <c r="C921" s="19" t="s">
        <v>17</v>
      </c>
      <c r="D921" s="19" t="s">
        <v>15</v>
      </c>
      <c r="E921" s="19" t="s">
        <v>775</v>
      </c>
      <c r="F921" s="19" t="s">
        <v>15</v>
      </c>
      <c r="G921" s="19">
        <v>1</v>
      </c>
    </row>
    <row r="922" spans="1:7" ht="30" outlineLevel="6" collapsed="1">
      <c r="A922" s="19" t="s">
        <v>15</v>
      </c>
      <c r="B922" s="19" t="s">
        <v>152</v>
      </c>
      <c r="C922" s="19" t="s">
        <v>17</v>
      </c>
      <c r="D922" s="19" t="s">
        <v>15</v>
      </c>
      <c r="E922" s="19" t="s">
        <v>776</v>
      </c>
      <c r="F922" s="19" t="s">
        <v>15</v>
      </c>
      <c r="G922" s="19">
        <v>1</v>
      </c>
    </row>
    <row r="923" spans="1:7" ht="30" outlineLevel="6" collapsed="1">
      <c r="A923" s="19" t="s">
        <v>15</v>
      </c>
      <c r="B923" s="19" t="s">
        <v>152</v>
      </c>
      <c r="C923" s="19" t="s">
        <v>17</v>
      </c>
      <c r="D923" s="19" t="s">
        <v>15</v>
      </c>
      <c r="E923" s="19" t="s">
        <v>777</v>
      </c>
      <c r="F923" s="19" t="s">
        <v>15</v>
      </c>
      <c r="G923" s="19">
        <v>1</v>
      </c>
    </row>
    <row r="924" spans="1:7" ht="30" outlineLevel="6" collapsed="1">
      <c r="A924" s="19" t="s">
        <v>15</v>
      </c>
      <c r="B924" s="19" t="s">
        <v>152</v>
      </c>
      <c r="C924" s="19" t="s">
        <v>17</v>
      </c>
      <c r="D924" s="19" t="s">
        <v>15</v>
      </c>
      <c r="E924" s="19" t="s">
        <v>778</v>
      </c>
      <c r="F924" s="19" t="s">
        <v>15</v>
      </c>
      <c r="G924" s="19">
        <v>1</v>
      </c>
    </row>
    <row r="925" spans="1:7" ht="30" outlineLevel="6" collapsed="1">
      <c r="A925" s="19" t="s">
        <v>15</v>
      </c>
      <c r="B925" s="19" t="s">
        <v>152</v>
      </c>
      <c r="C925" s="19" t="s">
        <v>17</v>
      </c>
      <c r="D925" s="19" t="s">
        <v>15</v>
      </c>
      <c r="E925" s="19" t="s">
        <v>779</v>
      </c>
      <c r="F925" s="19" t="s">
        <v>15</v>
      </c>
      <c r="G925" s="19">
        <v>1</v>
      </c>
    </row>
    <row r="926" spans="1:7" ht="30" outlineLevel="6" collapsed="1">
      <c r="A926" s="19" t="s">
        <v>15</v>
      </c>
      <c r="B926" s="19" t="s">
        <v>152</v>
      </c>
      <c r="C926" s="19" t="s">
        <v>17</v>
      </c>
      <c r="D926" s="19" t="s">
        <v>15</v>
      </c>
      <c r="E926" s="19" t="s">
        <v>780</v>
      </c>
      <c r="F926" s="19" t="s">
        <v>15</v>
      </c>
      <c r="G926" s="19">
        <v>1</v>
      </c>
    </row>
    <row r="927" spans="1:7" outlineLevel="5">
      <c r="A927" s="21" t="s">
        <v>12</v>
      </c>
      <c r="B927" s="22" t="s">
        <v>741</v>
      </c>
      <c r="C927" s="21" t="s">
        <v>17</v>
      </c>
      <c r="D927" s="21"/>
      <c r="E927" s="21" t="s">
        <v>741</v>
      </c>
      <c r="F927" s="21" t="s">
        <v>15</v>
      </c>
      <c r="G927" s="21" t="s">
        <v>17</v>
      </c>
    </row>
    <row r="928" spans="1:7" ht="30" outlineLevel="6" collapsed="1">
      <c r="A928" s="19" t="s">
        <v>12</v>
      </c>
      <c r="B928" s="19" t="s">
        <v>152</v>
      </c>
      <c r="C928" s="19" t="s">
        <v>17</v>
      </c>
      <c r="D928" s="19"/>
      <c r="E928" s="19" t="s">
        <v>742</v>
      </c>
      <c r="F928" s="19" t="s">
        <v>15</v>
      </c>
      <c r="G928" s="19">
        <v>1</v>
      </c>
    </row>
    <row r="929" spans="1:7" ht="30" outlineLevel="6" collapsed="1">
      <c r="A929" s="19" t="s">
        <v>12</v>
      </c>
      <c r="B929" s="19" t="s">
        <v>152</v>
      </c>
      <c r="C929" s="19" t="s">
        <v>17</v>
      </c>
      <c r="D929" s="19"/>
      <c r="E929" s="19" t="s">
        <v>743</v>
      </c>
      <c r="F929" s="19" t="s">
        <v>15</v>
      </c>
      <c r="G929" s="19">
        <v>1</v>
      </c>
    </row>
    <row r="930" spans="1:7" outlineLevel="6" collapsed="1">
      <c r="A930" s="19" t="s">
        <v>12</v>
      </c>
      <c r="B930" s="19" t="s">
        <v>13</v>
      </c>
      <c r="C930" s="19" t="s">
        <v>17</v>
      </c>
      <c r="D930" s="19"/>
      <c r="E930" s="19" t="s">
        <v>744</v>
      </c>
      <c r="F930" s="19" t="s">
        <v>15</v>
      </c>
      <c r="G930" s="19" t="s">
        <v>111</v>
      </c>
    </row>
    <row r="931" spans="1:7" ht="30" outlineLevel="6" collapsed="1">
      <c r="A931" s="19" t="s">
        <v>12</v>
      </c>
      <c r="B931" s="19" t="s">
        <v>152</v>
      </c>
      <c r="C931" s="19" t="s">
        <v>17</v>
      </c>
      <c r="D931" s="19"/>
      <c r="E931" s="19" t="s">
        <v>745</v>
      </c>
      <c r="F931" s="19" t="s">
        <v>15</v>
      </c>
      <c r="G931" s="19">
        <v>1</v>
      </c>
    </row>
    <row r="932" spans="1:7" ht="30" outlineLevel="6" collapsed="1">
      <c r="A932" s="19" t="s">
        <v>12</v>
      </c>
      <c r="B932" s="19" t="s">
        <v>152</v>
      </c>
      <c r="C932" s="19" t="s">
        <v>17</v>
      </c>
      <c r="D932" s="19"/>
      <c r="E932" s="19" t="s">
        <v>746</v>
      </c>
      <c r="F932" s="19" t="s">
        <v>15</v>
      </c>
      <c r="G932" s="19">
        <v>1</v>
      </c>
    </row>
    <row r="933" spans="1:7" outlineLevel="6" collapsed="1">
      <c r="A933" s="19" t="s">
        <v>12</v>
      </c>
      <c r="B933" s="19" t="s">
        <v>13</v>
      </c>
      <c r="C933" s="19" t="s">
        <v>17</v>
      </c>
      <c r="D933" s="19"/>
      <c r="E933" s="19" t="s">
        <v>747</v>
      </c>
      <c r="F933" s="19" t="s">
        <v>15</v>
      </c>
      <c r="G933" s="19" t="s">
        <v>111</v>
      </c>
    </row>
    <row r="934" spans="1:7" ht="30" outlineLevel="6" collapsed="1">
      <c r="A934" s="19" t="s">
        <v>12</v>
      </c>
      <c r="B934" s="19" t="s">
        <v>152</v>
      </c>
      <c r="C934" s="19" t="s">
        <v>17</v>
      </c>
      <c r="D934" s="19"/>
      <c r="E934" s="19" t="s">
        <v>748</v>
      </c>
      <c r="F934" s="19" t="s">
        <v>15</v>
      </c>
      <c r="G934" s="19">
        <v>1</v>
      </c>
    </row>
    <row r="935" spans="1:7" ht="30" outlineLevel="6" collapsed="1">
      <c r="A935" s="19" t="s">
        <v>12</v>
      </c>
      <c r="B935" s="19" t="s">
        <v>152</v>
      </c>
      <c r="C935" s="19" t="s">
        <v>17</v>
      </c>
      <c r="D935" s="19"/>
      <c r="E935" s="19" t="s">
        <v>749</v>
      </c>
      <c r="F935" s="19" t="s">
        <v>15</v>
      </c>
      <c r="G935" s="19">
        <v>1</v>
      </c>
    </row>
    <row r="936" spans="1:7" outlineLevel="6" collapsed="1">
      <c r="A936" s="19" t="s">
        <v>12</v>
      </c>
      <c r="B936" s="19" t="s">
        <v>13</v>
      </c>
      <c r="C936" s="19" t="s">
        <v>17</v>
      </c>
      <c r="D936" s="19"/>
      <c r="E936" s="19" t="s">
        <v>750</v>
      </c>
      <c r="F936" s="19" t="s">
        <v>15</v>
      </c>
      <c r="G936" s="19" t="s">
        <v>111</v>
      </c>
    </row>
    <row r="937" spans="1:7" ht="30" outlineLevel="4" collapsed="1">
      <c r="A937" s="19" t="s">
        <v>15</v>
      </c>
      <c r="B937" s="19" t="s">
        <v>152</v>
      </c>
      <c r="C937" s="19" t="s">
        <v>17</v>
      </c>
      <c r="D937" s="19" t="b">
        <f>EXACT(G910,"Yes: Alternative Approach")</f>
        <v>0</v>
      </c>
      <c r="E937" s="19" t="s">
        <v>781</v>
      </c>
      <c r="F937" s="19" t="s">
        <v>15</v>
      </c>
      <c r="G937" s="19">
        <v>1</v>
      </c>
    </row>
    <row r="938" spans="1:7" ht="30" outlineLevel="4" collapsed="1">
      <c r="A938" s="19" t="s">
        <v>15</v>
      </c>
      <c r="B938" s="19" t="s">
        <v>13</v>
      </c>
      <c r="C938" s="19" t="s">
        <v>17</v>
      </c>
      <c r="D938" s="19" t="b">
        <f>EXACT(G910,"Yes: Alternative Approach")</f>
        <v>0</v>
      </c>
      <c r="E938" s="19" t="s">
        <v>782</v>
      </c>
      <c r="F938" s="19" t="s">
        <v>15</v>
      </c>
      <c r="G938" s="19" t="s">
        <v>111</v>
      </c>
    </row>
    <row r="939" spans="1:7" ht="30" outlineLevel="4" collapsed="1">
      <c r="A939" s="19" t="s">
        <v>15</v>
      </c>
      <c r="B939" s="19" t="s">
        <v>152</v>
      </c>
      <c r="C939" s="19" t="s">
        <v>17</v>
      </c>
      <c r="D939" s="19" t="b">
        <f>EXACT(G910,"Yes: Alternative Approach")</f>
        <v>0</v>
      </c>
      <c r="E939" s="19" t="s">
        <v>783</v>
      </c>
      <c r="F939" s="19" t="s">
        <v>15</v>
      </c>
      <c r="G939" s="19">
        <v>1</v>
      </c>
    </row>
    <row r="940" spans="1:7" ht="30" outlineLevel="4" collapsed="1">
      <c r="A940" s="19" t="s">
        <v>15</v>
      </c>
      <c r="B940" s="19" t="s">
        <v>13</v>
      </c>
      <c r="C940" s="19" t="s">
        <v>17</v>
      </c>
      <c r="D940" s="19" t="b">
        <f>EXACT(G910,"Yes: Alternative Approach")</f>
        <v>0</v>
      </c>
      <c r="E940" s="19" t="s">
        <v>784</v>
      </c>
      <c r="F940" s="19" t="s">
        <v>15</v>
      </c>
      <c r="G940" s="19" t="s">
        <v>111</v>
      </c>
    </row>
    <row r="941" spans="1:7" outlineLevel="3">
      <c r="A941" s="3" t="s">
        <v>15</v>
      </c>
      <c r="B941" s="18" t="s">
        <v>620</v>
      </c>
      <c r="C941" s="3" t="s">
        <v>17</v>
      </c>
      <c r="D941" s="3" t="b">
        <f>EXACT(G610,"Electricity consumption from the grid")</f>
        <v>1</v>
      </c>
      <c r="E941" s="3" t="s">
        <v>621</v>
      </c>
      <c r="F941" s="3" t="s">
        <v>15</v>
      </c>
      <c r="G941" s="3" t="s">
        <v>17</v>
      </c>
    </row>
    <row r="942" spans="1:7" ht="75" outlineLevel="4" collapsed="1">
      <c r="A942" s="19" t="s">
        <v>12</v>
      </c>
      <c r="B942" s="19" t="s">
        <v>20</v>
      </c>
      <c r="C942" s="20" t="s">
        <v>622</v>
      </c>
      <c r="D942" s="19"/>
      <c r="E942" s="19" t="s">
        <v>623</v>
      </c>
      <c r="F942" s="19" t="s">
        <v>15</v>
      </c>
      <c r="G942" s="19" t="s">
        <v>624</v>
      </c>
    </row>
    <row r="943" spans="1:7" outlineLevel="4">
      <c r="A943" s="21" t="s">
        <v>15</v>
      </c>
      <c r="B943" s="22" t="s">
        <v>625</v>
      </c>
      <c r="C943" s="21" t="s">
        <v>17</v>
      </c>
      <c r="D943" s="21" t="b">
        <f>EXACT(G942,"Calculate the combined margin emission factor of the applicable electricity system, using the procedures in the latest approved version of the “Use Tool 7 to calculate the emission factor for an electricity system” (EFEL,j/k/l,y = EFgrid,CM,y)")</f>
        <v>1</v>
      </c>
      <c r="E943" s="21" t="s">
        <v>625</v>
      </c>
      <c r="F943" s="21" t="s">
        <v>15</v>
      </c>
      <c r="G943" s="21" t="s">
        <v>17</v>
      </c>
    </row>
    <row r="944" spans="1:7" outlineLevel="5" collapsed="1">
      <c r="A944" s="19" t="s">
        <v>12</v>
      </c>
      <c r="B944" s="19" t="s">
        <v>13</v>
      </c>
      <c r="C944" s="19" t="s">
        <v>17</v>
      </c>
      <c r="D944" s="19"/>
      <c r="E944" s="19" t="s">
        <v>626</v>
      </c>
      <c r="F944" s="19" t="s">
        <v>15</v>
      </c>
      <c r="G944" s="19" t="s">
        <v>111</v>
      </c>
    </row>
    <row r="945" spans="1:7" ht="30" outlineLevel="5" collapsed="1">
      <c r="A945" s="19" t="s">
        <v>12</v>
      </c>
      <c r="B945" s="19" t="s">
        <v>20</v>
      </c>
      <c r="C945" s="20" t="s">
        <v>627</v>
      </c>
      <c r="D945" s="19"/>
      <c r="E945" s="19" t="s">
        <v>628</v>
      </c>
      <c r="F945" s="19" t="s">
        <v>15</v>
      </c>
      <c r="G945" s="19" t="s">
        <v>629</v>
      </c>
    </row>
    <row r="946" spans="1:7" outlineLevel="5">
      <c r="A946" s="21" t="s">
        <v>15</v>
      </c>
      <c r="B946" s="22" t="s">
        <v>630</v>
      </c>
      <c r="C946" s="21" t="s">
        <v>17</v>
      </c>
      <c r="D946" s="21" t="b">
        <f>EXACT(G945,"Annual")</f>
        <v>0</v>
      </c>
      <c r="E946" s="21" t="s">
        <v>631</v>
      </c>
      <c r="F946" s="21" t="s">
        <v>15</v>
      </c>
      <c r="G946" s="21" t="s">
        <v>17</v>
      </c>
    </row>
    <row r="947" spans="1:7" ht="30" outlineLevel="6" collapsed="1">
      <c r="A947" s="19" t="s">
        <v>12</v>
      </c>
      <c r="B947" s="19" t="s">
        <v>20</v>
      </c>
      <c r="C947" s="20" t="s">
        <v>632</v>
      </c>
      <c r="D947" s="19"/>
      <c r="E947" s="19" t="s">
        <v>631</v>
      </c>
      <c r="F947" s="19" t="s">
        <v>15</v>
      </c>
      <c r="G947" s="19" t="s">
        <v>12</v>
      </c>
    </row>
    <row r="948" spans="1:7" outlineLevel="6">
      <c r="A948" s="21" t="s">
        <v>15</v>
      </c>
      <c r="B948" s="22" t="s">
        <v>633</v>
      </c>
      <c r="C948" s="21" t="s">
        <v>17</v>
      </c>
      <c r="D948" s="21" t="b">
        <f>EXACT(G947,"No")</f>
        <v>0</v>
      </c>
      <c r="E948" s="21" t="s">
        <v>634</v>
      </c>
      <c r="F948" s="21" t="s">
        <v>15</v>
      </c>
      <c r="G948" s="21" t="s">
        <v>17</v>
      </c>
    </row>
    <row r="949" spans="1:7" ht="30" outlineLevel="7" collapsed="1">
      <c r="A949" s="19" t="s">
        <v>12</v>
      </c>
      <c r="B949" s="19" t="s">
        <v>20</v>
      </c>
      <c r="C949" s="20" t="s">
        <v>635</v>
      </c>
      <c r="D949" s="19"/>
      <c r="E949" s="19" t="s">
        <v>634</v>
      </c>
      <c r="F949" s="19" t="s">
        <v>15</v>
      </c>
      <c r="G949" s="19" t="s">
        <v>12</v>
      </c>
    </row>
    <row r="950" spans="1:7" outlineLevel="7">
      <c r="A950" s="21" t="s">
        <v>15</v>
      </c>
      <c r="B950" s="22" t="s">
        <v>636</v>
      </c>
      <c r="C950" s="21" t="s">
        <v>17</v>
      </c>
      <c r="D950" s="21" t="b">
        <f>EXACT(G949,"No")</f>
        <v>0</v>
      </c>
      <c r="E950" s="21" t="s">
        <v>637</v>
      </c>
      <c r="F950" s="21" t="s">
        <v>15</v>
      </c>
      <c r="G950" s="21" t="s">
        <v>17</v>
      </c>
    </row>
    <row r="951" spans="1:7" ht="30" outlineLevel="7" collapsed="1">
      <c r="A951" s="19" t="s">
        <v>12</v>
      </c>
      <c r="B951" s="19" t="s">
        <v>20</v>
      </c>
      <c r="C951" s="20" t="s">
        <v>638</v>
      </c>
      <c r="D951" s="19"/>
      <c r="E951" s="19" t="s">
        <v>637</v>
      </c>
      <c r="F951" s="19" t="s">
        <v>15</v>
      </c>
      <c r="G951" s="19" t="s">
        <v>12</v>
      </c>
    </row>
    <row r="952" spans="1:7" outlineLevel="7">
      <c r="A952" s="21" t="s">
        <v>15</v>
      </c>
      <c r="B952" s="22" t="s">
        <v>639</v>
      </c>
      <c r="C952" s="21" t="s">
        <v>17</v>
      </c>
      <c r="D952" s="21" t="b">
        <f>EXACT(G951,"No")</f>
        <v>0</v>
      </c>
      <c r="E952" s="21" t="s">
        <v>640</v>
      </c>
      <c r="F952" s="21" t="s">
        <v>15</v>
      </c>
      <c r="G952" s="21" t="s">
        <v>17</v>
      </c>
    </row>
    <row r="953" spans="1:7" ht="30" outlineLevel="7" collapsed="1">
      <c r="A953" s="19" t="s">
        <v>12</v>
      </c>
      <c r="B953" s="19" t="s">
        <v>20</v>
      </c>
      <c r="C953" s="20" t="s">
        <v>641</v>
      </c>
      <c r="D953" s="19"/>
      <c r="E953" s="19" t="s">
        <v>640</v>
      </c>
      <c r="F953" s="19" t="s">
        <v>15</v>
      </c>
      <c r="G953" s="19" t="s">
        <v>12</v>
      </c>
    </row>
    <row r="954" spans="1:7" ht="30" outlineLevel="7">
      <c r="A954" s="21" t="s">
        <v>15</v>
      </c>
      <c r="B954" s="22" t="s">
        <v>642</v>
      </c>
      <c r="C954" s="21" t="s">
        <v>17</v>
      </c>
      <c r="D954" s="21" t="b">
        <f>EXACT(G953,"No")</f>
        <v>0</v>
      </c>
      <c r="E954" s="21" t="s">
        <v>643</v>
      </c>
      <c r="F954" s="21" t="s">
        <v>15</v>
      </c>
      <c r="G954" s="21" t="s">
        <v>17</v>
      </c>
    </row>
    <row r="955" spans="1:7" ht="30" outlineLevel="7" collapsed="1">
      <c r="A955" s="19" t="s">
        <v>12</v>
      </c>
      <c r="B955" s="19" t="s">
        <v>20</v>
      </c>
      <c r="C955" s="20" t="s">
        <v>786</v>
      </c>
      <c r="D955" s="19"/>
      <c r="E955" s="19" t="s">
        <v>643</v>
      </c>
      <c r="F955" s="19" t="s">
        <v>15</v>
      </c>
      <c r="G955" s="19" t="s">
        <v>12</v>
      </c>
    </row>
    <row r="956" spans="1:7" ht="46.5" outlineLevel="7" collapsed="1">
      <c r="A956" s="19" t="s">
        <v>15</v>
      </c>
      <c r="B956" s="19" t="s">
        <v>80</v>
      </c>
      <c r="C956" s="23" t="s">
        <v>81</v>
      </c>
      <c r="D956" s="19" t="b">
        <f>EXACT(G955,"No")</f>
        <v>0</v>
      </c>
      <c r="E956" s="24" t="s">
        <v>787</v>
      </c>
      <c r="F956" s="19" t="s">
        <v>15</v>
      </c>
      <c r="G956" s="19" t="s">
        <v>17</v>
      </c>
    </row>
    <row r="957" spans="1:7" outlineLevel="7" collapsed="1">
      <c r="A957" s="19" t="s">
        <v>15</v>
      </c>
      <c r="B957" s="20" t="s">
        <v>654</v>
      </c>
      <c r="C957" s="19" t="s">
        <v>17</v>
      </c>
      <c r="D957" s="19" t="b">
        <f>EXACT(G955,"Yes")</f>
        <v>1</v>
      </c>
      <c r="E957" s="19" t="s">
        <v>788</v>
      </c>
      <c r="F957" s="19" t="s">
        <v>15</v>
      </c>
      <c r="G957" s="19" t="s">
        <v>17</v>
      </c>
    </row>
    <row r="958" spans="1:7" outlineLevel="7">
      <c r="A958" s="21" t="s">
        <v>15</v>
      </c>
      <c r="B958" s="22" t="s">
        <v>644</v>
      </c>
      <c r="C958" s="21" t="s">
        <v>17</v>
      </c>
      <c r="D958" s="21" t="b">
        <f>EXACT(G953,"Yes")</f>
        <v>1</v>
      </c>
      <c r="E958" s="21" t="s">
        <v>645</v>
      </c>
      <c r="F958" s="21" t="s">
        <v>15</v>
      </c>
      <c r="G958" s="21" t="s">
        <v>17</v>
      </c>
    </row>
    <row r="959" spans="1:7" ht="45" outlineLevel="7" collapsed="1">
      <c r="A959" s="19" t="s">
        <v>12</v>
      </c>
      <c r="B959" s="19" t="s">
        <v>20</v>
      </c>
      <c r="C959" s="20" t="s">
        <v>646</v>
      </c>
      <c r="D959" s="19"/>
      <c r="E959" s="19" t="s">
        <v>647</v>
      </c>
      <c r="F959" s="19" t="s">
        <v>15</v>
      </c>
      <c r="G959" s="19" t="s">
        <v>648</v>
      </c>
    </row>
    <row r="960" spans="1:7" outlineLevel="7" collapsed="1">
      <c r="A960" s="19" t="s">
        <v>15</v>
      </c>
      <c r="B960" s="20" t="s">
        <v>649</v>
      </c>
      <c r="C960" s="19" t="s">
        <v>17</v>
      </c>
      <c r="D960" s="19" t="b">
        <f>EXACT(G959,"Lambda (λy) should be determined by applying the step wise procedure provided in appendix 3 of methodology")</f>
        <v>0</v>
      </c>
      <c r="E960" s="19" t="s">
        <v>649</v>
      </c>
      <c r="F960" s="19" t="s">
        <v>15</v>
      </c>
      <c r="G960" s="19" t="s">
        <v>17</v>
      </c>
    </row>
    <row r="961" spans="1:7" outlineLevel="7" collapsed="1">
      <c r="A961" s="19" t="s">
        <v>15</v>
      </c>
      <c r="B961" s="20" t="s">
        <v>650</v>
      </c>
      <c r="C961" s="19" t="s">
        <v>17</v>
      </c>
      <c r="D961" s="19" t="b">
        <f>EXACT(G959,"Use default values of lambda based on the share of electricity generation from low-cost/must-run in total generation")</f>
        <v>1</v>
      </c>
      <c r="E961" s="19" t="s">
        <v>650</v>
      </c>
      <c r="F961" s="19" t="s">
        <v>15</v>
      </c>
      <c r="G961" s="19" t="s">
        <v>17</v>
      </c>
    </row>
    <row r="962" spans="1:7" ht="30" outlineLevel="7" collapsed="1">
      <c r="A962" s="19" t="s">
        <v>15</v>
      </c>
      <c r="B962" s="19" t="s">
        <v>152</v>
      </c>
      <c r="C962" s="19" t="s">
        <v>17</v>
      </c>
      <c r="D962" s="19" t="s">
        <v>15</v>
      </c>
      <c r="E962" s="19" t="s">
        <v>651</v>
      </c>
      <c r="F962" s="19" t="s">
        <v>15</v>
      </c>
      <c r="G962" s="19">
        <v>1</v>
      </c>
    </row>
    <row r="963" spans="1:7" outlineLevel="7" collapsed="1">
      <c r="A963" s="19" t="s">
        <v>12</v>
      </c>
      <c r="B963" s="20" t="s">
        <v>652</v>
      </c>
      <c r="C963" s="19" t="s">
        <v>17</v>
      </c>
      <c r="D963" s="19"/>
      <c r="E963" s="19" t="s">
        <v>653</v>
      </c>
      <c r="F963" s="19" t="s">
        <v>12</v>
      </c>
      <c r="G963" s="19" t="s">
        <v>17</v>
      </c>
    </row>
    <row r="964" spans="1:7" outlineLevel="7">
      <c r="A964" s="21" t="s">
        <v>15</v>
      </c>
      <c r="B964" s="22" t="s">
        <v>644</v>
      </c>
      <c r="C964" s="21" t="s">
        <v>17</v>
      </c>
      <c r="D964" s="21" t="b">
        <f>EXACT(G951,"Yes")</f>
        <v>1</v>
      </c>
      <c r="E964" s="21" t="s">
        <v>645</v>
      </c>
      <c r="F964" s="21" t="s">
        <v>15</v>
      </c>
      <c r="G964" s="21" t="s">
        <v>17</v>
      </c>
    </row>
    <row r="965" spans="1:7" ht="45" outlineLevel="7" collapsed="1">
      <c r="A965" s="19" t="s">
        <v>12</v>
      </c>
      <c r="B965" s="19" t="s">
        <v>20</v>
      </c>
      <c r="C965" s="20" t="s">
        <v>646</v>
      </c>
      <c r="D965" s="19"/>
      <c r="E965" s="19" t="s">
        <v>647</v>
      </c>
      <c r="F965" s="19" t="s">
        <v>15</v>
      </c>
      <c r="G965" s="19" t="s">
        <v>648</v>
      </c>
    </row>
    <row r="966" spans="1:7" outlineLevel="7">
      <c r="A966" s="21" t="s">
        <v>15</v>
      </c>
      <c r="B966" s="22" t="s">
        <v>649</v>
      </c>
      <c r="C966" s="21" t="s">
        <v>17</v>
      </c>
      <c r="D966" s="21" t="b">
        <f>EXACT(G965,"Lambda (λy) should be determined by applying the step wise procedure provided in appendix 3 of methodology")</f>
        <v>0</v>
      </c>
      <c r="E966" s="21" t="s">
        <v>649</v>
      </c>
      <c r="F966" s="21" t="s">
        <v>15</v>
      </c>
      <c r="G966" s="21" t="s">
        <v>17</v>
      </c>
    </row>
    <row r="967" spans="1:7" ht="30" outlineLevel="7" collapsed="1">
      <c r="A967" s="19" t="s">
        <v>12</v>
      </c>
      <c r="B967" s="19" t="s">
        <v>152</v>
      </c>
      <c r="C967" s="19" t="s">
        <v>17</v>
      </c>
      <c r="D967" s="19"/>
      <c r="E967" s="19" t="s">
        <v>789</v>
      </c>
      <c r="F967" s="19" t="s">
        <v>15</v>
      </c>
      <c r="G967" s="19">
        <v>1</v>
      </c>
    </row>
    <row r="968" spans="1:7" outlineLevel="7" collapsed="1">
      <c r="A968" s="19" t="s">
        <v>12</v>
      </c>
      <c r="B968" s="19" t="s">
        <v>13</v>
      </c>
      <c r="C968" s="19" t="s">
        <v>17</v>
      </c>
      <c r="D968" s="19"/>
      <c r="E968" s="19" t="s">
        <v>790</v>
      </c>
      <c r="F968" s="19" t="s">
        <v>15</v>
      </c>
      <c r="G968" s="19" t="s">
        <v>111</v>
      </c>
    </row>
    <row r="969" spans="1:7" outlineLevel="7" collapsed="1">
      <c r="A969" s="19" t="s">
        <v>12</v>
      </c>
      <c r="B969" s="19" t="s">
        <v>38</v>
      </c>
      <c r="C969" s="19" t="s">
        <v>17</v>
      </c>
      <c r="D969" s="19"/>
      <c r="E969" s="19" t="s">
        <v>791</v>
      </c>
      <c r="F969" s="19" t="s">
        <v>15</v>
      </c>
      <c r="G969" s="19" t="s">
        <v>792</v>
      </c>
    </row>
    <row r="970" spans="1:7" outlineLevel="7">
      <c r="A970" s="21" t="s">
        <v>15</v>
      </c>
      <c r="B970" s="22" t="s">
        <v>650</v>
      </c>
      <c r="C970" s="21" t="s">
        <v>17</v>
      </c>
      <c r="D970" s="21" t="b">
        <f>EXACT(G965,"Use default values of lambda based on the share of electricity generation from low-cost/must-run in total generation")</f>
        <v>1</v>
      </c>
      <c r="E970" s="21" t="s">
        <v>650</v>
      </c>
      <c r="F970" s="21" t="s">
        <v>15</v>
      </c>
      <c r="G970" s="21" t="s">
        <v>17</v>
      </c>
    </row>
    <row r="971" spans="1:7" ht="30" outlineLevel="7" collapsed="1">
      <c r="A971" s="19" t="s">
        <v>15</v>
      </c>
      <c r="B971" s="19" t="s">
        <v>152</v>
      </c>
      <c r="C971" s="19" t="s">
        <v>17</v>
      </c>
      <c r="D971" s="19" t="s">
        <v>15</v>
      </c>
      <c r="E971" s="19" t="s">
        <v>789</v>
      </c>
      <c r="F971" s="19" t="s">
        <v>15</v>
      </c>
      <c r="G971" s="19">
        <v>1</v>
      </c>
    </row>
    <row r="972" spans="1:7" outlineLevel="7" collapsed="1">
      <c r="A972" s="19" t="s">
        <v>15</v>
      </c>
      <c r="B972" s="19" t="s">
        <v>152</v>
      </c>
      <c r="C972" s="19" t="s">
        <v>17</v>
      </c>
      <c r="D972" s="19" t="s">
        <v>15</v>
      </c>
      <c r="E972" s="19" t="s">
        <v>793</v>
      </c>
      <c r="F972" s="19" t="s">
        <v>15</v>
      </c>
      <c r="G972" s="19">
        <v>1</v>
      </c>
    </row>
    <row r="973" spans="1:7" ht="30" outlineLevel="7" collapsed="1">
      <c r="A973" s="19" t="s">
        <v>12</v>
      </c>
      <c r="B973" s="19" t="s">
        <v>152</v>
      </c>
      <c r="C973" s="19" t="s">
        <v>17</v>
      </c>
      <c r="D973" s="19"/>
      <c r="E973" s="19" t="s">
        <v>794</v>
      </c>
      <c r="F973" s="19" t="s">
        <v>12</v>
      </c>
      <c r="G973" s="19">
        <v>1</v>
      </c>
    </row>
    <row r="974" spans="1:7" outlineLevel="7" collapsed="1">
      <c r="A974" s="19" t="s">
        <v>12</v>
      </c>
      <c r="B974" s="19" t="s">
        <v>152</v>
      </c>
      <c r="C974" s="19" t="s">
        <v>17</v>
      </c>
      <c r="D974" s="19"/>
      <c r="E974" s="19" t="s">
        <v>795</v>
      </c>
      <c r="F974" s="19" t="s">
        <v>12</v>
      </c>
      <c r="G974" s="19">
        <v>1</v>
      </c>
    </row>
    <row r="975" spans="1:7" outlineLevel="7" collapsed="1">
      <c r="A975" s="19" t="s">
        <v>12</v>
      </c>
      <c r="B975" s="19" t="s">
        <v>152</v>
      </c>
      <c r="C975" s="19" t="s">
        <v>17</v>
      </c>
      <c r="D975" s="19"/>
      <c r="E975" s="19" t="s">
        <v>796</v>
      </c>
      <c r="F975" s="19" t="s">
        <v>15</v>
      </c>
      <c r="G975" s="19">
        <v>1</v>
      </c>
    </row>
    <row r="976" spans="1:7" ht="30" outlineLevel="7" collapsed="1">
      <c r="A976" s="19" t="s">
        <v>15</v>
      </c>
      <c r="B976" s="19" t="s">
        <v>152</v>
      </c>
      <c r="C976" s="19" t="s">
        <v>17</v>
      </c>
      <c r="D976" s="19" t="s">
        <v>15</v>
      </c>
      <c r="E976" s="19" t="s">
        <v>651</v>
      </c>
      <c r="F976" s="19" t="s">
        <v>15</v>
      </c>
      <c r="G976" s="19">
        <v>1</v>
      </c>
    </row>
    <row r="977" spans="1:7" outlineLevel="7">
      <c r="A977" s="21" t="s">
        <v>12</v>
      </c>
      <c r="B977" s="22" t="s">
        <v>652</v>
      </c>
      <c r="C977" s="21" t="s">
        <v>17</v>
      </c>
      <c r="D977" s="21"/>
      <c r="E977" s="21" t="s">
        <v>653</v>
      </c>
      <c r="F977" s="21" t="s">
        <v>12</v>
      </c>
      <c r="G977" s="21" t="s">
        <v>17</v>
      </c>
    </row>
    <row r="978" spans="1:7" ht="30" outlineLevel="7" collapsed="1">
      <c r="A978" s="19" t="s">
        <v>12</v>
      </c>
      <c r="B978" s="19" t="s">
        <v>20</v>
      </c>
      <c r="C978" s="20" t="s">
        <v>671</v>
      </c>
      <c r="D978" s="19"/>
      <c r="E978" s="19" t="s">
        <v>672</v>
      </c>
      <c r="F978" s="19" t="s">
        <v>15</v>
      </c>
      <c r="G978" s="19" t="s">
        <v>673</v>
      </c>
    </row>
    <row r="979" spans="1:7" outlineLevel="7" collapsed="1">
      <c r="A979" s="19" t="s">
        <v>15</v>
      </c>
      <c r="B979" s="20" t="s">
        <v>674</v>
      </c>
      <c r="C979" s="19" t="s">
        <v>17</v>
      </c>
      <c r="D979" s="19" t="b">
        <f>EXACT(G978,"Only data available is the electricity generation for the specific power unit")</f>
        <v>0</v>
      </c>
      <c r="E979" s="19" t="s">
        <v>675</v>
      </c>
      <c r="F979" s="19" t="s">
        <v>15</v>
      </c>
      <c r="G979" s="19" t="s">
        <v>17</v>
      </c>
    </row>
    <row r="980" spans="1:7" ht="30" outlineLevel="7" collapsed="1">
      <c r="A980" s="19" t="s">
        <v>15</v>
      </c>
      <c r="B980" s="20" t="s">
        <v>676</v>
      </c>
      <c r="C980" s="19" t="s">
        <v>17</v>
      </c>
      <c r="D980" s="19" t="b">
        <f>EXACT(G978,"Only data available for the specific power unit are the electricity generation and the fuel types used")</f>
        <v>0</v>
      </c>
      <c r="E980" s="19" t="s">
        <v>677</v>
      </c>
      <c r="F980" s="19" t="s">
        <v>15</v>
      </c>
      <c r="G980" s="19" t="s">
        <v>17</v>
      </c>
    </row>
    <row r="981" spans="1:7" outlineLevel="7" collapsed="1">
      <c r="A981" s="19" t="s">
        <v>15</v>
      </c>
      <c r="B981" s="20" t="s">
        <v>678</v>
      </c>
      <c r="C981" s="19" t="s">
        <v>17</v>
      </c>
      <c r="D981" s="19" t="b">
        <f>EXACT(G978,"Data available for fuel consumption and electricity generation")</f>
        <v>1</v>
      </c>
      <c r="E981" s="19" t="s">
        <v>673</v>
      </c>
      <c r="F981" s="19" t="s">
        <v>15</v>
      </c>
      <c r="G981" s="19" t="s">
        <v>17</v>
      </c>
    </row>
    <row r="982" spans="1:7" outlineLevel="7">
      <c r="A982" s="21" t="s">
        <v>15</v>
      </c>
      <c r="B982" s="22" t="s">
        <v>654</v>
      </c>
      <c r="C982" s="21" t="s">
        <v>17</v>
      </c>
      <c r="D982" s="21" t="b">
        <f>EXACT(G949,"Yes")</f>
        <v>1</v>
      </c>
      <c r="E982" s="21" t="s">
        <v>655</v>
      </c>
      <c r="F982" s="21" t="s">
        <v>15</v>
      </c>
      <c r="G982" s="21" t="s">
        <v>17</v>
      </c>
    </row>
    <row r="983" spans="1:7" ht="30" outlineLevel="7" collapsed="1">
      <c r="A983" s="19" t="s">
        <v>12</v>
      </c>
      <c r="B983" s="19" t="s">
        <v>20</v>
      </c>
      <c r="C983" s="20" t="s">
        <v>656</v>
      </c>
      <c r="D983" s="19"/>
      <c r="E983" s="19" t="s">
        <v>657</v>
      </c>
      <c r="F983" s="19" t="s">
        <v>15</v>
      </c>
      <c r="G983" s="19" t="s">
        <v>658</v>
      </c>
    </row>
    <row r="984" spans="1:7" ht="30" outlineLevel="7">
      <c r="A984" s="21" t="s">
        <v>15</v>
      </c>
      <c r="B984" s="22" t="s">
        <v>659</v>
      </c>
      <c r="C984" s="21" t="s">
        <v>17</v>
      </c>
      <c r="D984" s="21" t="b">
        <f>EXACT(G983,"Based on the total net electricity generation of all power plants serving the system and the fuel types and total fuel consumption of the project electricity system")</f>
        <v>0</v>
      </c>
      <c r="E984" s="21" t="s">
        <v>660</v>
      </c>
      <c r="F984" s="21" t="s">
        <v>15</v>
      </c>
      <c r="G984" s="21" t="s">
        <v>17</v>
      </c>
    </row>
    <row r="985" spans="1:7" outlineLevel="7" collapsed="1">
      <c r="A985" s="19" t="s">
        <v>15</v>
      </c>
      <c r="B985" s="19" t="s">
        <v>152</v>
      </c>
      <c r="C985" s="19" t="s">
        <v>17</v>
      </c>
      <c r="D985" s="19" t="s">
        <v>15</v>
      </c>
      <c r="E985" s="19" t="s">
        <v>661</v>
      </c>
      <c r="F985" s="19" t="s">
        <v>15</v>
      </c>
      <c r="G985" s="19">
        <v>1</v>
      </c>
    </row>
    <row r="986" spans="1:7" ht="45" outlineLevel="7" collapsed="1">
      <c r="A986" s="19" t="s">
        <v>12</v>
      </c>
      <c r="B986" s="19" t="s">
        <v>152</v>
      </c>
      <c r="C986" s="19" t="s">
        <v>17</v>
      </c>
      <c r="D986" s="19"/>
      <c r="E986" s="19" t="s">
        <v>662</v>
      </c>
      <c r="F986" s="19" t="s">
        <v>15</v>
      </c>
      <c r="G986" s="19">
        <v>1</v>
      </c>
    </row>
    <row r="987" spans="1:7" outlineLevel="7">
      <c r="A987" s="21" t="s">
        <v>12</v>
      </c>
      <c r="B987" s="22" t="s">
        <v>663</v>
      </c>
      <c r="C987" s="21" t="s">
        <v>17</v>
      </c>
      <c r="D987" s="21"/>
      <c r="E987" s="21" t="s">
        <v>663</v>
      </c>
      <c r="F987" s="21" t="s">
        <v>12</v>
      </c>
      <c r="G987" s="21" t="s">
        <v>17</v>
      </c>
    </row>
    <row r="988" spans="1:7" outlineLevel="7" collapsed="1">
      <c r="A988" s="19" t="s">
        <v>12</v>
      </c>
      <c r="B988" s="19" t="s">
        <v>13</v>
      </c>
      <c r="C988" s="19" t="s">
        <v>17</v>
      </c>
      <c r="D988" s="19"/>
      <c r="E988" s="19" t="s">
        <v>667</v>
      </c>
      <c r="F988" s="19" t="s">
        <v>15</v>
      </c>
      <c r="G988" s="19" t="s">
        <v>111</v>
      </c>
    </row>
    <row r="989" spans="1:7" ht="30" outlineLevel="7" collapsed="1">
      <c r="A989" s="19" t="s">
        <v>12</v>
      </c>
      <c r="B989" s="19" t="s">
        <v>152</v>
      </c>
      <c r="C989" s="19" t="s">
        <v>17</v>
      </c>
      <c r="D989" s="19"/>
      <c r="E989" s="19" t="s">
        <v>668</v>
      </c>
      <c r="F989" s="19" t="s">
        <v>15</v>
      </c>
      <c r="G989" s="19">
        <v>1</v>
      </c>
    </row>
    <row r="990" spans="1:7" ht="30" outlineLevel="7" collapsed="1">
      <c r="A990" s="19" t="s">
        <v>12</v>
      </c>
      <c r="B990" s="19" t="s">
        <v>152</v>
      </c>
      <c r="C990" s="19" t="s">
        <v>17</v>
      </c>
      <c r="D990" s="19"/>
      <c r="E990" s="19" t="s">
        <v>669</v>
      </c>
      <c r="F990" s="19" t="s">
        <v>15</v>
      </c>
      <c r="G990" s="19">
        <v>1</v>
      </c>
    </row>
    <row r="991" spans="1:7" outlineLevel="7" collapsed="1">
      <c r="A991" s="19" t="s">
        <v>12</v>
      </c>
      <c r="B991" s="19" t="s">
        <v>152</v>
      </c>
      <c r="C991" s="19" t="s">
        <v>17</v>
      </c>
      <c r="D991" s="19"/>
      <c r="E991" s="19" t="s">
        <v>670</v>
      </c>
      <c r="F991" s="19" t="s">
        <v>15</v>
      </c>
      <c r="G991" s="19">
        <v>1</v>
      </c>
    </row>
    <row r="992" spans="1:7" ht="30" outlineLevel="7">
      <c r="A992" s="21" t="s">
        <v>15</v>
      </c>
      <c r="B992" s="22" t="s">
        <v>664</v>
      </c>
      <c r="C992" s="21" t="s">
        <v>17</v>
      </c>
      <c r="D992" s="21" t="b">
        <f>EXACT(G983,"Based on the net electricity generation and a CO2 emission factor of each power unit")</f>
        <v>1</v>
      </c>
      <c r="E992" s="21" t="s">
        <v>665</v>
      </c>
      <c r="F992" s="21" t="s">
        <v>15</v>
      </c>
      <c r="G992" s="21" t="s">
        <v>17</v>
      </c>
    </row>
    <row r="993" spans="1:7" outlineLevel="7" collapsed="1">
      <c r="A993" s="19" t="s">
        <v>15</v>
      </c>
      <c r="B993" s="19" t="s">
        <v>152</v>
      </c>
      <c r="C993" s="19" t="s">
        <v>17</v>
      </c>
      <c r="D993" s="19" t="s">
        <v>15</v>
      </c>
      <c r="E993" s="19" t="s">
        <v>661</v>
      </c>
      <c r="F993" s="19" t="s">
        <v>15</v>
      </c>
      <c r="G993" s="19">
        <v>1</v>
      </c>
    </row>
    <row r="994" spans="1:7" outlineLevel="7">
      <c r="A994" s="21" t="s">
        <v>12</v>
      </c>
      <c r="B994" s="22" t="s">
        <v>652</v>
      </c>
      <c r="C994" s="21" t="s">
        <v>17</v>
      </c>
      <c r="D994" s="21"/>
      <c r="E994" s="21" t="s">
        <v>653</v>
      </c>
      <c r="F994" s="21" t="s">
        <v>12</v>
      </c>
      <c r="G994" s="21" t="s">
        <v>17</v>
      </c>
    </row>
    <row r="995" spans="1:7" ht="30" outlineLevel="7" collapsed="1">
      <c r="A995" s="19" t="s">
        <v>12</v>
      </c>
      <c r="B995" s="19" t="s">
        <v>20</v>
      </c>
      <c r="C995" s="20" t="s">
        <v>671</v>
      </c>
      <c r="D995" s="19"/>
      <c r="E995" s="19" t="s">
        <v>672</v>
      </c>
      <c r="F995" s="19" t="s">
        <v>15</v>
      </c>
      <c r="G995" s="19" t="s">
        <v>673</v>
      </c>
    </row>
    <row r="996" spans="1:7" outlineLevel="7" collapsed="1">
      <c r="A996" s="19" t="s">
        <v>15</v>
      </c>
      <c r="B996" s="20" t="s">
        <v>674</v>
      </c>
      <c r="C996" s="19" t="s">
        <v>17</v>
      </c>
      <c r="D996" s="19" t="b">
        <f>EXACT(G995,"Only data available is the electricity generation for the specific power unit")</f>
        <v>0</v>
      </c>
      <c r="E996" s="19" t="s">
        <v>675</v>
      </c>
      <c r="F996" s="19" t="s">
        <v>15</v>
      </c>
      <c r="G996" s="19" t="s">
        <v>17</v>
      </c>
    </row>
    <row r="997" spans="1:7" ht="30" outlineLevel="7" collapsed="1">
      <c r="A997" s="19" t="s">
        <v>15</v>
      </c>
      <c r="B997" s="20" t="s">
        <v>676</v>
      </c>
      <c r="C997" s="19" t="s">
        <v>17</v>
      </c>
      <c r="D997" s="19" t="b">
        <f>EXACT(G995,"Only data available for the specific power unit are the electricity generation and the fuel types used")</f>
        <v>0</v>
      </c>
      <c r="E997" s="19" t="s">
        <v>677</v>
      </c>
      <c r="F997" s="19" t="s">
        <v>15</v>
      </c>
      <c r="G997" s="19" t="s">
        <v>17</v>
      </c>
    </row>
    <row r="998" spans="1:7" outlineLevel="7" collapsed="1">
      <c r="A998" s="19" t="s">
        <v>15</v>
      </c>
      <c r="B998" s="20" t="s">
        <v>678</v>
      </c>
      <c r="C998" s="19" t="s">
        <v>17</v>
      </c>
      <c r="D998" s="19" t="b">
        <f>EXACT(G995,"Data available for fuel consumption and electricity generation")</f>
        <v>1</v>
      </c>
      <c r="E998" s="19" t="s">
        <v>673</v>
      </c>
      <c r="F998" s="19" t="s">
        <v>15</v>
      </c>
      <c r="G998" s="19" t="s">
        <v>17</v>
      </c>
    </row>
    <row r="999" spans="1:7" outlineLevel="7" collapsed="1">
      <c r="A999" s="19" t="s">
        <v>15</v>
      </c>
      <c r="B999" s="19" t="s">
        <v>152</v>
      </c>
      <c r="C999" s="19" t="s">
        <v>17</v>
      </c>
      <c r="D999" s="19" t="s">
        <v>15</v>
      </c>
      <c r="E999" s="19" t="s">
        <v>666</v>
      </c>
      <c r="F999" s="19" t="s">
        <v>15</v>
      </c>
      <c r="G999" s="19">
        <v>1</v>
      </c>
    </row>
    <row r="1000" spans="1:7" outlineLevel="6">
      <c r="A1000" s="21" t="s">
        <v>15</v>
      </c>
      <c r="B1000" s="22" t="s">
        <v>654</v>
      </c>
      <c r="C1000" s="21" t="s">
        <v>17</v>
      </c>
      <c r="D1000" s="21" t="b">
        <f>EXACT(G947,"Yes")</f>
        <v>1</v>
      </c>
      <c r="E1000" s="21" t="s">
        <v>655</v>
      </c>
      <c r="F1000" s="21" t="s">
        <v>15</v>
      </c>
      <c r="G1000" s="21" t="s">
        <v>17</v>
      </c>
    </row>
    <row r="1001" spans="1:7" ht="30" outlineLevel="7" collapsed="1">
      <c r="A1001" s="19" t="s">
        <v>12</v>
      </c>
      <c r="B1001" s="19" t="s">
        <v>20</v>
      </c>
      <c r="C1001" s="20" t="s">
        <v>656</v>
      </c>
      <c r="D1001" s="19"/>
      <c r="E1001" s="19" t="s">
        <v>657</v>
      </c>
      <c r="F1001" s="19" t="s">
        <v>15</v>
      </c>
      <c r="G1001" s="19" t="s">
        <v>658</v>
      </c>
    </row>
    <row r="1002" spans="1:7" ht="30" outlineLevel="7">
      <c r="A1002" s="21" t="s">
        <v>15</v>
      </c>
      <c r="B1002" s="22" t="s">
        <v>659</v>
      </c>
      <c r="C1002" s="21" t="s">
        <v>17</v>
      </c>
      <c r="D1002" s="21" t="b">
        <f>EXACT(G1001,"Based on the total net electricity generation of all power plants serving the system and the fuel types and total fuel consumption of the project electricity system")</f>
        <v>0</v>
      </c>
      <c r="E1002" s="21" t="s">
        <v>660</v>
      </c>
      <c r="F1002" s="21" t="s">
        <v>15</v>
      </c>
      <c r="G1002" s="21" t="s">
        <v>17</v>
      </c>
    </row>
    <row r="1003" spans="1:7" outlineLevel="7" collapsed="1">
      <c r="A1003" s="19" t="s">
        <v>15</v>
      </c>
      <c r="B1003" s="19" t="s">
        <v>152</v>
      </c>
      <c r="C1003" s="19" t="s">
        <v>17</v>
      </c>
      <c r="D1003" s="19" t="s">
        <v>15</v>
      </c>
      <c r="E1003" s="19" t="s">
        <v>661</v>
      </c>
      <c r="F1003" s="19" t="s">
        <v>15</v>
      </c>
      <c r="G1003" s="19">
        <v>1</v>
      </c>
    </row>
    <row r="1004" spans="1:7" ht="45" outlineLevel="7" collapsed="1">
      <c r="A1004" s="19" t="s">
        <v>12</v>
      </c>
      <c r="B1004" s="19" t="s">
        <v>152</v>
      </c>
      <c r="C1004" s="19" t="s">
        <v>17</v>
      </c>
      <c r="D1004" s="19"/>
      <c r="E1004" s="19" t="s">
        <v>662</v>
      </c>
      <c r="F1004" s="19" t="s">
        <v>15</v>
      </c>
      <c r="G1004" s="19">
        <v>1</v>
      </c>
    </row>
    <row r="1005" spans="1:7" outlineLevel="7">
      <c r="A1005" s="21" t="s">
        <v>12</v>
      </c>
      <c r="B1005" s="22" t="s">
        <v>663</v>
      </c>
      <c r="C1005" s="21" t="s">
        <v>17</v>
      </c>
      <c r="D1005" s="21"/>
      <c r="E1005" s="21" t="s">
        <v>663</v>
      </c>
      <c r="F1005" s="21" t="s">
        <v>12</v>
      </c>
      <c r="G1005" s="21" t="s">
        <v>17</v>
      </c>
    </row>
    <row r="1006" spans="1:7" outlineLevel="7" collapsed="1">
      <c r="A1006" s="19" t="s">
        <v>12</v>
      </c>
      <c r="B1006" s="19" t="s">
        <v>13</v>
      </c>
      <c r="C1006" s="19" t="s">
        <v>17</v>
      </c>
      <c r="D1006" s="19"/>
      <c r="E1006" s="19" t="s">
        <v>667</v>
      </c>
      <c r="F1006" s="19" t="s">
        <v>15</v>
      </c>
      <c r="G1006" s="19" t="s">
        <v>111</v>
      </c>
    </row>
    <row r="1007" spans="1:7" ht="30" outlineLevel="7" collapsed="1">
      <c r="A1007" s="19" t="s">
        <v>12</v>
      </c>
      <c r="B1007" s="19" t="s">
        <v>152</v>
      </c>
      <c r="C1007" s="19" t="s">
        <v>17</v>
      </c>
      <c r="D1007" s="19"/>
      <c r="E1007" s="19" t="s">
        <v>668</v>
      </c>
      <c r="F1007" s="19" t="s">
        <v>15</v>
      </c>
      <c r="G1007" s="19">
        <v>1</v>
      </c>
    </row>
    <row r="1008" spans="1:7" ht="30" outlineLevel="7" collapsed="1">
      <c r="A1008" s="19" t="s">
        <v>12</v>
      </c>
      <c r="B1008" s="19" t="s">
        <v>152</v>
      </c>
      <c r="C1008" s="19" t="s">
        <v>17</v>
      </c>
      <c r="D1008" s="19"/>
      <c r="E1008" s="19" t="s">
        <v>669</v>
      </c>
      <c r="F1008" s="19" t="s">
        <v>15</v>
      </c>
      <c r="G1008" s="19">
        <v>1</v>
      </c>
    </row>
    <row r="1009" spans="1:7" outlineLevel="7" collapsed="1">
      <c r="A1009" s="19" t="s">
        <v>12</v>
      </c>
      <c r="B1009" s="19" t="s">
        <v>152</v>
      </c>
      <c r="C1009" s="19" t="s">
        <v>17</v>
      </c>
      <c r="D1009" s="19"/>
      <c r="E1009" s="19" t="s">
        <v>670</v>
      </c>
      <c r="F1009" s="19" t="s">
        <v>15</v>
      </c>
      <c r="G1009" s="19">
        <v>1</v>
      </c>
    </row>
    <row r="1010" spans="1:7" ht="30" outlineLevel="7">
      <c r="A1010" s="21" t="s">
        <v>15</v>
      </c>
      <c r="B1010" s="22" t="s">
        <v>664</v>
      </c>
      <c r="C1010" s="21" t="s">
        <v>17</v>
      </c>
      <c r="D1010" s="21" t="b">
        <f>EXACT(G1001,"Based on the net electricity generation and a CO2 emission factor of each power unit")</f>
        <v>1</v>
      </c>
      <c r="E1010" s="21" t="s">
        <v>665</v>
      </c>
      <c r="F1010" s="21" t="s">
        <v>15</v>
      </c>
      <c r="G1010" s="21" t="s">
        <v>17</v>
      </c>
    </row>
    <row r="1011" spans="1:7" outlineLevel="7" collapsed="1">
      <c r="A1011" s="19" t="s">
        <v>15</v>
      </c>
      <c r="B1011" s="19" t="s">
        <v>152</v>
      </c>
      <c r="C1011" s="19" t="s">
        <v>17</v>
      </c>
      <c r="D1011" s="19" t="s">
        <v>15</v>
      </c>
      <c r="E1011" s="19" t="s">
        <v>661</v>
      </c>
      <c r="F1011" s="19" t="s">
        <v>15</v>
      </c>
      <c r="G1011" s="19">
        <v>1</v>
      </c>
    </row>
    <row r="1012" spans="1:7" outlineLevel="7">
      <c r="A1012" s="21" t="s">
        <v>12</v>
      </c>
      <c r="B1012" s="22" t="s">
        <v>652</v>
      </c>
      <c r="C1012" s="21" t="s">
        <v>17</v>
      </c>
      <c r="D1012" s="21"/>
      <c r="E1012" s="21" t="s">
        <v>653</v>
      </c>
      <c r="F1012" s="21" t="s">
        <v>12</v>
      </c>
      <c r="G1012" s="21" t="s">
        <v>17</v>
      </c>
    </row>
    <row r="1013" spans="1:7" ht="30" outlineLevel="7" collapsed="1">
      <c r="A1013" s="19" t="s">
        <v>12</v>
      </c>
      <c r="B1013" s="19" t="s">
        <v>20</v>
      </c>
      <c r="C1013" s="20" t="s">
        <v>671</v>
      </c>
      <c r="D1013" s="19"/>
      <c r="E1013" s="19" t="s">
        <v>672</v>
      </c>
      <c r="F1013" s="19" t="s">
        <v>15</v>
      </c>
      <c r="G1013" s="19" t="s">
        <v>673</v>
      </c>
    </row>
    <row r="1014" spans="1:7" outlineLevel="7">
      <c r="A1014" s="21" t="s">
        <v>15</v>
      </c>
      <c r="B1014" s="22" t="s">
        <v>674</v>
      </c>
      <c r="C1014" s="21" t="s">
        <v>17</v>
      </c>
      <c r="D1014" s="21" t="b">
        <f>EXACT(G1013,"Only data available is the electricity generation for the specific power unit")</f>
        <v>0</v>
      </c>
      <c r="E1014" s="21" t="s">
        <v>675</v>
      </c>
      <c r="F1014" s="21" t="s">
        <v>15</v>
      </c>
      <c r="G1014" s="21" t="s">
        <v>17</v>
      </c>
    </row>
    <row r="1015" spans="1:7" outlineLevel="7" collapsed="1">
      <c r="A1015" s="19" t="s">
        <v>15</v>
      </c>
      <c r="B1015" s="19" t="s">
        <v>152</v>
      </c>
      <c r="C1015" s="19" t="s">
        <v>17</v>
      </c>
      <c r="D1015" s="19" t="s">
        <v>15</v>
      </c>
      <c r="E1015" s="19" t="s">
        <v>797</v>
      </c>
      <c r="F1015" s="19" t="s">
        <v>15</v>
      </c>
      <c r="G1015" s="19">
        <v>1</v>
      </c>
    </row>
    <row r="1016" spans="1:7" ht="30" outlineLevel="7" collapsed="1">
      <c r="A1016" s="19" t="s">
        <v>12</v>
      </c>
      <c r="B1016" s="19" t="s">
        <v>152</v>
      </c>
      <c r="C1016" s="19" t="s">
        <v>17</v>
      </c>
      <c r="D1016" s="19"/>
      <c r="E1016" s="19" t="s">
        <v>798</v>
      </c>
      <c r="F1016" s="19" t="s">
        <v>15</v>
      </c>
      <c r="G1016" s="19">
        <v>1</v>
      </c>
    </row>
    <row r="1017" spans="1:7" ht="30" outlineLevel="7">
      <c r="A1017" s="21" t="s">
        <v>15</v>
      </c>
      <c r="B1017" s="22" t="s">
        <v>676</v>
      </c>
      <c r="C1017" s="21" t="s">
        <v>17</v>
      </c>
      <c r="D1017" s="21" t="b">
        <f>EXACT(G1013,"Only data available for the specific power unit are the electricity generation and the fuel types used")</f>
        <v>0</v>
      </c>
      <c r="E1017" s="21" t="s">
        <v>677</v>
      </c>
      <c r="F1017" s="21" t="s">
        <v>15</v>
      </c>
      <c r="G1017" s="21" t="s">
        <v>17</v>
      </c>
    </row>
    <row r="1018" spans="1:7" outlineLevel="7" collapsed="1">
      <c r="A1018" s="19" t="s">
        <v>15</v>
      </c>
      <c r="B1018" s="19" t="s">
        <v>152</v>
      </c>
      <c r="C1018" s="19" t="s">
        <v>17</v>
      </c>
      <c r="D1018" s="19" t="s">
        <v>15</v>
      </c>
      <c r="E1018" s="19" t="s">
        <v>799</v>
      </c>
      <c r="F1018" s="19" t="s">
        <v>15</v>
      </c>
      <c r="G1018" s="19">
        <v>1</v>
      </c>
    </row>
    <row r="1019" spans="1:7" ht="30" outlineLevel="7" collapsed="1">
      <c r="A1019" s="19" t="s">
        <v>12</v>
      </c>
      <c r="B1019" s="19" t="s">
        <v>152</v>
      </c>
      <c r="C1019" s="19" t="s">
        <v>17</v>
      </c>
      <c r="D1019" s="19"/>
      <c r="E1019" s="19" t="s">
        <v>798</v>
      </c>
      <c r="F1019" s="19" t="s">
        <v>15</v>
      </c>
      <c r="G1019" s="19">
        <v>1</v>
      </c>
    </row>
    <row r="1020" spans="1:7" ht="30" outlineLevel="7" collapsed="1">
      <c r="A1020" s="19" t="s">
        <v>12</v>
      </c>
      <c r="B1020" s="19" t="s">
        <v>152</v>
      </c>
      <c r="C1020" s="19" t="s">
        <v>17</v>
      </c>
      <c r="D1020" s="19"/>
      <c r="E1020" s="19" t="s">
        <v>800</v>
      </c>
      <c r="F1020" s="19" t="s">
        <v>15</v>
      </c>
      <c r="G1020" s="19">
        <v>1</v>
      </c>
    </row>
    <row r="1021" spans="1:7" outlineLevel="7" collapsed="1">
      <c r="A1021" s="19" t="s">
        <v>12</v>
      </c>
      <c r="B1021" s="19" t="s">
        <v>152</v>
      </c>
      <c r="C1021" s="19" t="s">
        <v>17</v>
      </c>
      <c r="D1021" s="19"/>
      <c r="E1021" s="19" t="s">
        <v>801</v>
      </c>
      <c r="F1021" s="19" t="s">
        <v>15</v>
      </c>
      <c r="G1021" s="19">
        <v>1</v>
      </c>
    </row>
    <row r="1022" spans="1:7" outlineLevel="7">
      <c r="A1022" s="21" t="s">
        <v>15</v>
      </c>
      <c r="B1022" s="22" t="s">
        <v>678</v>
      </c>
      <c r="C1022" s="21" t="s">
        <v>17</v>
      </c>
      <c r="D1022" s="21" t="b">
        <f>EXACT(G1013,"Data available for fuel consumption and electricity generation")</f>
        <v>1</v>
      </c>
      <c r="E1022" s="21" t="s">
        <v>673</v>
      </c>
      <c r="F1022" s="21" t="s">
        <v>15</v>
      </c>
      <c r="G1022" s="21" t="s">
        <v>17</v>
      </c>
    </row>
    <row r="1023" spans="1:7" outlineLevel="7" collapsed="1">
      <c r="A1023" s="19" t="s">
        <v>15</v>
      </c>
      <c r="B1023" s="19" t="s">
        <v>152</v>
      </c>
      <c r="C1023" s="19" t="s">
        <v>17</v>
      </c>
      <c r="D1023" s="19" t="s">
        <v>15</v>
      </c>
      <c r="E1023" s="19" t="s">
        <v>797</v>
      </c>
      <c r="F1023" s="19" t="s">
        <v>15</v>
      </c>
      <c r="G1023" s="19">
        <v>1</v>
      </c>
    </row>
    <row r="1024" spans="1:7" ht="30" outlineLevel="7" collapsed="1">
      <c r="A1024" s="19" t="s">
        <v>12</v>
      </c>
      <c r="B1024" s="19" t="s">
        <v>13</v>
      </c>
      <c r="C1024" s="19" t="s">
        <v>17</v>
      </c>
      <c r="D1024" s="19"/>
      <c r="E1024" s="19" t="s">
        <v>802</v>
      </c>
      <c r="F1024" s="19" t="s">
        <v>15</v>
      </c>
      <c r="G1024" s="19" t="s">
        <v>111</v>
      </c>
    </row>
    <row r="1025" spans="1:7" ht="30" outlineLevel="7" collapsed="1">
      <c r="A1025" s="19" t="s">
        <v>12</v>
      </c>
      <c r="B1025" s="19" t="s">
        <v>152</v>
      </c>
      <c r="C1025" s="19" t="s">
        <v>17</v>
      </c>
      <c r="D1025" s="19"/>
      <c r="E1025" s="19" t="s">
        <v>798</v>
      </c>
      <c r="F1025" s="19" t="s">
        <v>15</v>
      </c>
      <c r="G1025" s="19">
        <v>1</v>
      </c>
    </row>
    <row r="1026" spans="1:7" outlineLevel="7" collapsed="1">
      <c r="A1026" s="19" t="s">
        <v>12</v>
      </c>
      <c r="B1026" s="19" t="s">
        <v>13</v>
      </c>
      <c r="C1026" s="19" t="s">
        <v>17</v>
      </c>
      <c r="D1026" s="19"/>
      <c r="E1026" s="19" t="s">
        <v>803</v>
      </c>
      <c r="F1026" s="19" t="s">
        <v>15</v>
      </c>
      <c r="G1026" s="19" t="s">
        <v>111</v>
      </c>
    </row>
    <row r="1027" spans="1:7" outlineLevel="7" collapsed="1">
      <c r="A1027" s="19" t="s">
        <v>12</v>
      </c>
      <c r="B1027" s="20" t="s">
        <v>663</v>
      </c>
      <c r="C1027" s="19" t="s">
        <v>17</v>
      </c>
      <c r="D1027" s="19"/>
      <c r="E1027" s="19" t="s">
        <v>663</v>
      </c>
      <c r="F1027" s="19" t="s">
        <v>12</v>
      </c>
      <c r="G1027" s="19" t="s">
        <v>17</v>
      </c>
    </row>
    <row r="1028" spans="1:7" outlineLevel="7" collapsed="1">
      <c r="A1028" s="19" t="s">
        <v>15</v>
      </c>
      <c r="B1028" s="19" t="s">
        <v>152</v>
      </c>
      <c r="C1028" s="19" t="s">
        <v>17</v>
      </c>
      <c r="D1028" s="19" t="s">
        <v>15</v>
      </c>
      <c r="E1028" s="19" t="s">
        <v>666</v>
      </c>
      <c r="F1028" s="19" t="s">
        <v>15</v>
      </c>
      <c r="G1028" s="19">
        <v>1</v>
      </c>
    </row>
    <row r="1029" spans="1:7" outlineLevel="5">
      <c r="A1029" s="21" t="s">
        <v>15</v>
      </c>
      <c r="B1029" s="22" t="s">
        <v>679</v>
      </c>
      <c r="C1029" s="21" t="s">
        <v>17</v>
      </c>
      <c r="D1029" s="21" t="b">
        <f>EXACT(G945,"Hourly")</f>
        <v>1</v>
      </c>
      <c r="E1029" s="21" t="s">
        <v>680</v>
      </c>
      <c r="F1029" s="21" t="s">
        <v>15</v>
      </c>
      <c r="G1029" s="21" t="s">
        <v>17</v>
      </c>
    </row>
    <row r="1030" spans="1:7" ht="30" outlineLevel="6" collapsed="1">
      <c r="A1030" s="19" t="s">
        <v>12</v>
      </c>
      <c r="B1030" s="19" t="s">
        <v>20</v>
      </c>
      <c r="C1030" s="20" t="s">
        <v>681</v>
      </c>
      <c r="D1030" s="19"/>
      <c r="E1030" s="19" t="s">
        <v>682</v>
      </c>
      <c r="F1030" s="19" t="s">
        <v>15</v>
      </c>
      <c r="G1030" s="19" t="s">
        <v>683</v>
      </c>
    </row>
    <row r="1031" spans="1:7" ht="30" outlineLevel="6" collapsed="1">
      <c r="A1031" s="19" t="s">
        <v>12</v>
      </c>
      <c r="B1031" s="19" t="s">
        <v>152</v>
      </c>
      <c r="C1031" s="19" t="s">
        <v>17</v>
      </c>
      <c r="D1031" s="19"/>
      <c r="E1031" s="19" t="s">
        <v>684</v>
      </c>
      <c r="F1031" s="19" t="s">
        <v>15</v>
      </c>
      <c r="G1031" s="19">
        <v>1</v>
      </c>
    </row>
    <row r="1032" spans="1:7" outlineLevel="5">
      <c r="A1032" s="21" t="s">
        <v>12</v>
      </c>
      <c r="B1032" s="22" t="s">
        <v>685</v>
      </c>
      <c r="C1032" s="21" t="s">
        <v>17</v>
      </c>
      <c r="D1032" s="21"/>
      <c r="E1032" s="21" t="s">
        <v>685</v>
      </c>
      <c r="F1032" s="21" t="s">
        <v>15</v>
      </c>
      <c r="G1032" s="21" t="s">
        <v>17</v>
      </c>
    </row>
    <row r="1033" spans="1:7" outlineLevel="6" collapsed="1">
      <c r="A1033" s="19" t="s">
        <v>15</v>
      </c>
      <c r="B1033" s="19" t="s">
        <v>152</v>
      </c>
      <c r="C1033" s="19" t="s">
        <v>17</v>
      </c>
      <c r="D1033" s="19" t="s">
        <v>15</v>
      </c>
      <c r="E1033" s="19" t="s">
        <v>686</v>
      </c>
      <c r="F1033" s="19" t="s">
        <v>15</v>
      </c>
      <c r="G1033" s="19">
        <v>1</v>
      </c>
    </row>
    <row r="1034" spans="1:7" ht="409.5" outlineLevel="6" collapsed="1">
      <c r="A1034" s="19" t="s">
        <v>15</v>
      </c>
      <c r="B1034" s="19" t="s">
        <v>80</v>
      </c>
      <c r="C1034" s="23" t="s">
        <v>81</v>
      </c>
      <c r="D1034" s="19"/>
      <c r="E1034" s="24" t="s">
        <v>687</v>
      </c>
      <c r="F1034" s="19" t="s">
        <v>15</v>
      </c>
      <c r="G1034" s="19" t="s">
        <v>17</v>
      </c>
    </row>
    <row r="1035" spans="1:7" outlineLevel="6" collapsed="1">
      <c r="A1035" s="19" t="s">
        <v>12</v>
      </c>
      <c r="B1035" s="19" t="s">
        <v>152</v>
      </c>
      <c r="C1035" s="19" t="s">
        <v>17</v>
      </c>
      <c r="D1035" s="19"/>
      <c r="E1035" s="19" t="s">
        <v>688</v>
      </c>
      <c r="F1035" s="19" t="s">
        <v>15</v>
      </c>
      <c r="G1035" s="19">
        <v>1</v>
      </c>
    </row>
    <row r="1036" spans="1:7" outlineLevel="6" collapsed="1">
      <c r="A1036" s="19" t="s">
        <v>12</v>
      </c>
      <c r="B1036" s="19" t="s">
        <v>152</v>
      </c>
      <c r="C1036" s="19" t="s">
        <v>17</v>
      </c>
      <c r="D1036" s="19"/>
      <c r="E1036" s="19" t="s">
        <v>689</v>
      </c>
      <c r="F1036" s="19" t="s">
        <v>15</v>
      </c>
      <c r="G1036" s="19">
        <v>1</v>
      </c>
    </row>
    <row r="1037" spans="1:7" outlineLevel="6">
      <c r="A1037" s="21" t="s">
        <v>12</v>
      </c>
      <c r="B1037" s="22" t="s">
        <v>690</v>
      </c>
      <c r="C1037" s="21" t="s">
        <v>17</v>
      </c>
      <c r="D1037" s="21"/>
      <c r="E1037" s="21" t="s">
        <v>690</v>
      </c>
      <c r="F1037" s="21" t="s">
        <v>12</v>
      </c>
      <c r="G1037" s="21" t="s">
        <v>17</v>
      </c>
    </row>
    <row r="1038" spans="1:7" outlineLevel="7" collapsed="1">
      <c r="A1038" s="19" t="s">
        <v>12</v>
      </c>
      <c r="B1038" s="19" t="s">
        <v>13</v>
      </c>
      <c r="C1038" s="19" t="s">
        <v>17</v>
      </c>
      <c r="D1038" s="19"/>
      <c r="E1038" s="19" t="s">
        <v>691</v>
      </c>
      <c r="F1038" s="19" t="s">
        <v>15</v>
      </c>
      <c r="G1038" s="19" t="s">
        <v>111</v>
      </c>
    </row>
    <row r="1039" spans="1:7" outlineLevel="7" collapsed="1">
      <c r="A1039" s="19" t="s">
        <v>12</v>
      </c>
      <c r="B1039" s="19" t="s">
        <v>65</v>
      </c>
      <c r="C1039" s="19" t="s">
        <v>17</v>
      </c>
      <c r="D1039" s="19"/>
      <c r="E1039" s="19" t="s">
        <v>692</v>
      </c>
      <c r="F1039" s="19" t="s">
        <v>15</v>
      </c>
      <c r="G1039" s="19" t="s">
        <v>329</v>
      </c>
    </row>
    <row r="1040" spans="1:7" outlineLevel="7" collapsed="1">
      <c r="A1040" s="19" t="s">
        <v>12</v>
      </c>
      <c r="B1040" s="19" t="s">
        <v>152</v>
      </c>
      <c r="C1040" s="19" t="s">
        <v>17</v>
      </c>
      <c r="D1040" s="19"/>
      <c r="E1040" s="19" t="s">
        <v>693</v>
      </c>
      <c r="F1040" s="19" t="s">
        <v>15</v>
      </c>
      <c r="G1040" s="19">
        <v>1</v>
      </c>
    </row>
    <row r="1041" spans="1:7" outlineLevel="7" collapsed="1">
      <c r="A1041" s="19" t="s">
        <v>12</v>
      </c>
      <c r="B1041" s="19" t="s">
        <v>152</v>
      </c>
      <c r="C1041" s="19" t="s">
        <v>17</v>
      </c>
      <c r="D1041" s="19"/>
      <c r="E1041" s="19" t="s">
        <v>694</v>
      </c>
      <c r="F1041" s="19" t="s">
        <v>15</v>
      </c>
      <c r="G1041" s="19">
        <v>1</v>
      </c>
    </row>
    <row r="1042" spans="1:7" outlineLevel="5">
      <c r="A1042" s="21" t="s">
        <v>12</v>
      </c>
      <c r="B1042" s="22" t="s">
        <v>695</v>
      </c>
      <c r="C1042" s="21" t="s">
        <v>17</v>
      </c>
      <c r="D1042" s="21"/>
      <c r="E1042" s="21" t="s">
        <v>695</v>
      </c>
      <c r="F1042" s="21" t="s">
        <v>15</v>
      </c>
      <c r="G1042" s="21" t="s">
        <v>17</v>
      </c>
    </row>
    <row r="1043" spans="1:7" ht="30" outlineLevel="6" collapsed="1">
      <c r="A1043" s="19" t="s">
        <v>12</v>
      </c>
      <c r="B1043" s="19" t="s">
        <v>20</v>
      </c>
      <c r="C1043" s="20" t="s">
        <v>696</v>
      </c>
      <c r="D1043" s="19"/>
      <c r="E1043" s="19" t="s">
        <v>697</v>
      </c>
      <c r="F1043" s="19" t="s">
        <v>15</v>
      </c>
      <c r="G1043" s="19" t="s">
        <v>12</v>
      </c>
    </row>
    <row r="1044" spans="1:7" outlineLevel="6">
      <c r="A1044" s="21" t="s">
        <v>15</v>
      </c>
      <c r="B1044" s="22" t="s">
        <v>698</v>
      </c>
      <c r="C1044" s="21" t="s">
        <v>17</v>
      </c>
      <c r="D1044" s="21" t="b">
        <f>EXACT(G1043,"No")</f>
        <v>0</v>
      </c>
      <c r="E1044" s="21" t="s">
        <v>699</v>
      </c>
      <c r="F1044" s="21" t="s">
        <v>15</v>
      </c>
      <c r="G1044" s="21" t="s">
        <v>17</v>
      </c>
    </row>
    <row r="1045" spans="1:7" ht="30" outlineLevel="7" collapsed="1">
      <c r="A1045" s="19" t="s">
        <v>12</v>
      </c>
      <c r="B1045" s="19" t="s">
        <v>20</v>
      </c>
      <c r="C1045" s="20" t="s">
        <v>700</v>
      </c>
      <c r="D1045" s="19"/>
      <c r="E1045" s="19" t="s">
        <v>701</v>
      </c>
      <c r="F1045" s="19" t="s">
        <v>15</v>
      </c>
      <c r="G1045" s="19" t="s">
        <v>702</v>
      </c>
    </row>
    <row r="1046" spans="1:7" outlineLevel="7">
      <c r="A1046" s="21" t="s">
        <v>15</v>
      </c>
      <c r="B1046" s="22" t="s">
        <v>703</v>
      </c>
      <c r="C1046" s="21" t="s">
        <v>17</v>
      </c>
      <c r="D1046" s="21" t="b">
        <f>EXACT(G1045,"Neither")</f>
        <v>0</v>
      </c>
      <c r="E1046" s="21" t="s">
        <v>703</v>
      </c>
      <c r="F1046" s="21" t="s">
        <v>15</v>
      </c>
      <c r="G1046" s="21" t="s">
        <v>17</v>
      </c>
    </row>
    <row r="1047" spans="1:7" outlineLevel="7" collapsed="1">
      <c r="A1047" s="19" t="s">
        <v>15</v>
      </c>
      <c r="B1047" s="19" t="s">
        <v>152</v>
      </c>
      <c r="C1047" s="19" t="s">
        <v>17</v>
      </c>
      <c r="D1047" s="19" t="s">
        <v>15</v>
      </c>
      <c r="E1047" s="19" t="s">
        <v>704</v>
      </c>
      <c r="F1047" s="19" t="s">
        <v>15</v>
      </c>
      <c r="G1047" s="19">
        <v>1</v>
      </c>
    </row>
    <row r="1048" spans="1:7" outlineLevel="7" collapsed="1">
      <c r="A1048" s="19" t="s">
        <v>15</v>
      </c>
      <c r="B1048" s="19" t="s">
        <v>152</v>
      </c>
      <c r="C1048" s="19" t="s">
        <v>17</v>
      </c>
      <c r="D1048" s="19" t="s">
        <v>15</v>
      </c>
      <c r="E1048" s="19" t="s">
        <v>705</v>
      </c>
      <c r="F1048" s="19" t="s">
        <v>15</v>
      </c>
      <c r="G1048" s="19">
        <v>1</v>
      </c>
    </row>
    <row r="1049" spans="1:7" outlineLevel="7" collapsed="1">
      <c r="A1049" s="19" t="s">
        <v>15</v>
      </c>
      <c r="B1049" s="19" t="s">
        <v>152</v>
      </c>
      <c r="C1049" s="19" t="s">
        <v>17</v>
      </c>
      <c r="D1049" s="19" t="s">
        <v>15</v>
      </c>
      <c r="E1049" s="19" t="s">
        <v>706</v>
      </c>
      <c r="F1049" s="19" t="s">
        <v>15</v>
      </c>
      <c r="G1049" s="19">
        <v>1</v>
      </c>
    </row>
    <row r="1050" spans="1:7" outlineLevel="7" collapsed="1">
      <c r="A1050" s="19" t="s">
        <v>15</v>
      </c>
      <c r="B1050" s="19" t="s">
        <v>152</v>
      </c>
      <c r="C1050" s="19" t="s">
        <v>17</v>
      </c>
      <c r="D1050" s="19" t="s">
        <v>15</v>
      </c>
      <c r="E1050" s="19" t="s">
        <v>686</v>
      </c>
      <c r="F1050" s="19" t="s">
        <v>15</v>
      </c>
      <c r="G1050" s="19">
        <v>1</v>
      </c>
    </row>
    <row r="1051" spans="1:7" ht="30" outlineLevel="7" collapsed="1">
      <c r="A1051" s="19" t="s">
        <v>12</v>
      </c>
      <c r="B1051" s="19" t="s">
        <v>20</v>
      </c>
      <c r="C1051" s="20" t="s">
        <v>134</v>
      </c>
      <c r="D1051" s="19"/>
      <c r="E1051" s="19" t="s">
        <v>707</v>
      </c>
      <c r="F1051" s="19" t="s">
        <v>15</v>
      </c>
      <c r="G1051" s="19" t="s">
        <v>12</v>
      </c>
    </row>
    <row r="1052" spans="1:7" ht="45" outlineLevel="7" collapsed="1">
      <c r="A1052" s="19" t="s">
        <v>12</v>
      </c>
      <c r="B1052" s="19" t="s">
        <v>20</v>
      </c>
      <c r="C1052" s="20" t="s">
        <v>708</v>
      </c>
      <c r="D1052" s="19"/>
      <c r="E1052" s="19" t="s">
        <v>709</v>
      </c>
      <c r="F1052" s="19" t="s">
        <v>15</v>
      </c>
      <c r="G1052" s="19" t="s">
        <v>710</v>
      </c>
    </row>
    <row r="1053" spans="1:7" ht="30" outlineLevel="7" collapsed="1">
      <c r="A1053" s="19" t="s">
        <v>12</v>
      </c>
      <c r="B1053" s="19" t="s">
        <v>20</v>
      </c>
      <c r="C1053" s="20" t="s">
        <v>711</v>
      </c>
      <c r="D1053" s="19"/>
      <c r="E1053" s="19" t="s">
        <v>712</v>
      </c>
      <c r="F1053" s="19" t="s">
        <v>15</v>
      </c>
      <c r="G1053" s="19" t="s">
        <v>12</v>
      </c>
    </row>
    <row r="1054" spans="1:7" outlineLevel="7" collapsed="1">
      <c r="A1054" s="19" t="s">
        <v>15</v>
      </c>
      <c r="B1054" s="19" t="s">
        <v>152</v>
      </c>
      <c r="C1054" s="19" t="s">
        <v>17</v>
      </c>
      <c r="D1054" s="19" t="s">
        <v>15</v>
      </c>
      <c r="E1054" s="19" t="s">
        <v>713</v>
      </c>
      <c r="F1054" s="19" t="s">
        <v>15</v>
      </c>
      <c r="G1054" s="19">
        <v>1</v>
      </c>
    </row>
    <row r="1055" spans="1:7" outlineLevel="7">
      <c r="A1055" s="21" t="s">
        <v>15</v>
      </c>
      <c r="B1055" s="22" t="s">
        <v>714</v>
      </c>
      <c r="C1055" s="21" t="s">
        <v>17</v>
      </c>
      <c r="D1055" s="21" t="b">
        <f>EXACT(G1045,"Isolated System")</f>
        <v>0</v>
      </c>
      <c r="E1055" s="21" t="s">
        <v>715</v>
      </c>
      <c r="F1055" s="21" t="s">
        <v>15</v>
      </c>
      <c r="G1055" s="21" t="s">
        <v>17</v>
      </c>
    </row>
    <row r="1056" spans="1:7" outlineLevel="7" collapsed="1">
      <c r="A1056" s="19" t="s">
        <v>15</v>
      </c>
      <c r="B1056" s="19" t="s">
        <v>152</v>
      </c>
      <c r="C1056" s="19" t="s">
        <v>17</v>
      </c>
      <c r="D1056" s="19" t="s">
        <v>15</v>
      </c>
      <c r="E1056" s="19" t="s">
        <v>704</v>
      </c>
      <c r="F1056" s="19" t="s">
        <v>15</v>
      </c>
      <c r="G1056" s="19">
        <v>1</v>
      </c>
    </row>
    <row r="1057" spans="1:7" outlineLevel="7" collapsed="1">
      <c r="A1057" s="19" t="s">
        <v>15</v>
      </c>
      <c r="B1057" s="19" t="s">
        <v>152</v>
      </c>
      <c r="C1057" s="19" t="s">
        <v>17</v>
      </c>
      <c r="D1057" s="19" t="s">
        <v>15</v>
      </c>
      <c r="E1057" s="19" t="s">
        <v>705</v>
      </c>
      <c r="F1057" s="19" t="s">
        <v>15</v>
      </c>
      <c r="G1057" s="19">
        <v>1</v>
      </c>
    </row>
    <row r="1058" spans="1:7" outlineLevel="7" collapsed="1">
      <c r="A1058" s="19" t="s">
        <v>15</v>
      </c>
      <c r="B1058" s="19" t="s">
        <v>152</v>
      </c>
      <c r="C1058" s="19" t="s">
        <v>17</v>
      </c>
      <c r="D1058" s="19" t="s">
        <v>15</v>
      </c>
      <c r="E1058" s="19" t="s">
        <v>706</v>
      </c>
      <c r="F1058" s="19" t="s">
        <v>15</v>
      </c>
      <c r="G1058" s="19">
        <v>1</v>
      </c>
    </row>
    <row r="1059" spans="1:7" outlineLevel="7" collapsed="1">
      <c r="A1059" s="19" t="s">
        <v>15</v>
      </c>
      <c r="B1059" s="19" t="s">
        <v>152</v>
      </c>
      <c r="C1059" s="19" t="s">
        <v>17</v>
      </c>
      <c r="D1059" s="19" t="s">
        <v>15</v>
      </c>
      <c r="E1059" s="19" t="s">
        <v>713</v>
      </c>
      <c r="F1059" s="19" t="s">
        <v>15</v>
      </c>
      <c r="G1059" s="19">
        <v>1</v>
      </c>
    </row>
    <row r="1060" spans="1:7" outlineLevel="7" collapsed="1">
      <c r="A1060" s="19" t="s">
        <v>15</v>
      </c>
      <c r="B1060" s="19" t="s">
        <v>152</v>
      </c>
      <c r="C1060" s="19" t="s">
        <v>17</v>
      </c>
      <c r="D1060" s="19" t="s">
        <v>15</v>
      </c>
      <c r="E1060" s="19" t="s">
        <v>686</v>
      </c>
      <c r="F1060" s="19" t="s">
        <v>15</v>
      </c>
      <c r="G1060" s="19">
        <v>1</v>
      </c>
    </row>
    <row r="1061" spans="1:7" ht="30" outlineLevel="7" collapsed="1">
      <c r="A1061" s="19" t="s">
        <v>12</v>
      </c>
      <c r="B1061" s="19" t="s">
        <v>20</v>
      </c>
      <c r="C1061" s="20" t="s">
        <v>716</v>
      </c>
      <c r="D1061" s="19"/>
      <c r="E1061" s="19" t="s">
        <v>717</v>
      </c>
      <c r="F1061" s="19" t="s">
        <v>15</v>
      </c>
      <c r="G1061" s="19" t="s">
        <v>718</v>
      </c>
    </row>
    <row r="1062" spans="1:7" outlineLevel="7">
      <c r="A1062" s="21" t="s">
        <v>15</v>
      </c>
      <c r="B1062" s="22" t="s">
        <v>719</v>
      </c>
      <c r="C1062" s="21" t="s">
        <v>17</v>
      </c>
      <c r="D1062" s="21" t="b">
        <f>EXACT(G1061,"Multiple")</f>
        <v>0</v>
      </c>
      <c r="E1062" s="21" t="s">
        <v>720</v>
      </c>
      <c r="F1062" s="21" t="s">
        <v>15</v>
      </c>
      <c r="G1062" s="21" t="s">
        <v>17</v>
      </c>
    </row>
    <row r="1063" spans="1:7" ht="30" outlineLevel="7" collapsed="1">
      <c r="A1063" s="19" t="s">
        <v>12</v>
      </c>
      <c r="B1063" s="19" t="s">
        <v>20</v>
      </c>
      <c r="C1063" s="20" t="s">
        <v>721</v>
      </c>
      <c r="D1063" s="19"/>
      <c r="E1063" s="19" t="s">
        <v>722</v>
      </c>
      <c r="F1063" s="19" t="s">
        <v>15</v>
      </c>
      <c r="G1063" s="19" t="s">
        <v>723</v>
      </c>
    </row>
    <row r="1064" spans="1:7" ht="30" outlineLevel="7" collapsed="1">
      <c r="A1064" s="19" t="s">
        <v>15</v>
      </c>
      <c r="B1064" s="19" t="s">
        <v>20</v>
      </c>
      <c r="C1064" s="20" t="s">
        <v>724</v>
      </c>
      <c r="D1064" s="19" t="b">
        <f>EXACT(G1063,"Isolated grid systems with multiple fuel and technology types with combined cycle power plants")</f>
        <v>0</v>
      </c>
      <c r="E1064" s="19" t="s">
        <v>725</v>
      </c>
      <c r="F1064" s="19" t="s">
        <v>15</v>
      </c>
      <c r="G1064" s="19" t="s">
        <v>12</v>
      </c>
    </row>
    <row r="1065" spans="1:7" ht="30" outlineLevel="7" collapsed="1">
      <c r="A1065" s="19" t="s">
        <v>15</v>
      </c>
      <c r="B1065" s="19" t="s">
        <v>20</v>
      </c>
      <c r="C1065" s="20" t="s">
        <v>726</v>
      </c>
      <c r="D1065" s="19" t="b">
        <f>EXACT(G1063,"Isolated grid systems with multiple fuel and technology types without combined cycle power plants")</f>
        <v>0</v>
      </c>
      <c r="E1065" s="19" t="s">
        <v>725</v>
      </c>
      <c r="F1065" s="19" t="s">
        <v>15</v>
      </c>
      <c r="G1065" s="19" t="s">
        <v>12</v>
      </c>
    </row>
    <row r="1066" spans="1:7" outlineLevel="7">
      <c r="A1066" s="21" t="s">
        <v>15</v>
      </c>
      <c r="B1066" s="22" t="s">
        <v>703</v>
      </c>
      <c r="C1066" s="21" t="s">
        <v>17</v>
      </c>
      <c r="D1066" s="21" t="b">
        <f>EXACT(G1045,"Grid is located in LDC/SIDs/URC")</f>
        <v>1</v>
      </c>
      <c r="E1066" s="21" t="s">
        <v>703</v>
      </c>
      <c r="F1066" s="21" t="s">
        <v>15</v>
      </c>
      <c r="G1066" s="21" t="s">
        <v>17</v>
      </c>
    </row>
    <row r="1067" spans="1:7" outlineLevel="7" collapsed="1">
      <c r="A1067" s="19" t="s">
        <v>15</v>
      </c>
      <c r="B1067" s="19" t="s">
        <v>152</v>
      </c>
      <c r="C1067" s="19" t="s">
        <v>17</v>
      </c>
      <c r="D1067" s="19" t="s">
        <v>15</v>
      </c>
      <c r="E1067" s="19" t="s">
        <v>704</v>
      </c>
      <c r="F1067" s="19" t="s">
        <v>15</v>
      </c>
      <c r="G1067" s="19">
        <v>1</v>
      </c>
    </row>
    <row r="1068" spans="1:7" outlineLevel="7" collapsed="1">
      <c r="A1068" s="19" t="s">
        <v>15</v>
      </c>
      <c r="B1068" s="19" t="s">
        <v>152</v>
      </c>
      <c r="C1068" s="19" t="s">
        <v>17</v>
      </c>
      <c r="D1068" s="19" t="s">
        <v>15</v>
      </c>
      <c r="E1068" s="19" t="s">
        <v>705</v>
      </c>
      <c r="F1068" s="19" t="s">
        <v>15</v>
      </c>
      <c r="G1068" s="19">
        <v>1</v>
      </c>
    </row>
    <row r="1069" spans="1:7" outlineLevel="7" collapsed="1">
      <c r="A1069" s="19" t="s">
        <v>15</v>
      </c>
      <c r="B1069" s="19" t="s">
        <v>152</v>
      </c>
      <c r="C1069" s="19" t="s">
        <v>17</v>
      </c>
      <c r="D1069" s="19" t="s">
        <v>15</v>
      </c>
      <c r="E1069" s="19" t="s">
        <v>706</v>
      </c>
      <c r="F1069" s="19" t="s">
        <v>15</v>
      </c>
      <c r="G1069" s="19">
        <v>1</v>
      </c>
    </row>
    <row r="1070" spans="1:7" outlineLevel="7" collapsed="1">
      <c r="A1070" s="19" t="s">
        <v>15</v>
      </c>
      <c r="B1070" s="19" t="s">
        <v>152</v>
      </c>
      <c r="C1070" s="19" t="s">
        <v>17</v>
      </c>
      <c r="D1070" s="19" t="s">
        <v>15</v>
      </c>
      <c r="E1070" s="19" t="s">
        <v>686</v>
      </c>
      <c r="F1070" s="19" t="s">
        <v>15</v>
      </c>
      <c r="G1070" s="19">
        <v>1</v>
      </c>
    </row>
    <row r="1071" spans="1:7" ht="30" outlineLevel="7" collapsed="1">
      <c r="A1071" s="19" t="s">
        <v>12</v>
      </c>
      <c r="B1071" s="19" t="s">
        <v>20</v>
      </c>
      <c r="C1071" s="20" t="s">
        <v>134</v>
      </c>
      <c r="D1071" s="19"/>
      <c r="E1071" s="19" t="s">
        <v>707</v>
      </c>
      <c r="F1071" s="19" t="s">
        <v>15</v>
      </c>
      <c r="G1071" s="19" t="s">
        <v>12</v>
      </c>
    </row>
    <row r="1072" spans="1:7" ht="45" outlineLevel="7" collapsed="1">
      <c r="A1072" s="19" t="s">
        <v>12</v>
      </c>
      <c r="B1072" s="19" t="s">
        <v>20</v>
      </c>
      <c r="C1072" s="20" t="s">
        <v>708</v>
      </c>
      <c r="D1072" s="19"/>
      <c r="E1072" s="19" t="s">
        <v>709</v>
      </c>
      <c r="F1072" s="19" t="s">
        <v>15</v>
      </c>
      <c r="G1072" s="19" t="s">
        <v>710</v>
      </c>
    </row>
    <row r="1073" spans="1:7" ht="30" outlineLevel="7" collapsed="1">
      <c r="A1073" s="19" t="s">
        <v>12</v>
      </c>
      <c r="B1073" s="19" t="s">
        <v>20</v>
      </c>
      <c r="C1073" s="20" t="s">
        <v>711</v>
      </c>
      <c r="D1073" s="19"/>
      <c r="E1073" s="19" t="s">
        <v>712</v>
      </c>
      <c r="F1073" s="19" t="s">
        <v>15</v>
      </c>
      <c r="G1073" s="19" t="s">
        <v>12</v>
      </c>
    </row>
    <row r="1074" spans="1:7" outlineLevel="7" collapsed="1">
      <c r="A1074" s="19" t="s">
        <v>15</v>
      </c>
      <c r="B1074" s="19" t="s">
        <v>152</v>
      </c>
      <c r="C1074" s="19" t="s">
        <v>17</v>
      </c>
      <c r="D1074" s="19" t="s">
        <v>15</v>
      </c>
      <c r="E1074" s="19" t="s">
        <v>713</v>
      </c>
      <c r="F1074" s="19" t="s">
        <v>15</v>
      </c>
      <c r="G1074" s="19">
        <v>1</v>
      </c>
    </row>
    <row r="1075" spans="1:7" outlineLevel="6">
      <c r="A1075" s="21" t="s">
        <v>15</v>
      </c>
      <c r="B1075" s="22" t="s">
        <v>727</v>
      </c>
      <c r="C1075" s="21" t="s">
        <v>17</v>
      </c>
      <c r="D1075" s="21" t="b">
        <f>EXACT(G1043,"Yes")</f>
        <v>1</v>
      </c>
      <c r="E1075" s="21" t="s">
        <v>727</v>
      </c>
      <c r="F1075" s="21" t="s">
        <v>15</v>
      </c>
      <c r="G1075" s="21" t="s">
        <v>17</v>
      </c>
    </row>
    <row r="1076" spans="1:7" outlineLevel="7" collapsed="1">
      <c r="A1076" s="19" t="s">
        <v>15</v>
      </c>
      <c r="B1076" s="19" t="s">
        <v>152</v>
      </c>
      <c r="C1076" s="19" t="s">
        <v>17</v>
      </c>
      <c r="D1076" s="19" t="s">
        <v>15</v>
      </c>
      <c r="E1076" s="19" t="s">
        <v>704</v>
      </c>
      <c r="F1076" s="19" t="s">
        <v>15</v>
      </c>
      <c r="G1076" s="19">
        <v>1</v>
      </c>
    </row>
    <row r="1077" spans="1:7" outlineLevel="7" collapsed="1">
      <c r="A1077" s="19" t="s">
        <v>15</v>
      </c>
      <c r="B1077" s="19" t="s">
        <v>152</v>
      </c>
      <c r="C1077" s="19" t="s">
        <v>17</v>
      </c>
      <c r="D1077" s="19" t="s">
        <v>15</v>
      </c>
      <c r="E1077" s="19" t="s">
        <v>713</v>
      </c>
      <c r="F1077" s="19" t="s">
        <v>15</v>
      </c>
      <c r="G1077" s="19">
        <v>1</v>
      </c>
    </row>
    <row r="1078" spans="1:7" outlineLevel="7" collapsed="1">
      <c r="A1078" s="19" t="s">
        <v>15</v>
      </c>
      <c r="B1078" s="19" t="s">
        <v>152</v>
      </c>
      <c r="C1078" s="19" t="s">
        <v>17</v>
      </c>
      <c r="D1078" s="19" t="s">
        <v>15</v>
      </c>
      <c r="E1078" s="19" t="s">
        <v>705</v>
      </c>
      <c r="F1078" s="19" t="s">
        <v>15</v>
      </c>
      <c r="G1078" s="19">
        <v>1</v>
      </c>
    </row>
    <row r="1079" spans="1:7" outlineLevel="7" collapsed="1">
      <c r="A1079" s="19" t="s">
        <v>15</v>
      </c>
      <c r="B1079" s="19" t="s">
        <v>152</v>
      </c>
      <c r="C1079" s="19" t="s">
        <v>17</v>
      </c>
      <c r="D1079" s="19" t="s">
        <v>15</v>
      </c>
      <c r="E1079" s="19" t="s">
        <v>706</v>
      </c>
      <c r="F1079" s="19" t="s">
        <v>15</v>
      </c>
      <c r="G1079" s="19">
        <v>1</v>
      </c>
    </row>
    <row r="1080" spans="1:7" ht="30" outlineLevel="6" collapsed="1">
      <c r="A1080" s="19" t="s">
        <v>12</v>
      </c>
      <c r="B1080" s="19" t="s">
        <v>20</v>
      </c>
      <c r="C1080" s="20" t="s">
        <v>728</v>
      </c>
      <c r="D1080" s="19"/>
      <c r="E1080" s="19" t="s">
        <v>729</v>
      </c>
      <c r="F1080" s="19" t="s">
        <v>15</v>
      </c>
      <c r="G1080" s="19" t="s">
        <v>12</v>
      </c>
    </row>
    <row r="1081" spans="1:7" ht="30" outlineLevel="6" collapsed="1">
      <c r="A1081" s="19" t="s">
        <v>12</v>
      </c>
      <c r="B1081" s="19" t="s">
        <v>20</v>
      </c>
      <c r="C1081" s="20" t="s">
        <v>730</v>
      </c>
      <c r="D1081" s="19"/>
      <c r="E1081" s="19" t="s">
        <v>731</v>
      </c>
      <c r="F1081" s="19" t="s">
        <v>15</v>
      </c>
      <c r="G1081" s="19" t="s">
        <v>732</v>
      </c>
    </row>
    <row r="1082" spans="1:7" outlineLevel="6" collapsed="1">
      <c r="A1082" s="19" t="s">
        <v>15</v>
      </c>
      <c r="B1082" s="19" t="s">
        <v>152</v>
      </c>
      <c r="C1082" s="19" t="s">
        <v>17</v>
      </c>
      <c r="D1082" s="19" t="s">
        <v>15</v>
      </c>
      <c r="E1082" s="19" t="s">
        <v>733</v>
      </c>
      <c r="F1082" s="19" t="s">
        <v>15</v>
      </c>
      <c r="G1082" s="19">
        <v>1</v>
      </c>
    </row>
    <row r="1083" spans="1:7" outlineLevel="4">
      <c r="A1083" s="21" t="s">
        <v>15</v>
      </c>
      <c r="B1083" s="22" t="s">
        <v>734</v>
      </c>
      <c r="C1083" s="21" t="s">
        <v>17</v>
      </c>
      <c r="D1083" s="21" t="b">
        <f>EXACT(G942,"Use conservative default values")</f>
        <v>0</v>
      </c>
      <c r="E1083" s="21" t="s">
        <v>735</v>
      </c>
      <c r="F1083" s="21" t="s">
        <v>15</v>
      </c>
      <c r="G1083" s="21" t="s">
        <v>17</v>
      </c>
    </row>
    <row r="1084" spans="1:7" ht="45" outlineLevel="5" collapsed="1">
      <c r="A1084" s="19" t="s">
        <v>12</v>
      </c>
      <c r="B1084" s="19" t="s">
        <v>20</v>
      </c>
      <c r="C1084" s="20" t="s">
        <v>736</v>
      </c>
      <c r="D1084" s="19"/>
      <c r="E1084" s="19" t="s">
        <v>737</v>
      </c>
      <c r="F1084" s="19" t="s">
        <v>15</v>
      </c>
      <c r="G1084" s="19" t="s">
        <v>738</v>
      </c>
    </row>
    <row r="1085" spans="1:7" ht="45" outlineLevel="5" collapsed="1">
      <c r="A1085" s="19" t="s">
        <v>15</v>
      </c>
      <c r="B1085" s="19" t="s">
        <v>20</v>
      </c>
      <c r="C1085" s="20" t="s">
        <v>739</v>
      </c>
      <c r="D1085" s="19" t="b">
        <f>EXACT(G1084,"Only to baseline electricity consumption sources but not to project or leakage electricity consumption sources")</f>
        <v>0</v>
      </c>
      <c r="E1085" s="19" t="s">
        <v>740</v>
      </c>
      <c r="F1085" s="19" t="s">
        <v>15</v>
      </c>
      <c r="G1085" s="19" t="s">
        <v>12</v>
      </c>
    </row>
    <row r="1086" spans="1:7" outlineLevel="4">
      <c r="A1086" s="21" t="s">
        <v>12</v>
      </c>
      <c r="B1086" s="22" t="s">
        <v>741</v>
      </c>
      <c r="C1086" s="21" t="s">
        <v>17</v>
      </c>
      <c r="D1086" s="21"/>
      <c r="E1086" s="21" t="s">
        <v>741</v>
      </c>
      <c r="F1086" s="21" t="s">
        <v>15</v>
      </c>
      <c r="G1086" s="21" t="s">
        <v>17</v>
      </c>
    </row>
    <row r="1087" spans="1:7" ht="30" outlineLevel="5" collapsed="1">
      <c r="A1087" s="19" t="s">
        <v>12</v>
      </c>
      <c r="B1087" s="19" t="s">
        <v>152</v>
      </c>
      <c r="C1087" s="19" t="s">
        <v>17</v>
      </c>
      <c r="D1087" s="19"/>
      <c r="E1087" s="19" t="s">
        <v>742</v>
      </c>
      <c r="F1087" s="19" t="s">
        <v>15</v>
      </c>
      <c r="G1087" s="19">
        <v>1</v>
      </c>
    </row>
    <row r="1088" spans="1:7" ht="30" outlineLevel="5" collapsed="1">
      <c r="A1088" s="19" t="s">
        <v>12</v>
      </c>
      <c r="B1088" s="19" t="s">
        <v>152</v>
      </c>
      <c r="C1088" s="19" t="s">
        <v>17</v>
      </c>
      <c r="D1088" s="19"/>
      <c r="E1088" s="19" t="s">
        <v>743</v>
      </c>
      <c r="F1088" s="19" t="s">
        <v>15</v>
      </c>
      <c r="G1088" s="19">
        <v>1</v>
      </c>
    </row>
    <row r="1089" spans="1:7" outlineLevel="5" collapsed="1">
      <c r="A1089" s="19" t="s">
        <v>12</v>
      </c>
      <c r="B1089" s="19" t="s">
        <v>13</v>
      </c>
      <c r="C1089" s="19" t="s">
        <v>17</v>
      </c>
      <c r="D1089" s="19"/>
      <c r="E1089" s="19" t="s">
        <v>744</v>
      </c>
      <c r="F1089" s="19" t="s">
        <v>15</v>
      </c>
      <c r="G1089" s="19" t="s">
        <v>111</v>
      </c>
    </row>
    <row r="1090" spans="1:7" ht="30" outlineLevel="5" collapsed="1">
      <c r="A1090" s="19" t="s">
        <v>12</v>
      </c>
      <c r="B1090" s="19" t="s">
        <v>152</v>
      </c>
      <c r="C1090" s="19" t="s">
        <v>17</v>
      </c>
      <c r="D1090" s="19"/>
      <c r="E1090" s="19" t="s">
        <v>745</v>
      </c>
      <c r="F1090" s="19" t="s">
        <v>15</v>
      </c>
      <c r="G1090" s="19">
        <v>1</v>
      </c>
    </row>
    <row r="1091" spans="1:7" ht="30" outlineLevel="5" collapsed="1">
      <c r="A1091" s="19" t="s">
        <v>12</v>
      </c>
      <c r="B1091" s="19" t="s">
        <v>152</v>
      </c>
      <c r="C1091" s="19" t="s">
        <v>17</v>
      </c>
      <c r="D1091" s="19"/>
      <c r="E1091" s="19" t="s">
        <v>746</v>
      </c>
      <c r="F1091" s="19" t="s">
        <v>15</v>
      </c>
      <c r="G1091" s="19">
        <v>1</v>
      </c>
    </row>
    <row r="1092" spans="1:7" outlineLevel="5" collapsed="1">
      <c r="A1092" s="19" t="s">
        <v>12</v>
      </c>
      <c r="B1092" s="19" t="s">
        <v>13</v>
      </c>
      <c r="C1092" s="19" t="s">
        <v>17</v>
      </c>
      <c r="D1092" s="19"/>
      <c r="E1092" s="19" t="s">
        <v>747</v>
      </c>
      <c r="F1092" s="19" t="s">
        <v>15</v>
      </c>
      <c r="G1092" s="19" t="s">
        <v>111</v>
      </c>
    </row>
    <row r="1093" spans="1:7" ht="30" outlineLevel="5" collapsed="1">
      <c r="A1093" s="19" t="s">
        <v>12</v>
      </c>
      <c r="B1093" s="19" t="s">
        <v>152</v>
      </c>
      <c r="C1093" s="19" t="s">
        <v>17</v>
      </c>
      <c r="D1093" s="19"/>
      <c r="E1093" s="19" t="s">
        <v>748</v>
      </c>
      <c r="F1093" s="19" t="s">
        <v>15</v>
      </c>
      <c r="G1093" s="19">
        <v>1</v>
      </c>
    </row>
    <row r="1094" spans="1:7" ht="30" outlineLevel="5" collapsed="1">
      <c r="A1094" s="19" t="s">
        <v>12</v>
      </c>
      <c r="B1094" s="19" t="s">
        <v>152</v>
      </c>
      <c r="C1094" s="19" t="s">
        <v>17</v>
      </c>
      <c r="D1094" s="19"/>
      <c r="E1094" s="19" t="s">
        <v>749</v>
      </c>
      <c r="F1094" s="19" t="s">
        <v>15</v>
      </c>
      <c r="G1094" s="19">
        <v>1</v>
      </c>
    </row>
    <row r="1095" spans="1:7" outlineLevel="5" collapsed="1">
      <c r="A1095" s="19" t="s">
        <v>12</v>
      </c>
      <c r="B1095" s="19" t="s">
        <v>13</v>
      </c>
      <c r="C1095" s="19" t="s">
        <v>17</v>
      </c>
      <c r="D1095" s="19"/>
      <c r="E1095" s="19" t="s">
        <v>750</v>
      </c>
      <c r="F1095" s="19" t="s">
        <v>15</v>
      </c>
      <c r="G1095" s="19" t="s">
        <v>111</v>
      </c>
    </row>
    <row r="1096" spans="1:7" outlineLevel="3">
      <c r="A1096" s="3" t="s">
        <v>15</v>
      </c>
      <c r="B1096" s="3" t="s">
        <v>152</v>
      </c>
      <c r="C1096" s="3" t="s">
        <v>17</v>
      </c>
      <c r="D1096" s="3" t="s">
        <v>15</v>
      </c>
      <c r="E1096" s="3" t="s">
        <v>804</v>
      </c>
      <c r="F1096" s="3" t="s">
        <v>15</v>
      </c>
      <c r="G1096" s="3">
        <v>1</v>
      </c>
    </row>
    <row r="1097" spans="1:7" ht="30" outlineLevel="3">
      <c r="A1097" s="3" t="s">
        <v>15</v>
      </c>
      <c r="B1097" s="3" t="s">
        <v>152</v>
      </c>
      <c r="C1097" s="3" t="s">
        <v>17</v>
      </c>
      <c r="D1097" s="3" t="s">
        <v>15</v>
      </c>
      <c r="E1097" s="3" t="s">
        <v>805</v>
      </c>
      <c r="F1097" s="3" t="s">
        <v>15</v>
      </c>
      <c r="G1097" s="3">
        <v>1</v>
      </c>
    </row>
    <row r="1098" spans="1:7" outlineLevel="3">
      <c r="A1098" s="3" t="s">
        <v>15</v>
      </c>
      <c r="B1098" s="3" t="s">
        <v>152</v>
      </c>
      <c r="C1098" s="3" t="s">
        <v>17</v>
      </c>
      <c r="D1098" s="3" t="s">
        <v>15</v>
      </c>
      <c r="E1098" s="3" t="s">
        <v>806</v>
      </c>
      <c r="F1098" s="3" t="s">
        <v>15</v>
      </c>
      <c r="G1098" s="3">
        <v>1</v>
      </c>
    </row>
    <row r="1099" spans="1:7" ht="30" outlineLevel="3">
      <c r="A1099" s="3" t="s">
        <v>15</v>
      </c>
      <c r="B1099" s="3" t="s">
        <v>152</v>
      </c>
      <c r="C1099" s="3" t="s">
        <v>17</v>
      </c>
      <c r="D1099" s="3" t="s">
        <v>15</v>
      </c>
      <c r="E1099" s="3" t="s">
        <v>807</v>
      </c>
      <c r="F1099" s="3" t="s">
        <v>15</v>
      </c>
      <c r="G1099" s="3">
        <v>1</v>
      </c>
    </row>
    <row r="1100" spans="1:7" outlineLevel="3">
      <c r="A1100" s="3" t="s">
        <v>15</v>
      </c>
      <c r="B1100" s="3" t="s">
        <v>152</v>
      </c>
      <c r="C1100" s="3" t="s">
        <v>17</v>
      </c>
      <c r="D1100" s="3" t="s">
        <v>15</v>
      </c>
      <c r="E1100" s="3" t="s">
        <v>808</v>
      </c>
      <c r="F1100" s="3" t="s">
        <v>15</v>
      </c>
      <c r="G1100" s="3">
        <v>1</v>
      </c>
    </row>
    <row r="1101" spans="1:7" ht="30" outlineLevel="3">
      <c r="A1101" s="3" t="s">
        <v>15</v>
      </c>
      <c r="B1101" s="3" t="s">
        <v>152</v>
      </c>
      <c r="C1101" s="3" t="s">
        <v>17</v>
      </c>
      <c r="D1101" s="3" t="s">
        <v>15</v>
      </c>
      <c r="E1101" s="3" t="s">
        <v>809</v>
      </c>
      <c r="F1101" s="3" t="s">
        <v>15</v>
      </c>
      <c r="G1101" s="3">
        <v>1</v>
      </c>
    </row>
    <row r="1102" spans="1:7" outlineLevel="1">
      <c r="A1102" s="3" t="s">
        <v>12</v>
      </c>
      <c r="B1102" s="8" t="s">
        <v>812</v>
      </c>
      <c r="C1102" s="3" t="s">
        <v>17</v>
      </c>
      <c r="D1102" s="3"/>
      <c r="E1102" s="3" t="s">
        <v>813</v>
      </c>
      <c r="F1102" s="3" t="s">
        <v>15</v>
      </c>
      <c r="G1102" s="3"/>
    </row>
    <row r="1103" spans="1:7" ht="30" outlineLevel="2">
      <c r="A1103" s="3" t="s">
        <v>15</v>
      </c>
      <c r="B1103" s="3" t="s">
        <v>152</v>
      </c>
      <c r="C1103" s="3" t="s">
        <v>17</v>
      </c>
      <c r="D1103" s="3" t="s">
        <v>336</v>
      </c>
      <c r="E1103" s="3" t="s">
        <v>814</v>
      </c>
      <c r="F1103" s="3" t="s">
        <v>15</v>
      </c>
      <c r="G1103" s="3">
        <f>0</f>
        <v>0</v>
      </c>
    </row>
    <row r="1104" spans="1:7" ht="45">
      <c r="A1104" s="3" t="s">
        <v>12</v>
      </c>
      <c r="B1104" s="3" t="s">
        <v>13</v>
      </c>
      <c r="C1104" s="3" t="s">
        <v>17</v>
      </c>
      <c r="D1104" s="3"/>
      <c r="E1104" s="3" t="s">
        <v>815</v>
      </c>
      <c r="F1104" s="3" t="s">
        <v>15</v>
      </c>
      <c r="G1104" s="32">
        <v>152312</v>
      </c>
    </row>
    <row r="1105" spans="1:7" ht="45">
      <c r="A1105" s="3" t="s">
        <v>12</v>
      </c>
      <c r="B1105" s="3" t="s">
        <v>13</v>
      </c>
      <c r="C1105" s="3" t="s">
        <v>17</v>
      </c>
      <c r="D1105" s="3"/>
      <c r="E1105" s="3" t="s">
        <v>816</v>
      </c>
      <c r="F1105" s="3" t="s">
        <v>15</v>
      </c>
      <c r="G1105" s="32">
        <v>151929</v>
      </c>
    </row>
    <row r="1106" spans="1:7" ht="30">
      <c r="A1106" s="3" t="s">
        <v>12</v>
      </c>
      <c r="B1106" s="3" t="s">
        <v>13</v>
      </c>
      <c r="C1106" s="3" t="s">
        <v>17</v>
      </c>
      <c r="D1106" s="3"/>
      <c r="E1106" s="3" t="s">
        <v>817</v>
      </c>
      <c r="F1106" s="3" t="s">
        <v>15</v>
      </c>
      <c r="G1106" s="3">
        <v>383</v>
      </c>
    </row>
    <row r="1107" spans="1:7" ht="105">
      <c r="A1107" s="3" t="s">
        <v>12</v>
      </c>
      <c r="B1107" s="3" t="s">
        <v>13</v>
      </c>
      <c r="C1107" s="3" t="s">
        <v>17</v>
      </c>
      <c r="D1107" s="3"/>
      <c r="E1107" s="3" t="s">
        <v>818</v>
      </c>
      <c r="F1107" s="3" t="s">
        <v>15</v>
      </c>
      <c r="G1107" s="9" t="s">
        <v>819</v>
      </c>
    </row>
    <row r="1108" spans="1:7">
      <c r="A1108" s="3" t="s">
        <v>12</v>
      </c>
      <c r="B1108" s="3" t="s">
        <v>13</v>
      </c>
      <c r="C1108" s="3" t="s">
        <v>17</v>
      </c>
      <c r="D1108" s="3"/>
      <c r="E1108" s="3" t="s">
        <v>820</v>
      </c>
      <c r="F1108" s="3" t="s">
        <v>15</v>
      </c>
      <c r="G1108" s="9" t="s">
        <v>537</v>
      </c>
    </row>
  </sheetData>
  <mergeCells count="3">
    <mergeCell ref="A1:G1"/>
    <mergeCell ref="B2:G2"/>
    <mergeCell ref="B3:G3"/>
  </mergeCells>
  <dataValidations count="4">
    <dataValidation type="list" allowBlank="1" showInputMessage="1" showErrorMessage="1" sqref="F5:F17 G20 F20:F22 F608:F609 A608:A609 G608 G114 F1102:F1108 A1102:A1108 F25:F115 A5:A115" xr:uid="{000914E7-41B2-4960-9620-6250F5182F40}">
      <formula1>"Yes,No"</formula1>
    </dataValidation>
    <dataValidation type="list" allowBlank="1" showInputMessage="1" showErrorMessage="1" sqref="B3:G3" xr:uid="{1CCEAB9B-1E36-45AE-B985-B3251AE4F9E8}">
      <formula1>"Verifiable Credentials,Encrypted Verifiable Credential,Sub-Schema"</formula1>
    </dataValidation>
    <dataValidation type="list" allowBlank="1" showInputMessage="1" showErrorMessage="1" sqref="G105 G93" xr:uid="{3AB2D0F5-91EE-4A8F-B8BA-786C0F5FAB0D}">
      <formula1>"i,ii,iii,iv,v"</formula1>
    </dataValidation>
    <dataValidation type="list" allowBlank="1" showInputMessage="1" showErrorMessage="1" sqref="G88 G609 G115" xr:uid="{9F07C0EB-0FD4-4207-BB21-9A470CCC343C}">
      <formula1>"Case 1,Case 2"</formula1>
    </dataValidation>
  </dataValidations>
  <hyperlinks>
    <hyperlink ref="B17" location="'Date Range'!A1" display="Date Range" xr:uid="{AA193F5A-7B6E-4229-81FF-8C9F4F3DFE2A}"/>
    <hyperlink ref="C20" location="'ACCs Issued (enum)'!A1" display="'ACCs Issued (enum)" xr:uid="{C1AF3F44-4D09-43A3-ACA9-E0A57912730E}"/>
    <hyperlink ref="B15" location="'Summary of Previous ACCs'!A1" display="'Summary of Previous ACCs" xr:uid="{33E8962D-D220-4C6D-BA4A-B5A8EBDD6FAF}"/>
    <hyperlink ref="B22" location="'Date Range'!A1" display="'Date Range" xr:uid="{6CB2DC0F-7975-48E8-93C9-A9E2B25E17AF}"/>
    <hyperlink ref="B38" location="'Ownership of ACCs'!A1" display="'Ownership of ACCs" xr:uid="{5FAEEED8-D6ED-4B4A-AA51-912CB531504A}"/>
    <hyperlink ref="B47" location="'Data-Parameter'!A1" display="'Data-Parameter" xr:uid="{832F3D58-1179-4111-8EA4-823EC73A1C14}"/>
    <hyperlink ref="B61" location="'Data-Parameter'!A1" display="'Data-Parameter" xr:uid="{0B2B772E-ED49-418D-AC7E-7F98B6A332C7}"/>
    <hyperlink ref="B75" location="'Data-Parameter Risk Management'!A1" display="'Data-Parameter Risk Management" xr:uid="{B380D585-EA48-4F00-B933-9C2639ACEE9C}"/>
    <hyperlink ref="B85" location="'Emission Reductions'!A1" display="'Emission Reductions" xr:uid="{0C1397A4-BF14-4EB1-9123-BD4FBE753405}"/>
    <hyperlink ref="C88" location="'Baseline Det (enum)'!A1" display="'Baseline Det (enum)" xr:uid="{30B7DA3A-D45C-49B2-8245-059C9BF9E4B0}"/>
    <hyperlink ref="B90" location="'Baseline Emissions Case 1'!A1" display="'Baseline Emissions Case 1" xr:uid="{77D66022-872A-438C-B57D-06D841F30B15}"/>
    <hyperlink ref="C93" location="'Baseline EF grid (enum)'!A1" display="Baseline EF grid (enum)" xr:uid="{F0A44115-7D00-4576-B179-56EA3315EF6E}"/>
    <hyperlink ref="B100" location="'Baseline Emissions Case 2'!A1" display="'Baseline Emissions Case 2" xr:uid="{11FB91DC-366E-4C72-A14F-E79548A484F1}"/>
    <hyperlink ref="C105" location="'Baseline EF grid (enum)'!A1" display="Baseline EF grid (enum)" xr:uid="{746384DF-481F-481D-817A-4B05C5FA2E53}"/>
    <hyperlink ref="C116" location="#'If emissions are calcul (enum)'!A3" display="If emissions are calcul (enum)" xr:uid="{0F6617D8-B55A-4253-901E-A47506192103}"/>
    <hyperlink ref="B117" location="#'Tool 05 Scenario C'!A1" display="Tool 05 Scenario C" xr:uid="{0F390463-DC60-4600-B7DF-D555E2A2F39D}"/>
    <hyperlink ref="C118" location="#'Please select the appro (enum)'!A3" display="Please select the appro (enum)" xr:uid="{58703884-CC44-4CCB-A674-4825162E30E8}"/>
    <hyperlink ref="B119" location="#'Tool 05 Scenario A'!A1" display="Tool 05 Scenario A" xr:uid="{F7FFF0AF-A07B-4335-A78F-D05B75C3A404}"/>
    <hyperlink ref="C120" location="#'Scenario A has 2 option (enum)'!A3" display="Scenario A has 2 option (enum)" xr:uid="{D53C8A20-825D-4DE6-9971-C3C88D51D8B2}"/>
    <hyperlink ref="B121" location="#'Tool 07'!A1" display="Tool 07" xr:uid="{D2C62E42-0641-4BC9-90EE-D62614CBFC41}"/>
    <hyperlink ref="C123" location="#'Does you have hourly or (enum)'!A3" display="Does you have hourly or (enum)" xr:uid="{BE24DB25-AA23-41B9-A969-DBC2D76BEA16}"/>
    <hyperlink ref="B124" location="#'Is LCMR share less than 50% in'!A1" display="Is LCMR share less than 50% in" xr:uid="{1153551F-756D-4445-95E4-71F51B80AFE2}"/>
    <hyperlink ref="C125" location="#'Is LCMR share less than (enum)'!A3" display="Is LCMR share less than (enum)" xr:uid="{F6C8A2A8-E39A-470B-A281-807A8E28AF2C}"/>
    <hyperlink ref="B126" location="#'Is the average load by LCMR le'!A1" display="Is the average load by LCMR le" xr:uid="{0DC44439-A10E-4CCD-A3F1-131D54A8A33B}"/>
    <hyperlink ref="C127" location="#'Is the average load by  (enum)'!A3" display="Is the average load by  (enum)" xr:uid="{1007109B-7ED6-4E54-9629-D1A8C4AF2586}"/>
    <hyperlink ref="B128" location="#'Are hourly loads of the grid i'!A1" display="Are hourly loads of the grid i" xr:uid="{8B8C0FA8-0BE8-4A01-A9B7-7C859FB10017}"/>
    <hyperlink ref="C129" location="#'Are hourly loads of the (enum)'!A3" display="Are hourly loads of the (enum)" xr:uid="{19F2C67A-127A-485B-B399-18D1D806A6BC}"/>
    <hyperlink ref="B130" location="#'Is the LASL more than one thir'!A1" display="Is the LASL more than one thir" xr:uid="{357E1D14-00B7-4227-AA9B-83EF00CD9ED4}"/>
    <hyperlink ref="C131" location="#'Is the LASL more than o (enum)'!A3" display="Is the LASL more than o (enum)" xr:uid="{AF5130D7-B918-41A6-A44C-B289DEDE6DA8}"/>
    <hyperlink ref="B132" location="#'Do you have annual aggregated '!A1" display="Do you have annual aggregated " xr:uid="{D9438769-1226-47A4-935F-18D317962B00}"/>
    <hyperlink ref="B133" location="#'Simple Adj OM'!A1" display="Simple Adj OM" xr:uid="{E48F58AC-C920-4A94-981D-A64725392CB5}"/>
    <hyperlink ref="B134" location="#'Simple Adj OM'!A1" display="Simple Adj OM" xr:uid="{E994DA83-6D7B-444A-B1DE-ACC0C54FC97B}"/>
    <hyperlink ref="C135" location="#'Select the approach you (enum)'!A3" display="Select the approach you (enum)" xr:uid="{5172A7FC-7009-4297-B837-6C0902AE1253}"/>
    <hyperlink ref="B136" location="#'Lambda Approach 2'!A1" display="Lambda Approach 2" xr:uid="{909C7866-1D32-404E-8822-05AB8A6A485E}"/>
    <hyperlink ref="B137" location="#'Lambda Approach 1'!A1" display="Lambda Approach 1" xr:uid="{9CBDB05C-6EAC-46D4-BB34-8109265BF893}"/>
    <hyperlink ref="B139" location="#'(Average OM Simple Adj OM) Pow'!A1" display="(Average OM Simple Adj OM) Pow" xr:uid="{A5BEFB03-E3E4-45AA-8279-34C45BB45697}"/>
    <hyperlink ref="B140" location="#'Average OM Simple OM'!A1" display="Average OM Simple OM" xr:uid="{51862F5C-2220-46A3-B39C-69E998E4995B}"/>
    <hyperlink ref="C141" location="#'Select one of the two o (enum)'!A3" display="Select one of the two o (enum)" xr:uid="{3F025F5C-65FB-4AD0-9572-FF2E60AD3221}"/>
    <hyperlink ref="B142" location="#'Calculation based on total fue'!A1" display="Calculation based on total fue" xr:uid="{84E69B8A-2290-4C32-A08D-26DE029431E0}"/>
    <hyperlink ref="B145" location="#'Fuel Type'!A1" display="Fuel Type" xr:uid="{5223B25C-BD67-4C84-988E-C66F4FD71DE0}"/>
    <hyperlink ref="B146" location="#'Calculation based on average e'!A1" display="Calculation based on average e" xr:uid="{5451C747-7545-4F93-9FEE-2B1A9F7A77C5}"/>
    <hyperlink ref="B148" location="#'(Average OM Simple Adj OM) Pow'!A1" display="(Average OM Simple Adj OM) Pow" xr:uid="{7C994A87-9D31-4BA3-8A5E-12A82DB16233}"/>
    <hyperlink ref="B150" location="#'Average OM Simple OM'!A1" display="Average OM Simple OM" xr:uid="{3A86791F-D5D4-4466-B189-3D1037BD5128}"/>
    <hyperlink ref="C151" location="#'Select one of the two o (enum)'!A3" display="Select one of the two o (enum)" xr:uid="{CEDDB677-4279-4AA5-8221-9ABF02A11C95}"/>
    <hyperlink ref="B152" location="#'Calculation based on total fue'!A1" display="Calculation based on total fue" xr:uid="{EB4E90CC-C9E7-4FE0-9DF1-6328E5A8F877}"/>
    <hyperlink ref="B155" location="#'Fuel Type'!A1" display="Fuel Type" xr:uid="{ABDA165C-B245-403B-8E47-88E73ECF2551}"/>
    <hyperlink ref="B160" location="#'Calculation based on average e'!A1" display="Calculation based on average e" xr:uid="{F57DF40C-C6D4-4869-A0B0-5733EDB41372}"/>
    <hyperlink ref="B162" location="#'(Average OM Simple Adj OM) Pow'!A1" display="(Average OM Simple Adj OM) Pow" xr:uid="{3CEB0F5E-E8BB-479D-9C4F-8F844F50CFF5}"/>
    <hyperlink ref="C163" location="#'Select the option that  (enum)'!A3" display="Select the option that  (enum)" xr:uid="{789D4595-38DE-491F-817B-B0BD150E4A5D}"/>
    <hyperlink ref="B164" location="#'Average OM (Option A3)'!A1" display="Average OM (Option A3)" xr:uid="{5B5D744B-F4D5-447E-9873-14DD59CDA35B}"/>
    <hyperlink ref="B165" location="#'Average OM (Option A2)'!A1" display="Average OM (Option A2)" xr:uid="{A0E0CA3A-8163-4F17-8337-7F6DB56E34FD}"/>
    <hyperlink ref="B166" location="#'Average OM (Option A1)'!A1" display="Average OM (Option A1)" xr:uid="{A5295E6C-7FE9-4824-80FD-2D012944EFD5}"/>
    <hyperlink ref="B168" location="#'Dispatch Data OM'!A1" display="Dispatch Data OM" xr:uid="{FF195E3F-B003-4AF5-9F2B-A7560FE5E869}"/>
    <hyperlink ref="C169" location="#'Select the option th 1 (enum)'!A3" display="Select the option th 1 (enum)" xr:uid="{6AC95DCF-0586-448B-951A-8B696E357CA6}"/>
    <hyperlink ref="B171" location="#'Build Margin'!A1" display="Build Margin" xr:uid="{548AF1F0-E75B-4181-B9B2-2B971B5A2F97}"/>
    <hyperlink ref="B176" location="#'Power Unit'!A1" display="Power Unit" xr:uid="{8B7589B9-16A6-419A-B8A3-CF80C56CFBA2}"/>
    <hyperlink ref="B181" location="#'Combined Margin'!A1" display="Combined Margin" xr:uid="{892171EA-90FF-419C-9882-163394963B8A}"/>
    <hyperlink ref="C182" location="#'Is data to determine Bu (enum)'!A3" display="Is data to determine Bu (enum)" xr:uid="{4E444252-5686-49C2-82DC-E333AC8EDDBC}"/>
    <hyperlink ref="B183" location="#'Combined Margin. Is grid locat'!A1" display="Combined Margin. Is grid locat" xr:uid="{DA4D0BCC-6C61-4BA1-AD02-C47C827F9ED6}"/>
    <hyperlink ref="C184" location="#'Is grid located in LDCS (enum)'!A3" display="Is grid located in LDCS (enum)" xr:uid="{5E01206E-7D46-4B26-8327-F933B8CD6B58}"/>
    <hyperlink ref="B185" location="#'Simplified CM'!A1" display="Simplified CM" xr:uid="{84068A45-3492-4338-AD87-F60833AA8BF7}"/>
    <hyperlink ref="C190" location="#'Is the project activity (enum)'!A3" display="Is the project activity (enum)" xr:uid="{B4DAAA87-2E1E-4A7A-AA36-8D0523BC3217}"/>
    <hyperlink ref="C191" location="#'Is the share of renewab (enum)'!A3" display="Is the share of renewab (enum)" xr:uid="{771BD036-C15F-4ACD-B05C-F03C4E815686}"/>
    <hyperlink ref="C192" location="#'Has natural gas been us (enum)'!A3" display="Has natural gas been us (enum)" xr:uid="{7904F9D3-4E95-4E0C-B24E-8128804E923B}"/>
    <hyperlink ref="B194" location="#'Simplified CM for Isolated Gri'!A1" display="Simplified CM for Isolated Gri" xr:uid="{57AF46D7-82BB-4511-9A66-563FCFCB3C43}"/>
    <hyperlink ref="C200" location="#'Is there a single diese (enum)'!A3" display="Is there a single diese (enum)" xr:uid="{04BC7D2C-CFE1-4214-BB2F-EE99C155A3D3}"/>
    <hyperlink ref="B201" location="#'For multiple power plants choo'!A1" display="For multiple power plants choo" xr:uid="{A2312057-8F98-4141-BCDD-2851A9C8C826}"/>
    <hyperlink ref="C202" location="#'For multiple power plan (enum)'!A3" display="For multiple power plan (enum)" xr:uid="{A4203773-36D4-486F-AF02-92EAFD5A037C}"/>
    <hyperlink ref="C203" location="#'Are there gaseous fuel- (enum)'!A3" display="Are there gaseous fuel- (enum)" xr:uid="{7039EAB8-A1D2-41F9-84A7-045711B16A6A}"/>
    <hyperlink ref="C204" location="#'Are there gaseous fu 1 (enum)'!A3" display="Are there gaseous fu 1 (enum)" xr:uid="{582EE1EA-E70E-4374-81A0-B46D3358C512}"/>
    <hyperlink ref="B205" location="#'Simplified CM'!A1" display="Simplified CM" xr:uid="{8B17AF38-629D-4F35-A6A6-F3267F58EED0}"/>
    <hyperlink ref="C210" location="#'Is the project activity (enum)'!A3" display="Is the project activity (enum)" xr:uid="{30600797-A6E5-4B7F-AA14-EBC4BFD53886}"/>
    <hyperlink ref="C211" location="#'Is the share of renewab (enum)'!A3" display="Is the share of renewab (enum)" xr:uid="{871EFB7B-1EA5-4788-8D68-DDC2EAE7A6FD}"/>
    <hyperlink ref="C212" location="#'Has natural gas been us (enum)'!A3" display="Has natural gas been us (enum)" xr:uid="{ADBEC214-DD82-49C8-8E20-2CDD37F48323}"/>
    <hyperlink ref="B214" location="#'Weighted average CM'!A1" display="Weighted average CM" xr:uid="{C7D26C2E-8FC4-4AF7-92B3-C0D6795194E9}"/>
    <hyperlink ref="C219" location="#'Is this data for the fi (enum)'!A3" display="Is this data for the fi (enum)" xr:uid="{FE48BF26-3368-4207-95FF-BA24231C5C36}"/>
    <hyperlink ref="C220" location="#'Select the option th 2 (enum)'!A3" display="Select the option th 2 (enum)" xr:uid="{A6688D52-C9D8-46AA-BDEB-732764A7EE99}"/>
    <hyperlink ref="B222" location="#'Tool 05 Scenario A | Default V'!A1" display="Tool 05 Scenario A | Default V" xr:uid="{82F87A7B-37B1-4D99-A2B6-A47FD9348B73}"/>
    <hyperlink ref="C223" location="#'Choose which option  1 (enum)'!A3" display="Choose which option  1 (enum)" xr:uid="{5E99482C-BF47-49F4-97CE-EB4AE994D029}"/>
    <hyperlink ref="C224" location="#'Does hydro power plants (enum)'!A3" display="Does hydro power plants (enum)" xr:uid="{E601DE1B-42BE-4E4B-B409-824A756E1D19}"/>
    <hyperlink ref="B225" location="#'Generic Approach'!A1" display="Generic Approach" xr:uid="{39E89A99-99A2-4331-9738-669C378B6D2B}"/>
    <hyperlink ref="B235" location="#'Tool 05 Scenario B'!A1" display="Tool 05 Scenario B" xr:uid="{3F61D9AA-F7BA-47BD-8221-D65183295630}"/>
    <hyperlink ref="C236" location="#'Tool 05 provides 2 appr (enum)'!A3" display="Tool 05 provides 2 appr (enum)" xr:uid="{04F60653-A2CB-43DB-AB9B-4B2EB335064E}"/>
    <hyperlink ref="B237" location="#'Tool 05 Scenario B | Generic A'!A1" display="Tool 05 Scenario B | Generic A" xr:uid="{583BA618-BBE2-408D-BDAA-E027092B941C}"/>
    <hyperlink ref="C238" location="#'Please select which app (enum)'!A3" display="Please select which app (enum)" xr:uid="{6AFFCE0E-06DA-4DB6-BA24-B9A543426087}"/>
    <hyperlink ref="C239" location="#'Choose which option app (enum)'!A3" display="Choose which option app (enum)" xr:uid="{200A596A-3CDF-4663-A62B-7CED88B619D1}"/>
    <hyperlink ref="C240" location="#'Select the option th 3 (enum)'!A3" display="Select the option th 3 (enum)" xr:uid="{FC18B0AC-0191-4B65-AAB4-CAF1BBF7FE6A}"/>
    <hyperlink ref="B241" location="#'Tool 05 Power Plants'!A1" display="Tool 05 Power Plants" xr:uid="{36D5BEDB-18C8-44A0-AAC9-E989353808DD}"/>
    <hyperlink ref="C243" location="#'Type of fossil fuel use (enum)'!A3" display="Type of fossil fuel use (enum)" xr:uid="{FEDCA5DB-5B08-4CAF-8085-8CCCDB742465}"/>
    <hyperlink ref="B253" location="#'Generic Approach'!A1" display="Generic Approach" xr:uid="{404489DB-8528-4179-8680-2F4258079838}"/>
    <hyperlink ref="B267" location="#'Tool 05 Scenario B'!A1" display="Tool 05 Scenario B" xr:uid="{B75913EE-5D92-4860-AFCD-BE3EAAE0D174}"/>
    <hyperlink ref="C268" location="#'Tool 05 provides 2 appr (enum)'!A3" display="Tool 05 provides 2 appr (enum)" xr:uid="{4FC6608A-5E79-4CE8-BD00-1139ED8F9DDF}"/>
    <hyperlink ref="B269" location="#'Tool 05 Scenario B | Generic A'!A1" display="Tool 05 Scenario B | Generic A" xr:uid="{4BD3ACA0-9B66-4EDE-B372-4BB10E320CD5}"/>
    <hyperlink ref="C270" location="#'Please select which app (enum)'!A3" display="Please select which app (enum)" xr:uid="{96BB5E7E-8E08-4823-A023-DC8FBEA5B998}"/>
    <hyperlink ref="C271" location="#'Choose which option app (enum)'!A3" display="Choose which option app (enum)" xr:uid="{41E70194-AD7C-47B1-8832-95E6EDA7B3FE}"/>
    <hyperlink ref="C272" location="#'Select the option th 3 (enum)'!A3" display="Select the option th 3 (enum)" xr:uid="{45C18ED4-3C5B-4BD3-92A6-57698C460178}"/>
    <hyperlink ref="B273" location="#'Tool 05 Power Plants'!A1" display="Tool 05 Power Plants" xr:uid="{22E334A8-DF7D-424D-9451-F1B04F3DB8F0}"/>
    <hyperlink ref="C275" location="#'Type of fossil fuel use (enum)'!A3" display="Type of fossil fuel use (enum)" xr:uid="{574BAB6B-D458-4044-9BE9-85AAD7DE9AF8}"/>
    <hyperlink ref="B285" location="#'Generic Approach'!A1" display="Generic Approach" xr:uid="{4CEFCF73-C796-4760-9151-A44E6C44F338}"/>
    <hyperlink ref="B299" location="#'Tool 05 Scenario A'!A1" display="Tool 05 Scenario A" xr:uid="{B93F5D91-597A-4A3D-B3F2-9E60F80DEBC5}"/>
    <hyperlink ref="C300" location="#'Scenario A has 2 option (enum)'!A3" display="Scenario A has 2 option (enum)" xr:uid="{D14C7961-98EA-46B8-931E-A1F0BB62B4EF}"/>
    <hyperlink ref="B301" location="#'Tool 07'!A1" display="Tool 07" xr:uid="{24E01AFC-9A28-4382-B60D-8DFBC9AC52AF}"/>
    <hyperlink ref="C303" location="#'Does you have hourly or (enum)'!A3" display="Does you have hourly or (enum)" xr:uid="{CFA42929-D660-4438-B9B1-38EA4F164C7B}"/>
    <hyperlink ref="B304" location="#'Is LCMR share less than 50% in'!A1" display="Is LCMR share less than 50% in" xr:uid="{A4A9D31E-A76F-4728-B993-786223723AEC}"/>
    <hyperlink ref="C305" location="#'Is LCMR share less than (enum)'!A3" display="Is LCMR share less than (enum)" xr:uid="{3DB1F0DA-E18E-443F-825C-53AD10FC1D2F}"/>
    <hyperlink ref="B306" location="#'Is the average load by LCMR le'!A1" display="Is the average load by LCMR le" xr:uid="{6E3DB094-C01A-4A1A-8AC7-DB19812DEA17}"/>
    <hyperlink ref="C307" location="#'Is the average load by  (enum)'!A3" display="Is the average load by  (enum)" xr:uid="{9CB122FA-3528-4871-8E38-2836A0A70196}"/>
    <hyperlink ref="B308" location="#'Are hourly loads of the grid i'!A1" display="Are hourly loads of the grid i" xr:uid="{063A58F1-0DEA-465C-98D8-E5BDF6BC9C45}"/>
    <hyperlink ref="C309" location="#'Are hourly loads of the (enum)'!A3" display="Are hourly loads of the (enum)" xr:uid="{6E0D2B58-801A-46DE-A0C1-CCBDB7F08EB2}"/>
    <hyperlink ref="B310" location="#'Is the LASL more than one thir'!A1" display="Is the LASL more than one thir" xr:uid="{EB298C29-1FB9-4894-AD7B-1EE2CB632FB9}"/>
    <hyperlink ref="C311" location="#'Is the LASL more than o (enum)'!A3" display="Is the LASL more than o (enum)" xr:uid="{968FF864-8031-4265-A1F0-DCB8BA3D73C8}"/>
    <hyperlink ref="B312" location="#'Do you have annual aggregated '!A1" display="Do you have annual aggregated " xr:uid="{CCC34AA6-5380-4AC5-BC95-EEB7D4C6C479}"/>
    <hyperlink ref="B313" location="#'Simple Adj OM'!A1" display="Simple Adj OM" xr:uid="{9DC69933-3C22-4D81-BA58-E6CA1A3D258A}"/>
    <hyperlink ref="B314" location="#'Simple Adj OM'!A1" display="Simple Adj OM" xr:uid="{FF17D529-6DD5-4D09-95E7-5ED40E0F4872}"/>
    <hyperlink ref="C315" location="#'Select the approach you (enum)'!A3" display="Select the approach you (enum)" xr:uid="{7A46A48D-823F-4431-A1E2-B84509120649}"/>
    <hyperlink ref="B316" location="#'Lambda Approach 2'!A1" display="Lambda Approach 2" xr:uid="{B11E1EB2-1BC2-4252-A029-E66B8B48CB23}"/>
    <hyperlink ref="B317" location="#'Lambda Approach 1'!A1" display="Lambda Approach 1" xr:uid="{DB43E8BB-4150-4479-AA56-61470FE26DEB}"/>
    <hyperlink ref="B319" location="#'(Average OM Simple Adj OM) Pow'!A1" display="(Average OM Simple Adj OM) Pow" xr:uid="{AAD721E3-909F-4D80-93C4-1B4319071AA5}"/>
    <hyperlink ref="B320" location="#'Average OM Simple OM'!A1" display="Average OM Simple OM" xr:uid="{F130ECB5-C5C1-4819-948B-288459B3A082}"/>
    <hyperlink ref="C321" location="#'Select one of the two o (enum)'!A3" display="Select one of the two o (enum)" xr:uid="{94E42E0B-0A3A-43B3-8601-C07EC95474F1}"/>
    <hyperlink ref="B322" location="#'Calculation based on total fue'!A1" display="Calculation based on total fue" xr:uid="{DCB5A67D-59E4-4EE4-AEE6-90C13D6E160F}"/>
    <hyperlink ref="B325" location="#'Fuel Type'!A1" display="Fuel Type" xr:uid="{795FFD9D-684D-469F-A8AC-D6D547688CEF}"/>
    <hyperlink ref="B326" location="#'Calculation based on average e'!A1" display="Calculation based on average e" xr:uid="{24070FA1-F29E-474B-96D0-B0B22B8A9C88}"/>
    <hyperlink ref="B328" location="#'(Average OM Simple Adj OM) Pow'!A1" display="(Average OM Simple Adj OM) Pow" xr:uid="{E0DF34AD-AFC6-42AE-9763-EEE8CD22B211}"/>
    <hyperlink ref="B330" location="#'Average OM Simple OM'!A1" display="Average OM Simple OM" xr:uid="{0E3C9A74-E3F0-41EC-B71D-76A98D15B0C0}"/>
    <hyperlink ref="C331" location="#'Select one of the two o (enum)'!A3" display="Select one of the two o (enum)" xr:uid="{C0ED4EC2-FA27-4804-8A80-264F789BF931}"/>
    <hyperlink ref="B332" location="#'Calculation based on total fue'!A1" display="Calculation based on total fue" xr:uid="{6944AE14-413A-4F09-A99D-1BC296D20141}"/>
    <hyperlink ref="B335" location="#'Fuel Type'!A1" display="Fuel Type" xr:uid="{F5DE3006-CE0E-45A1-8CB9-2695AA362D56}"/>
    <hyperlink ref="B340" location="#'Calculation based on average e'!A1" display="Calculation based on average e" xr:uid="{CE2CFEA3-5B27-4A16-BD58-AA18D50691CC}"/>
    <hyperlink ref="B342" location="#'(Average OM Simple Adj OM) Pow'!A1" display="(Average OM Simple Adj OM) Pow" xr:uid="{8CB382C5-8DFF-44F5-9EA6-6B46B218D75D}"/>
    <hyperlink ref="C343" location="#'Select the option that  (enum)'!A3" display="Select the option that  (enum)" xr:uid="{76C1F6BE-1814-4A2D-AFA3-31C5F0E17DB9}"/>
    <hyperlink ref="B344" location="#'Average OM (Option A3)'!A1" display="Average OM (Option A3)" xr:uid="{013172E3-2656-4646-ACAD-B411F580790F}"/>
    <hyperlink ref="B345" location="#'Average OM (Option A2)'!A1" display="Average OM (Option A2)" xr:uid="{869C862C-F5C2-4FDA-A261-331B1476ED6E}"/>
    <hyperlink ref="B346" location="#'Average OM (Option A1)'!A1" display="Average OM (Option A1)" xr:uid="{4CB28C67-FF18-4981-B4CA-4F0C2875BA95}"/>
    <hyperlink ref="B348" location="#'Dispatch Data OM'!A1" display="Dispatch Data OM" xr:uid="{4394EB42-15F3-47C3-B27D-A45ED517778A}"/>
    <hyperlink ref="C349" location="#'Select the option th 1 (enum)'!A3" display="Select the option th 1 (enum)" xr:uid="{0A492E75-B2A5-4AA3-BE83-EDA601F91BAC}"/>
    <hyperlink ref="B351" location="#'Build Margin'!A1" display="Build Margin" xr:uid="{4A0A2672-FA23-4EDD-ABD4-FE3107C8AE0C}"/>
    <hyperlink ref="B356" location="#'Power Unit'!A1" display="Power Unit" xr:uid="{BB44C6F2-3AC5-4D9C-9A5D-FE1A20D13BDC}"/>
    <hyperlink ref="B361" location="#'Combined Margin'!A1" display="Combined Margin" xr:uid="{4D8E1D72-5920-46C8-9A1F-F178B9F47D3F}"/>
    <hyperlink ref="C362" location="#'Is data to determine Bu (enum)'!A3" display="Is data to determine Bu (enum)" xr:uid="{35A97A25-670C-4A50-B661-AE213F118D6C}"/>
    <hyperlink ref="B363" location="#'Combined Margin. Is grid locat'!A1" display="Combined Margin. Is grid locat" xr:uid="{44CC79AC-F6A3-426D-8892-16495EDA8CE9}"/>
    <hyperlink ref="C364" location="#'Is grid located in LDCS (enum)'!A3" display="Is grid located in LDCS (enum)" xr:uid="{407F078C-9E33-4472-83B0-FC776E6883BD}"/>
    <hyperlink ref="B365" location="#'Simplified CM'!A1" display="Simplified CM" xr:uid="{608D18F8-476D-4593-95E1-EC576E89A0EE}"/>
    <hyperlink ref="C370" location="#'Is the project activity (enum)'!A3" display="Is the project activity (enum)" xr:uid="{A0826CD0-AC74-4B6A-A2BA-94FA5109C0E2}"/>
    <hyperlink ref="C371" location="#'Is the share of renewab (enum)'!A3" display="Is the share of renewab (enum)" xr:uid="{B175D2FC-0270-4017-AF7F-B7DBC1B89F76}"/>
    <hyperlink ref="C372" location="#'Has natural gas been us (enum)'!A3" display="Has natural gas been us (enum)" xr:uid="{37D201DE-95F7-4DBF-A3D7-439C703C295D}"/>
    <hyperlink ref="B374" location="#'Simplified CM for Isolated Gri'!A1" display="Simplified CM for Isolated Gri" xr:uid="{D61037FB-5344-4D93-8E74-F3055F5EAC5D}"/>
    <hyperlink ref="C380" location="#'Is there a single diese (enum)'!A3" display="Is there a single diese (enum)" xr:uid="{65F2F6E5-9B61-4571-A498-E3A66D0B1241}"/>
    <hyperlink ref="B381" location="#'For multiple power plants choo'!A1" display="For multiple power plants choo" xr:uid="{D7290823-FDBB-4095-B015-022913B30A8A}"/>
    <hyperlink ref="C382" location="#'For multiple power plan (enum)'!A3" display="For multiple power plan (enum)" xr:uid="{BABA1F72-623A-413A-9412-163D3EE1D0B5}"/>
    <hyperlink ref="C383" location="#'Are there gaseous fuel- (enum)'!A3" display="Are there gaseous fuel- (enum)" xr:uid="{D656643A-461C-4188-AE38-0071D6E3837D}"/>
    <hyperlink ref="C384" location="#'Are there gaseous fu 1 (enum)'!A3" display="Are there gaseous fu 1 (enum)" xr:uid="{5BEB7D12-7216-41AB-AFFE-39EE51A77A14}"/>
    <hyperlink ref="B385" location="#'Simplified CM'!A1" display="Simplified CM" xr:uid="{43DAE2F0-E2A9-4DAA-9B39-88C667CAD166}"/>
    <hyperlink ref="C390" location="#'Is the project activity (enum)'!A3" display="Is the project activity (enum)" xr:uid="{61840A72-24F4-407E-98B5-89C8D74ADC0A}"/>
    <hyperlink ref="C391" location="#'Is the share of renewab (enum)'!A3" display="Is the share of renewab (enum)" xr:uid="{12FB5B66-DA30-44E8-B572-13B58BFE4CDA}"/>
    <hyperlink ref="C392" location="#'Has natural gas been us (enum)'!A3" display="Has natural gas been us (enum)" xr:uid="{95A76C8C-B8D9-4881-9CCA-0B97E2C0A36D}"/>
    <hyperlink ref="B394" location="#'Weighted average CM'!A1" display="Weighted average CM" xr:uid="{A43E9E25-63F8-4317-A1AD-60BA2E1D638E}"/>
    <hyperlink ref="C399" location="#'Is this data for the fi (enum)'!A3" display="Is this data for the fi (enum)" xr:uid="{3E439CB6-8A54-45F8-8AD9-28BD6A661419}"/>
    <hyperlink ref="C400" location="#'Select the option th 2 (enum)'!A3" display="Select the option th 2 (enum)" xr:uid="{EF0D56CC-013A-4AD7-A55C-7CD718C03820}"/>
    <hyperlink ref="B402" location="#'Tool 05 Scenario A | Default V'!A1" display="Tool 05 Scenario A | Default V" xr:uid="{96FA6A1A-1408-4D12-8EC0-ECCA11ADCA48}"/>
    <hyperlink ref="C403" location="#'Choose which option  1 (enum)'!A3" display="Choose which option  1 (enum)" xr:uid="{BD375D90-F627-4844-8BEA-51EE64D4C51F}"/>
    <hyperlink ref="C404" location="#'Does hydro power plants (enum)'!A3" display="Does hydro power plants (enum)" xr:uid="{9EC37DCA-8E9D-4835-807D-248AA5E16D3C}"/>
    <hyperlink ref="B405" location="#'Generic Approach'!A1" display="Generic Approach" xr:uid="{32065F6D-DD62-4E6B-9677-3179EAF7A796}"/>
    <hyperlink ref="B415" location="#'Tool 05 Scenario B'!A1" display="Tool 05 Scenario B" xr:uid="{507EE773-F23C-4371-B5EF-9C9441476D25}"/>
    <hyperlink ref="C416" location="#'Tool 05 provides 2 appr (enum)'!A3" display="Tool 05 provides 2 appr (enum)" xr:uid="{F242F325-622B-40FC-93BB-562C71DDFDC6}"/>
    <hyperlink ref="B417" location="#'Tool 05 Scenario B | Generic A'!A1" display="Tool 05 Scenario B | Generic A" xr:uid="{88DE5DD5-AB9B-4DF1-99F9-923DAEBFF8FF}"/>
    <hyperlink ref="C418" location="#'Please select which app (enum)'!A3" display="Please select which app (enum)" xr:uid="{31D9BB94-3F2D-40EC-A95C-66223BA965BC}"/>
    <hyperlink ref="C419" location="#'Choose which option app (enum)'!A3" display="Choose which option app (enum)" xr:uid="{360A8655-E252-499C-9A68-BFECA2AB9299}"/>
    <hyperlink ref="C420" location="#'Select the option th 3 (enum)'!A3" display="Select the option th 3 (enum)" xr:uid="{B858448D-953C-4A95-8ABC-C0B5CA0D4204}"/>
    <hyperlink ref="B421" location="#'Tool 05 Power Plants'!A1" display="Tool 05 Power Plants" xr:uid="{343DF2AE-ADEC-4F5A-A564-4C0F976685DC}"/>
    <hyperlink ref="C423" location="#'Type of fossil fuel use (enum)'!A3" display="Type of fossil fuel use (enum)" xr:uid="{7419ED19-E65D-4DD5-B0ED-342D43FB7D93}"/>
    <hyperlink ref="B433" location="#'Generic Approach'!A1" display="Generic Approach" xr:uid="{18ABB946-B4C8-42DD-8D53-B03D9B18C3B4}"/>
    <hyperlink ref="B447" location="#'Tool 05 Scenario A'!A1" display="Tool 05 Scenario A" xr:uid="{8D9537CE-4C0A-47FD-B0B0-82729E22CF2F}"/>
    <hyperlink ref="C448" location="#'Scenario A has 2 option (enum)'!A3" display="Scenario A has 2 option (enum)" xr:uid="{EC59AABC-36EA-4331-A1B6-79513763CA7F}"/>
    <hyperlink ref="B449" location="#'Tool 07'!A1" display="Tool 07" xr:uid="{1EED6401-059A-444E-A6FF-FD6505A1304A}"/>
    <hyperlink ref="C451" location="#'Does you have hourly or (enum)'!A3" display="Does you have hourly or (enum)" xr:uid="{5D54C1A8-B762-45D9-9A5B-F3897D63FE81}"/>
    <hyperlink ref="B452" location="#'Is LCMR share less than 50% in'!A1" display="Is LCMR share less than 50% in" xr:uid="{A0A25910-52E1-473F-8A71-BA3B3E098395}"/>
    <hyperlink ref="C453" location="#'Is LCMR share less than (enum)'!A3" display="Is LCMR share less than (enum)" xr:uid="{DA6E92D2-1FED-48CF-A5C2-A447D187B430}"/>
    <hyperlink ref="B454" location="#'Is the average load by LCMR le'!A1" display="Is the average load by LCMR le" xr:uid="{2C3C1303-A078-4020-A813-CD7D7F244D34}"/>
    <hyperlink ref="C455" location="#'Is the average load by  (enum)'!A3" display="Is the average load by  (enum)" xr:uid="{F591C222-F001-4347-BF2D-AE8D6F018E38}"/>
    <hyperlink ref="B456" location="#'Are hourly loads of the grid i'!A1" display="Are hourly loads of the grid i" xr:uid="{01F04942-3EDE-4405-BF6F-558C95ECEC14}"/>
    <hyperlink ref="C457" location="#'Are hourly loads of the (enum)'!A3" display="Are hourly loads of the (enum)" xr:uid="{FFE847E5-7BB7-429C-A402-AF8095E57285}"/>
    <hyperlink ref="B458" location="#'Is the LASL more than one thir'!A1" display="Is the LASL more than one thir" xr:uid="{391B8167-0013-4B4F-9A42-0C2E0D46590A}"/>
    <hyperlink ref="C459" location="#'Is the LASL more than o (enum)'!A3" display="Is the LASL more than o (enum)" xr:uid="{98C50FE6-5D69-42B7-BB22-3F62FBD45771}"/>
    <hyperlink ref="B460" location="#'Do you have annual aggregated '!A1" display="Do you have annual aggregated " xr:uid="{703A0A51-37B0-4F4E-A244-CB527D8C04D3}"/>
    <hyperlink ref="C461" location="#'Do you have annual aggr (enum)'!A3" display="Do you have annual aggr (enum)" xr:uid="{9C4A7332-DC68-4B72-90D2-5F46AEC3A237}"/>
    <hyperlink ref="B463" location="#'Average OM Simple OM'!A1" display="Average OM Simple OM" xr:uid="{F2C91003-F545-462F-94C6-76F00F46ABB1}"/>
    <hyperlink ref="B464" location="#'Simple Adj OM'!A1" display="Simple Adj OM" xr:uid="{3AF07997-66D8-4582-9C5D-1C0E6ABC872A}"/>
    <hyperlink ref="C465" location="#'Select the approach you (enum)'!A3" display="Select the approach you (enum)" xr:uid="{9D1338C4-63E5-429C-B55D-9344BA1594BA}"/>
    <hyperlink ref="B466" location="#'Lambda Approach 2'!A1" display="Lambda Approach 2" xr:uid="{246C5FFD-E55A-46C2-95D4-EB7A80063E1D}"/>
    <hyperlink ref="B467" location="#'Lambda Approach 1'!A1" display="Lambda Approach 1" xr:uid="{465FD4C6-3CD8-471B-BF4C-D4FE90201E1C}"/>
    <hyperlink ref="B469" location="#'(Average OM Simple Adj OM) Pow'!A1" display="(Average OM Simple Adj OM) Pow" xr:uid="{723316D9-4923-44AA-A345-8829034C6D0B}"/>
    <hyperlink ref="B470" location="#'Simple Adj OM'!A1" display="Simple Adj OM" xr:uid="{3952B13C-196A-4036-B79E-60C06CA87020}"/>
    <hyperlink ref="C471" location="#'Select the approach you (enum)'!A3" display="Select the approach you (enum)" xr:uid="{09089066-030F-439B-848D-CAF0FC4E685F}"/>
    <hyperlink ref="B472" location="#'Lambda Approach 2'!A1" display="Lambda Approach 2" xr:uid="{101CDCE6-CEC7-4C37-B074-E0A88067E5B3}"/>
    <hyperlink ref="B476" location="#'Lambda Approach 1'!A1" display="Lambda Approach 1" xr:uid="{9AC6093A-20C4-4107-9107-999D33C7C869}"/>
    <hyperlink ref="B483" location="#'(Average OM Simple Adj OM) Pow'!A1" display="(Average OM Simple Adj OM) Pow" xr:uid="{049F26B6-EBCF-4EC0-94AE-5B00FDB1CA33}"/>
    <hyperlink ref="C484" location="#'Select the option that  (enum)'!A3" display="Select the option that  (enum)" xr:uid="{7280AC1A-3603-4E14-8A9F-072C6D01985E}"/>
    <hyperlink ref="B485" location="#'Average OM (Option A3)'!A1" display="Average OM (Option A3)" xr:uid="{0A4B07EC-7A33-48E6-965D-ABFFADC946A1}"/>
    <hyperlink ref="B486" location="#'Average OM (Option A2)'!A1" display="Average OM (Option A2)" xr:uid="{7FF669D1-7DBA-42FB-98F3-5805AC58200D}"/>
    <hyperlink ref="B487" location="#'Average OM (Option A1)'!A1" display="Average OM (Option A1)" xr:uid="{80EEDB86-AC95-4D04-95BC-180E475E66C7}"/>
    <hyperlink ref="B488" location="#'Average OM Simple OM'!A1" display="Average OM Simple OM" xr:uid="{7CCB4FEE-5599-4B39-9C51-A4E6188BCC3E}"/>
    <hyperlink ref="C489" location="#'Select one of the two o (enum)'!A3" display="Select one of the two o (enum)" xr:uid="{F43A177B-57F7-4255-87BC-2E5FCE549FCC}"/>
    <hyperlink ref="B490" location="#'Calculation based on total fue'!A1" display="Calculation based on total fue" xr:uid="{A03F8629-9ABE-48F8-8B6E-6D9D080C4FBD}"/>
    <hyperlink ref="B493" location="#'Fuel Type'!A1" display="Fuel Type" xr:uid="{ADAA9D03-A03E-46F7-8AE4-8681C5E1C2AD}"/>
    <hyperlink ref="B498" location="#'Calculation based on average e'!A1" display="Calculation based on average e" xr:uid="{C8EB2123-2F04-4E9B-B687-4239838B051B}"/>
    <hyperlink ref="B500" location="#'(Average OM Simple Adj OM) Pow'!A1" display="(Average OM Simple Adj OM) Pow" xr:uid="{12440E92-CF70-4BC7-B59E-27C0A9803AC5}"/>
    <hyperlink ref="C501" location="#'Select the option that  (enum)'!A3" display="Select the option that  (enum)" xr:uid="{10046D79-F8D8-4A27-AF35-7934C98DF4DE}"/>
    <hyperlink ref="B502" location="#'Average OM (Option A3)'!A1" display="Average OM (Option A3)" xr:uid="{04ADE82E-5F03-4AC7-84E4-8A09541B6746}"/>
    <hyperlink ref="B503" location="#'Average OM (Option A2)'!A1" display="Average OM (Option A2)" xr:uid="{04F61B66-97C4-4D6E-B322-9AAF969348E0}"/>
    <hyperlink ref="B504" location="#'Average OM (Option A1)'!A1" display="Average OM (Option A1)" xr:uid="{1531437D-785C-416F-BE4A-BE2AFCF4BA3B}"/>
    <hyperlink ref="B506" location="#'Average OM Simple OM'!A1" display="Average OM Simple OM" xr:uid="{EEA9BF30-664B-4798-9F22-2BBEE9A0576F}"/>
    <hyperlink ref="C507" location="#'Select one of the two o (enum)'!A3" display="Select one of the two o (enum)" xr:uid="{44BB2BF9-51F6-40FC-8BC2-996696910BC2}"/>
    <hyperlink ref="B508" location="#'Calculation based on total fue'!A1" display="Calculation based on total fue" xr:uid="{6BC6A096-67AC-48E2-9C44-9C3AFEC53B17}"/>
    <hyperlink ref="B511" location="#'Fuel Type'!A1" display="Fuel Type" xr:uid="{F1C75151-0EE5-4AB9-9563-70B1E5FDD06C}"/>
    <hyperlink ref="B516" location="#'Calculation based on average e'!A1" display="Calculation based on average e" xr:uid="{B3A172DF-5359-47B4-96B1-FBBFF77A5B9B}"/>
    <hyperlink ref="B518" location="#'(Average OM Simple Adj OM) Pow'!A1" display="(Average OM Simple Adj OM) Pow" xr:uid="{D2A31F19-4C93-45E5-9BD9-80475A800C6A}"/>
    <hyperlink ref="C519" location="#'Select the option that  (enum)'!A3" display="Select the option that  (enum)" xr:uid="{92D4421E-372C-4013-BD76-4DE0F1638160}"/>
    <hyperlink ref="B520" location="#'Average OM (Option A3)'!A1" display="Average OM (Option A3)" xr:uid="{A78742EF-C842-444D-A950-9EA8DE2C7FFB}"/>
    <hyperlink ref="B523" location="#'Average OM (Option A2)'!A1" display="Average OM (Option A2)" xr:uid="{E594933D-DA8C-4317-86B7-4CAA63CF2C87}"/>
    <hyperlink ref="B528" location="#'Average OM (Option A1)'!A1" display="Average OM (Option A1)" xr:uid="{D14C4431-B976-44F9-9898-692BCC0C5A32}"/>
    <hyperlink ref="B533" location="#'Fuel Type'!A1" display="Fuel Type" xr:uid="{A9C8E85A-2072-44B7-B509-6B21BDC15B01}"/>
    <hyperlink ref="B535" location="#'Dispatch Data OM'!A1" display="Dispatch Data OM" xr:uid="{54917F3E-9FCD-4830-ADF5-D1B7D090FB6B}"/>
    <hyperlink ref="C536" location="#'Select the option th 1 (enum)'!A3" display="Select the option th 1 (enum)" xr:uid="{A9517B64-4EEC-4401-B8A3-FE319B823365}"/>
    <hyperlink ref="B538" location="#'Build Margin'!A1" display="Build Margin" xr:uid="{AB47CD6B-859D-436D-BE9C-6408B171E114}"/>
    <hyperlink ref="B543" location="#'Power Unit'!A1" display="Power Unit" xr:uid="{ED9E4DE1-0BAC-4585-A86D-458789B35D9F}"/>
    <hyperlink ref="B548" location="#'Combined Margin'!A1" display="Combined Margin" xr:uid="{D31EB4A0-F4A0-45FE-B13A-E89534327A5C}"/>
    <hyperlink ref="C549" location="#'Is data to determine Bu (enum)'!A3" display="Is data to determine Bu (enum)" xr:uid="{55B58DF2-A577-469C-8F9D-C5D367439637}"/>
    <hyperlink ref="B550" location="#'Combined Margin. Is grid locat'!A1" display="Combined Margin. Is grid locat" xr:uid="{1E32CD08-6372-4A55-A24A-A97E67C68416}"/>
    <hyperlink ref="C551" location="#'Is grid located in LDCS (enum)'!A3" display="Is grid located in LDCS (enum)" xr:uid="{493FCEA7-5736-404C-B4B0-C93E00712CE9}"/>
    <hyperlink ref="B552" location="#'Simplified CM'!A1" display="Simplified CM" xr:uid="{B03FA2A5-EBEB-4040-8359-3C10FB790DE1}"/>
    <hyperlink ref="C557" location="#'Is the project activity (enum)'!A3" display="Is the project activity (enum)" xr:uid="{9B5C871C-7AB1-490F-B31A-08D72D84E3C4}"/>
    <hyperlink ref="C558" location="#'Is the share of renewab (enum)'!A3" display="Is the share of renewab (enum)" xr:uid="{90AC0949-C487-4C2C-A508-B763A81685EA}"/>
    <hyperlink ref="C559" location="#'Has natural gas been us (enum)'!A3" display="Has natural gas been us (enum)" xr:uid="{B3B1C059-2469-4993-AA55-967B6426DEC2}"/>
    <hyperlink ref="B561" location="#'Simplified CM for Isolated Gri'!A1" display="Simplified CM for Isolated Gri" xr:uid="{F3C7EF1E-4B2D-4E1E-8CFD-5C6B1E365657}"/>
    <hyperlink ref="C567" location="#'Is there a single diese (enum)'!A3" display="Is there a single diese (enum)" xr:uid="{C6986646-81B2-461A-B38F-83F732604850}"/>
    <hyperlink ref="B568" location="#'For multiple power plants choo'!A1" display="For multiple power plants choo" xr:uid="{5D7ADC0A-F2E6-43B1-99EE-0622DC6E63ED}"/>
    <hyperlink ref="C569" location="#'For multiple power plan (enum)'!A3" display="For multiple power plan (enum)" xr:uid="{92C44410-BFDE-4F2C-8E8B-F3AD69A56F94}"/>
    <hyperlink ref="C570" location="#'Are there gaseous fuel- (enum)'!A3" display="Are there gaseous fuel- (enum)" xr:uid="{CBBE5CE1-A2ED-43D1-8906-609CE8BA1E30}"/>
    <hyperlink ref="C571" location="#'Are there gaseous fu 1 (enum)'!A3" display="Are there gaseous fu 1 (enum)" xr:uid="{48B966DA-1DBD-4721-871A-4F7793007EE2}"/>
    <hyperlink ref="B572" location="#'Simplified CM'!A1" display="Simplified CM" xr:uid="{5F1D8C03-A0F9-428F-A082-A69375C0A2F6}"/>
    <hyperlink ref="C577" location="#'Is the project activity (enum)'!A3" display="Is the project activity (enum)" xr:uid="{D5BE291B-0F82-4627-8A75-F34D42F4CB76}"/>
    <hyperlink ref="C578" location="#'Is the share of renewab (enum)'!A3" display="Is the share of renewab (enum)" xr:uid="{BFF893C6-279D-45AB-AD1A-9ACFA7D8BB4D}"/>
    <hyperlink ref="C579" location="#'Has natural gas been us (enum)'!A3" display="Has natural gas been us (enum)" xr:uid="{EB8CA464-7FEC-431A-8381-346C2A0F71CF}"/>
    <hyperlink ref="B581" location="#'Weighted average CM'!A1" display="Weighted average CM" xr:uid="{AB94821A-B434-4805-8538-87D92A893180}"/>
    <hyperlink ref="C586" location="#'Is this data for the fi (enum)'!A3" display="Is this data for the fi (enum)" xr:uid="{70F79BAE-F9C0-4C14-80A1-D03CE9D5D8DC}"/>
    <hyperlink ref="C587" location="#'Select the option th 2 (enum)'!A3" display="Select the option th 2 (enum)" xr:uid="{0DE17E66-E929-43A8-BC44-67720F12FADD}"/>
    <hyperlink ref="B589" location="#'Tool 05 Scenario A | Default V'!A1" display="Tool 05 Scenario A | Default V" xr:uid="{C2EF17BD-7D7A-4DA0-AB62-3045B6BEBB4E}"/>
    <hyperlink ref="C590" location="#'Choose which option  1 (enum)'!A3" display="Choose which option  1 (enum)" xr:uid="{D9F4BE8C-3405-4410-A193-28D0AD02FD7C}"/>
    <hyperlink ref="C591" location="#'Does hydro power plants (enum)'!A3" display="Does hydro power plants (enum)" xr:uid="{60DE6650-53B4-4810-A8A8-79B5BDC19873}"/>
    <hyperlink ref="B592" location="#'Generic Approach'!A1" display="Generic Approach" xr:uid="{680BCC2F-4EF0-429F-9E99-762B4E12333A}"/>
    <hyperlink ref="B115" location="'Tool 05'!A1" display="'Tool 05" xr:uid="{A1252412-4741-4F5D-8FFF-6703D2CC4E96}"/>
    <hyperlink ref="C610" location="#'If emissions are calcul (enum)'!A3" display="If emissions are calcul (enum)" xr:uid="{F75D0F98-1470-4B92-A7A4-309DD330BAAE}"/>
    <hyperlink ref="B611" location="#'Tool 05 Scenario C'!A1" display="Tool 05 Scenario C" xr:uid="{D9BAC568-02AC-4BF4-AD4A-9C7FDE2D5AAC}"/>
    <hyperlink ref="C612" location="#'Please select the appro (enum)'!A3" display="Please select the appro (enum)" xr:uid="{6E7E678E-C9D8-45E6-99F6-310E625E86A3}"/>
    <hyperlink ref="B613" location="#'Tool 05 Scenario A'!A1" display="Tool 05 Scenario A" xr:uid="{D47F2CB0-2A3C-4AE1-A743-8E1AD259049A}"/>
    <hyperlink ref="C614" location="#'Scenario A has 2 option (enum)'!A3" display="Scenario A has 2 option (enum)" xr:uid="{CE495C99-F0E8-435F-AA17-9179BDFEC333}"/>
    <hyperlink ref="B615" location="#'Tool 07'!A1" display="Tool 07" xr:uid="{9E98496E-ED55-436B-BD70-BE649C9506CE}"/>
    <hyperlink ref="C617" location="#'Does you have hourly or (enum)'!A3" display="Does you have hourly or (enum)" xr:uid="{A475EDFB-F402-4BD3-A876-DE18582B2C74}"/>
    <hyperlink ref="B618" location="#'Is LCMR share less than 50% in'!A1" display="Is LCMR share less than 50% in" xr:uid="{2CAE30E3-6087-4C3E-BB93-EDC3A6FBFF6F}"/>
    <hyperlink ref="C619" location="#'Is LCMR share less than (enum)'!A3" display="Is LCMR share less than (enum)" xr:uid="{A7F5A0A6-BF63-4377-B535-93229923116A}"/>
    <hyperlink ref="B620" location="#'Is the average load by LCMR le'!A1" display="Is the average load by LCMR le" xr:uid="{300A9FF8-9FB2-43F4-8678-CFCCCD3EF138}"/>
    <hyperlink ref="C621" location="#'Is the average load by  (enum)'!A3" display="Is the average load by  (enum)" xr:uid="{DB0A4B04-0717-423F-83D5-CDD0ACEDCB03}"/>
    <hyperlink ref="B622" location="#'Are hourly loads of the grid i'!A1" display="Are hourly loads of the grid i" xr:uid="{F1BC37D4-E8E5-4228-822F-15F7B0394D4E}"/>
    <hyperlink ref="C623" location="#'Are hourly loads of the (enum)'!A3" display="Are hourly loads of the (enum)" xr:uid="{40823521-C185-4855-8E36-29DBA2E1479B}"/>
    <hyperlink ref="B624" location="#'Is the LASL more than one thir'!A1" display="Is the LASL more than one thir" xr:uid="{0DF63A5F-8F97-4E7A-BA62-21CB83F3A894}"/>
    <hyperlink ref="C625" location="#'Is the LASL more than o (enum)'!A3" display="Is the LASL more than o (enum)" xr:uid="{3871759B-5678-4712-AAED-14EDDFF320B2}"/>
    <hyperlink ref="B626" location="#'Do you have annual aggregated '!A1" display="Do you have annual aggregated " xr:uid="{9A5F123C-AA36-4061-B274-86A8E134F239}"/>
    <hyperlink ref="B627" location="#'Simple Adj OM'!A1" display="Simple Adj OM" xr:uid="{72A4CB86-DB39-4441-9640-8CB9167A4AE1}"/>
    <hyperlink ref="B628" location="#'Simple Adj OM'!A1" display="Simple Adj OM" xr:uid="{4B899997-FE3A-4127-8ED4-4D34108DA17D}"/>
    <hyperlink ref="C629" location="#'Select the approach you (enum)'!A3" display="Select the approach you (enum)" xr:uid="{A45EE4DE-21A0-44E2-8B06-6BA460F7CDD2}"/>
    <hyperlink ref="B630" location="#'Lambda Approach 2'!A1" display="Lambda Approach 2" xr:uid="{DE054DC9-4D91-4F2D-B32E-4C6D9904C18E}"/>
    <hyperlink ref="B631" location="#'Lambda Approach 1'!A1" display="Lambda Approach 1" xr:uid="{D3AEB207-C374-4E9F-97D3-B4EC1AAE9063}"/>
    <hyperlink ref="B633" location="#'(Average OM Simple Adj OM) Pow'!A1" display="(Average OM Simple Adj OM) Pow" xr:uid="{AC918C25-40AD-470E-A814-11E6EC78D179}"/>
    <hyperlink ref="B634" location="#'Average OM Simple OM'!A1" display="Average OM Simple OM" xr:uid="{39FE6581-AD5D-42C1-8E29-A1AB3F63FA7E}"/>
    <hyperlink ref="C635" location="#'Select one of the two o (enum)'!A3" display="Select one of the two o (enum)" xr:uid="{3D2E0AD4-66EA-438C-8AB0-5E4F8B44C2D5}"/>
    <hyperlink ref="B636" location="#'Calculation based on total fue'!A1" display="Calculation based on total fue" xr:uid="{CDF1ADB4-5A7E-4394-9EE1-814099113803}"/>
    <hyperlink ref="B639" location="#'Fuel Type'!A1" display="Fuel Type" xr:uid="{CF337C46-25FC-49DC-8D19-DF6CFA252D5E}"/>
    <hyperlink ref="B640" location="#'Calculation based on average e'!A1" display="Calculation based on average e" xr:uid="{0BDAD9FA-502F-4207-8D5D-9B60BFDE0961}"/>
    <hyperlink ref="B642" location="#'(Average OM Simple Adj OM) Pow'!A1" display="(Average OM Simple Adj OM) Pow" xr:uid="{E0F5616D-87D1-4074-8689-6F5D62D70E11}"/>
    <hyperlink ref="B644" location="#'Average OM Simple OM'!A1" display="Average OM Simple OM" xr:uid="{21468885-3536-463D-BB65-99E861F9EBC9}"/>
    <hyperlink ref="C645" location="#'Select one of the two o (enum)'!A3" display="Select one of the two o (enum)" xr:uid="{DB716671-F5F2-478E-A4F4-023F8492320C}"/>
    <hyperlink ref="B646" location="#'Calculation based on total fue'!A1" display="Calculation based on total fue" xr:uid="{F1802D89-D4F3-4160-BDCB-833AA55E2099}"/>
    <hyperlink ref="B649" location="#'Fuel Type'!A1" display="Fuel Type" xr:uid="{F91A819E-CCC7-4B2D-910F-51FD703506B1}"/>
    <hyperlink ref="B654" location="#'Calculation based on average e'!A1" display="Calculation based on average e" xr:uid="{61CFF27F-27A8-4C42-9D1A-5340AE2D3B4F}"/>
    <hyperlink ref="B656" location="#'(Average OM Simple Adj OM) Pow'!A1" display="(Average OM Simple Adj OM) Pow" xr:uid="{D6403EAC-5F4F-41EE-8E94-322D9FD52D9D}"/>
    <hyperlink ref="C657" location="#'Select the option that  (enum)'!A3" display="Select the option that  (enum)" xr:uid="{717F2032-5F2A-475F-B331-315CCD5E3D33}"/>
    <hyperlink ref="B658" location="#'Average OM (Option A3)'!A1" display="Average OM (Option A3)" xr:uid="{96D71F61-A296-49FB-9AB2-67B1997CEE08}"/>
    <hyperlink ref="B659" location="#'Average OM (Option A2)'!A1" display="Average OM (Option A2)" xr:uid="{D6C1FFBB-80BF-4F23-8EE2-1573EDF4CD3D}"/>
    <hyperlink ref="B660" location="#'Average OM (Option A1)'!A1" display="Average OM (Option A1)" xr:uid="{412FBED1-05B2-4FDE-8793-8658AD59BE2C}"/>
    <hyperlink ref="B662" location="#'Dispatch Data OM'!A1" display="Dispatch Data OM" xr:uid="{B3C2CE54-87BB-408A-9519-FD39FFAFB137}"/>
    <hyperlink ref="C663" location="#'Select the option th 1 (enum)'!A3" display="Select the option th 1 (enum)" xr:uid="{1971C018-5F3D-4DCA-86ED-C269D497A8C3}"/>
    <hyperlink ref="B665" location="#'Build Margin'!A1" display="Build Margin" xr:uid="{5FBA87DB-C36B-4509-B477-BED95801BC30}"/>
    <hyperlink ref="B670" location="#'Power Unit'!A1" display="Power Unit" xr:uid="{6FF7E328-A81C-4E4A-A0FD-F44CA6A77E46}"/>
    <hyperlink ref="B675" location="#'Combined Margin'!A1" display="Combined Margin" xr:uid="{FB2E6615-8FB0-43E7-872A-9312BB1A2EDA}"/>
    <hyperlink ref="C676" location="#'Is data to determine Bu (enum)'!A3" display="Is data to determine Bu (enum)" xr:uid="{8E0EA3DC-215A-4D3C-8F7F-0C090AB17055}"/>
    <hyperlink ref="B677" location="#'Combined Margin. Is grid locat'!A1" display="Combined Margin. Is grid locat" xr:uid="{2039B895-2B74-40F1-9701-DF57815C979B}"/>
    <hyperlink ref="C678" location="#'Is grid located in LDCS (enum)'!A3" display="Is grid located in LDCS (enum)" xr:uid="{C9BDADDA-FF59-4E31-A746-99B6F214D462}"/>
    <hyperlink ref="B679" location="#'Simplified CM'!A1" display="Simplified CM" xr:uid="{8EECBED2-B78B-4DFB-B2BC-6BB00DFFE5E0}"/>
    <hyperlink ref="C684" location="#'Is the project activity (enum)'!A3" display="Is the project activity (enum)" xr:uid="{7AED8E5E-1BA9-4EBA-B056-BFDB5D981D6B}"/>
    <hyperlink ref="C685" location="#'Is the share of renewab (enum)'!A3" display="Is the share of renewab (enum)" xr:uid="{498D91EE-9122-486E-A782-1FDD45B32286}"/>
    <hyperlink ref="C686" location="#'Has natural gas been us (enum)'!A3" display="Has natural gas been us (enum)" xr:uid="{90CE2FAC-C564-4CF0-8F5B-58A5737A51D9}"/>
    <hyperlink ref="B688" location="#'Simplified CM for Isolated Gri'!A1" display="Simplified CM for Isolated Gri" xr:uid="{37EC46DF-F834-4F50-B372-26117B66A1D0}"/>
    <hyperlink ref="C694" location="#'Is there a single diese (enum)'!A3" display="Is there a single diese (enum)" xr:uid="{B0DE5260-221C-48E9-A6D5-2DF2B09BD9B7}"/>
    <hyperlink ref="B695" location="#'For multiple power plants choo'!A1" display="For multiple power plants choo" xr:uid="{825BCBCC-57FE-4CA2-A701-E6A3DA6A68EF}"/>
    <hyperlink ref="C696" location="#'For multiple power plan (enum)'!A3" display="For multiple power plan (enum)" xr:uid="{D9DBE105-3D5B-4DC0-9364-4A16EB031205}"/>
    <hyperlink ref="C697" location="#'Are there gaseous fuel- (enum)'!A3" display="Are there gaseous fuel- (enum)" xr:uid="{DAF796BA-EFB4-47BE-8B51-7C7F8D0A36F7}"/>
    <hyperlink ref="C698" location="#'Are there gaseous fu 1 (enum)'!A3" display="Are there gaseous fu 1 (enum)" xr:uid="{EA84FBBA-1A07-4DA6-B621-E8F5257BDFF2}"/>
    <hyperlink ref="B699" location="#'Simplified CM'!A1" display="Simplified CM" xr:uid="{2A65CCB3-1495-4EF5-8102-6C831A00C7DD}"/>
    <hyperlink ref="C704" location="#'Is the project activity (enum)'!A3" display="Is the project activity (enum)" xr:uid="{31165A0F-75CC-4849-BA7D-B778640DF263}"/>
    <hyperlink ref="C705" location="#'Is the share of renewab (enum)'!A3" display="Is the share of renewab (enum)" xr:uid="{632BE6D5-3BA4-4A83-BA10-01C843A54175}"/>
    <hyperlink ref="C706" location="#'Has natural gas been us (enum)'!A3" display="Has natural gas been us (enum)" xr:uid="{679E78D6-9B38-4A49-BA78-D3351D6E8F3D}"/>
    <hyperlink ref="B708" location="#'Weighted average CM'!A1" display="Weighted average CM" xr:uid="{B8E7858A-6CE0-41C9-AC4A-F692B284B9CB}"/>
    <hyperlink ref="C713" location="#'Is this data for the fi (enum)'!A3" display="Is this data for the fi (enum)" xr:uid="{57D159E1-1EB8-45C2-AFE3-259481829B18}"/>
    <hyperlink ref="C714" location="#'Select the option th 2 (enum)'!A3" display="Select the option th 2 (enum)" xr:uid="{3EC76C39-EA39-43E7-9FD6-8A7BE39C2F41}"/>
    <hyperlink ref="B716" location="#'Tool 05 Scenario A | Default V'!A1" display="Tool 05 Scenario A | Default V" xr:uid="{848A697E-645A-48B8-86CE-AFECB006800D}"/>
    <hyperlink ref="C717" location="#'Choose which option  1 (enum)'!A3" display="Choose which option  1 (enum)" xr:uid="{D3DA4963-B6D5-4409-BC0F-A16F68141CF8}"/>
    <hyperlink ref="C718" location="#'Does hydro power plants (enum)'!A3" display="Does hydro power plants (enum)" xr:uid="{6251411F-9594-45AA-B6FE-C6F30F27518C}"/>
    <hyperlink ref="B719" location="#'Generic Approach'!A1" display="Generic Approach" xr:uid="{0EF58182-CD58-42A0-B2FB-F8EE63322807}"/>
    <hyperlink ref="B729" location="#'Tool 05 Scenario B'!A1" display="Tool 05 Scenario B" xr:uid="{F56804BB-BF89-4133-9A66-0DD7D4DDC783}"/>
    <hyperlink ref="C730" location="#'Tool 05 provides 2 appr (enum)'!A3" display="Tool 05 provides 2 appr (enum)" xr:uid="{46A0921A-517E-4B7B-A57F-99B5EAF5C105}"/>
    <hyperlink ref="B731" location="#'Tool 05 Scenario B | Generic A'!A1" display="Tool 05 Scenario B | Generic A" xr:uid="{79B40611-5498-457B-AD46-D99079652C20}"/>
    <hyperlink ref="C732" location="#'Please select which app (enum)'!A3" display="Please select which app (enum)" xr:uid="{5DBC39AA-16C8-48DD-BCF6-5C59C788EF9A}"/>
    <hyperlink ref="C733" location="#'Choose which option app (enum)'!A3" display="Choose which option app (enum)" xr:uid="{8DAD1E92-CD01-4B9B-89A3-234B2DEE7835}"/>
    <hyperlink ref="C734" location="#'Select the option th 3 (enum)'!A3" display="Select the option th 3 (enum)" xr:uid="{3F70AA5D-AB3A-4ED6-B3B6-2E807D67B281}"/>
    <hyperlink ref="B735" location="#'Tool 05 Power Plants'!A1" display="Tool 05 Power Plants" xr:uid="{7F8F0598-F75F-4133-8CBE-9B61E24C7421}"/>
    <hyperlink ref="C737" location="#'Type of fossil fuel use (enum)'!A3" display="Type of fossil fuel use (enum)" xr:uid="{BB3D4BA5-F1B8-404C-8DDF-CDAA5568EDC4}"/>
    <hyperlink ref="B747" location="#'Generic Approach'!A1" display="Generic Approach" xr:uid="{27ADB7CD-3F49-4A27-B47F-3D5CB1C8E2DC}"/>
    <hyperlink ref="B761" location="#'Tool 05 Scenario B'!A1" display="Tool 05 Scenario B" xr:uid="{001CC729-0D13-4C46-958C-7E94ECB71515}"/>
    <hyperlink ref="C762" location="#'Tool 05 provides 2 appr (enum)'!A3" display="Tool 05 provides 2 appr (enum)" xr:uid="{3ABE55CE-E58F-4581-A9DC-A6A1B58845AE}"/>
    <hyperlink ref="B763" location="#'Tool 05 Scenario B | Generic A'!A1" display="Tool 05 Scenario B | Generic A" xr:uid="{8F872BA1-DCE7-4267-829B-05FCE7771F80}"/>
    <hyperlink ref="C764" location="#'Please select which app (enum)'!A3" display="Please select which app (enum)" xr:uid="{4A2D33D0-FF3E-4DD2-BADE-00990236D7B7}"/>
    <hyperlink ref="C765" location="#'Choose which option app (enum)'!A3" display="Choose which option app (enum)" xr:uid="{FCD51239-CA1F-4946-A3BC-2B27A13545EC}"/>
    <hyperlink ref="C766" location="#'Select the option th 3 (enum)'!A3" display="Select the option th 3 (enum)" xr:uid="{3252F293-588B-4F9E-9BF7-6E134AAF9DA9}"/>
    <hyperlink ref="B767" location="#'Tool 05 Power Plants'!A1" display="Tool 05 Power Plants" xr:uid="{4D387C3F-4B46-4185-9D21-C9695625A85F}"/>
    <hyperlink ref="C769" location="#'Type of fossil fuel use (enum)'!A3" display="Type of fossil fuel use (enum)" xr:uid="{34F14E0B-BF3B-44A6-A73E-67C373E13840}"/>
    <hyperlink ref="B779" location="#'Generic Approach'!A1" display="Generic Approach" xr:uid="{66158FD5-43FA-491E-AE5E-81E61F151586}"/>
    <hyperlink ref="B793" location="#'Tool 05 Scenario A'!A1" display="Tool 05 Scenario A" xr:uid="{059383C6-99C6-4A25-B945-D750AA622354}"/>
    <hyperlink ref="C794" location="#'Scenario A has 2 option (enum)'!A3" display="Scenario A has 2 option (enum)" xr:uid="{9AB893B5-B15E-4C63-81EC-79B1428FE1A0}"/>
    <hyperlink ref="B795" location="#'Tool 07'!A1" display="Tool 07" xr:uid="{DBA1D123-3071-47BC-917E-79E4B45F8130}"/>
    <hyperlink ref="C797" location="#'Does you have hourly or (enum)'!A3" display="Does you have hourly or (enum)" xr:uid="{5D239148-D020-443A-954D-17E22A2C23E4}"/>
    <hyperlink ref="B798" location="#'Is LCMR share less than 50% in'!A1" display="Is LCMR share less than 50% in" xr:uid="{31F3F673-F700-4803-ABE5-466E71A1A9BC}"/>
    <hyperlink ref="C799" location="#'Is LCMR share less than (enum)'!A3" display="Is LCMR share less than (enum)" xr:uid="{39E4083C-E28C-4226-9F30-8E04EDD76DC1}"/>
    <hyperlink ref="B800" location="#'Is the average load by LCMR le'!A1" display="Is the average load by LCMR le" xr:uid="{B152C4F4-6A19-48A4-971B-703DF38EE365}"/>
    <hyperlink ref="C801" location="#'Is the average load by  (enum)'!A3" display="Is the average load by  (enum)" xr:uid="{AF887B8E-4367-411E-B320-DCD9305BFFC2}"/>
    <hyperlink ref="B802" location="#'Are hourly loads of the grid i'!A1" display="Are hourly loads of the grid i" xr:uid="{BD521DE2-B6F8-4F69-AC3B-CF2CAAFFCBA8}"/>
    <hyperlink ref="C803" location="#'Are hourly loads of the (enum)'!A3" display="Are hourly loads of the (enum)" xr:uid="{92FA5071-D7EA-4FB5-81F8-64A76C41569D}"/>
    <hyperlink ref="B804" location="#'Is the LASL more than one thir'!A1" display="Is the LASL more than one thir" xr:uid="{691C15DF-9C10-400A-B9E2-CD512D55C6E9}"/>
    <hyperlink ref="C805" location="#'Is the LASL more than o (enum)'!A3" display="Is the LASL more than o (enum)" xr:uid="{16E0A89D-E84B-48DC-B54C-5EE09EC53480}"/>
    <hyperlink ref="B806" location="#'Do you have annual aggregated '!A1" display="Do you have annual aggregated " xr:uid="{5E9741A8-8F4B-4F3C-B42F-74258B2BFCC8}"/>
    <hyperlink ref="B807" location="#'Simple Adj OM'!A1" display="Simple Adj OM" xr:uid="{0A9FDA48-03B5-44D2-AFA9-CF19B46D6199}"/>
    <hyperlink ref="B808" location="#'Simple Adj OM'!A1" display="Simple Adj OM" xr:uid="{245E15B0-1E8F-436C-A028-D22194017227}"/>
    <hyperlink ref="C809" location="#'Select the approach you (enum)'!A3" display="Select the approach you (enum)" xr:uid="{88D9CB57-EE24-45D7-91F6-C99CD6720D1B}"/>
    <hyperlink ref="B810" location="#'Lambda Approach 2'!A1" display="Lambda Approach 2" xr:uid="{3F5CAF6D-6E20-465D-B439-6B7F3088590A}"/>
    <hyperlink ref="B811" location="#'Lambda Approach 1'!A1" display="Lambda Approach 1" xr:uid="{E4F02AA5-7885-45A4-B320-3EDE8465AA39}"/>
    <hyperlink ref="B813" location="#'(Average OM Simple Adj OM) Pow'!A1" display="(Average OM Simple Adj OM) Pow" xr:uid="{132F11CD-32D4-42F7-9CA6-E32D85C41AC1}"/>
    <hyperlink ref="B814" location="#'Average OM Simple OM'!A1" display="Average OM Simple OM" xr:uid="{85D15C32-3F05-41AA-BB85-EEE982B0EAF1}"/>
    <hyperlink ref="C815" location="#'Select one of the two o (enum)'!A3" display="Select one of the two o (enum)" xr:uid="{01971A4C-4D9D-4389-A88E-974A9E890627}"/>
    <hyperlink ref="B816" location="#'Calculation based on total fue'!A1" display="Calculation based on total fue" xr:uid="{C95EF527-A152-49FC-B4EB-1B709C0BE282}"/>
    <hyperlink ref="B819" location="#'Fuel Type'!A1" display="Fuel Type" xr:uid="{DCC6D75B-EB68-4474-8EA0-C46B3359DA79}"/>
    <hyperlink ref="B820" location="#'Calculation based on average e'!A1" display="Calculation based on average e" xr:uid="{803BBCB8-7B6D-482F-BF07-E7E258A9CB9B}"/>
    <hyperlink ref="B822" location="#'(Average OM Simple Adj OM) Pow'!A1" display="(Average OM Simple Adj OM) Pow" xr:uid="{2EFDB244-19A8-4E5A-BCF5-443CF0B17442}"/>
    <hyperlink ref="B824" location="#'Average OM Simple OM'!A1" display="Average OM Simple OM" xr:uid="{62C8A824-C1E5-4EBA-84BF-CBE82F3DE983}"/>
    <hyperlink ref="C825" location="#'Select one of the two o (enum)'!A3" display="Select one of the two o (enum)" xr:uid="{0B62928A-1EA8-48E7-B8C8-281AD3FEED09}"/>
    <hyperlink ref="B826" location="#'Calculation based on total fue'!A1" display="Calculation based on total fue" xr:uid="{4D244A4C-F960-4916-9DEB-56FCDED3E062}"/>
    <hyperlink ref="B829" location="#'Fuel Type'!A1" display="Fuel Type" xr:uid="{C07C23CC-6CD1-4A8F-B0D0-BF116454C9E8}"/>
    <hyperlink ref="B834" location="#'Calculation based on average e'!A1" display="Calculation based on average e" xr:uid="{CB3C5693-E785-4950-9CCB-3AA7E04AB818}"/>
    <hyperlink ref="B836" location="#'(Average OM Simple Adj OM) Pow'!A1" display="(Average OM Simple Adj OM) Pow" xr:uid="{635FDDFE-25AF-4841-81C5-0F549490ABB2}"/>
    <hyperlink ref="C837" location="#'Select the option that  (enum)'!A3" display="Select the option that  (enum)" xr:uid="{A75D4BB7-0D8E-4E03-8350-345DF6E4A907}"/>
    <hyperlink ref="B838" location="#'Average OM (Option A3)'!A1" display="Average OM (Option A3)" xr:uid="{A520C2C7-11B1-42CB-B1D6-EC90A013216D}"/>
    <hyperlink ref="B839" location="#'Average OM (Option A2)'!A1" display="Average OM (Option A2)" xr:uid="{7DD0E901-3CFA-4F1D-A314-FB078AE02CC4}"/>
    <hyperlink ref="B840" location="#'Average OM (Option A1)'!A1" display="Average OM (Option A1)" xr:uid="{5F6422E5-FFA6-430A-B12D-8BE141032BD5}"/>
    <hyperlink ref="B842" location="#'Dispatch Data OM'!A1" display="Dispatch Data OM" xr:uid="{08A16249-128D-4AAF-9A03-9EA95D3D5896}"/>
    <hyperlink ref="C843" location="#'Select the option th 1 (enum)'!A3" display="Select the option th 1 (enum)" xr:uid="{88B66F84-1898-4522-87E9-ED4882C8E834}"/>
    <hyperlink ref="B845" location="#'Build Margin'!A1" display="Build Margin" xr:uid="{F4DB06C3-C735-4C97-9514-8B9ECE3703FB}"/>
    <hyperlink ref="B850" location="#'Power Unit'!A1" display="Power Unit" xr:uid="{254DD35C-43A4-4D36-8B3F-9CD6C4B2CB1B}"/>
    <hyperlink ref="B855" location="#'Combined Margin'!A1" display="Combined Margin" xr:uid="{DBE87D3C-5FB0-4F3B-928E-2FB5F8169A74}"/>
    <hyperlink ref="C856" location="#'Is data to determine Bu (enum)'!A3" display="Is data to determine Bu (enum)" xr:uid="{E0F9BA1C-E070-4DBF-904E-5D8C7D51A48B}"/>
    <hyperlink ref="B857" location="#'Combined Margin. Is grid locat'!A1" display="Combined Margin. Is grid locat" xr:uid="{18703AEA-DEC8-473D-BFC5-9EA300C1C7F8}"/>
    <hyperlink ref="C858" location="#'Is grid located in LDCS (enum)'!A3" display="Is grid located in LDCS (enum)" xr:uid="{27912CE0-4916-4CBE-A50A-AD7C652B9152}"/>
    <hyperlink ref="B859" location="#'Simplified CM'!A1" display="Simplified CM" xr:uid="{DD6E7AE9-7734-4C8D-8013-214B71D782B2}"/>
    <hyperlink ref="C864" location="#'Is the project activity (enum)'!A3" display="Is the project activity (enum)" xr:uid="{BC416353-C7DD-4075-82A7-0120033CBD11}"/>
    <hyperlink ref="C865" location="#'Is the share of renewab (enum)'!A3" display="Is the share of renewab (enum)" xr:uid="{DEB64593-85ED-43C1-8F24-F8035149CC5B}"/>
    <hyperlink ref="C866" location="#'Has natural gas been us (enum)'!A3" display="Has natural gas been us (enum)" xr:uid="{7ABFC524-EF0E-4D18-8E96-2B5BF844ECFD}"/>
    <hyperlink ref="B868" location="#'Simplified CM for Isolated Gri'!A1" display="Simplified CM for Isolated Gri" xr:uid="{4AF8C82F-7C10-4303-9B4B-8C1C443CEA41}"/>
    <hyperlink ref="C874" location="#'Is there a single diese (enum)'!A3" display="Is there a single diese (enum)" xr:uid="{7156017A-5CBB-4C2D-ABEC-E2E11178CB1A}"/>
    <hyperlink ref="B875" location="#'For multiple power plants choo'!A1" display="For multiple power plants choo" xr:uid="{23CAC426-111E-4E23-9B45-FA38DB37CC99}"/>
    <hyperlink ref="C876" location="#'For multiple power plan (enum)'!A3" display="For multiple power plan (enum)" xr:uid="{01B70D2A-1082-4BD8-936A-AE76ADE5D7EC}"/>
    <hyperlink ref="C877" location="#'Are there gaseous fuel- (enum)'!A3" display="Are there gaseous fuel- (enum)" xr:uid="{A04911DE-49A0-494F-8DD6-3186FA55A540}"/>
    <hyperlink ref="C878" location="#'Are there gaseous fu 1 (enum)'!A3" display="Are there gaseous fu 1 (enum)" xr:uid="{4E8311B3-909E-46C3-957A-F6BE2F257FB2}"/>
    <hyperlink ref="B879" location="#'Simplified CM'!A1" display="Simplified CM" xr:uid="{15CBBEA3-EBD1-493A-B6F9-0E48EFEE44B0}"/>
    <hyperlink ref="C884" location="#'Is the project activity (enum)'!A3" display="Is the project activity (enum)" xr:uid="{C6C0BF72-2997-4691-8118-B9C86F86E75C}"/>
    <hyperlink ref="C885" location="#'Is the share of renewab (enum)'!A3" display="Is the share of renewab (enum)" xr:uid="{1E8DF981-7FFF-4013-AF2B-41A95D00E2F4}"/>
    <hyperlink ref="C886" location="#'Has natural gas been us (enum)'!A3" display="Has natural gas been us (enum)" xr:uid="{3C15D46F-6FAC-4709-9A06-0DFA168330EF}"/>
    <hyperlink ref="B888" location="#'Weighted average CM'!A1" display="Weighted average CM" xr:uid="{01991F7D-C7B9-4572-A98D-6EEA37D0DB9D}"/>
    <hyperlink ref="C893" location="#'Is this data for the fi (enum)'!A3" display="Is this data for the fi (enum)" xr:uid="{48F7203B-B002-4F77-93BB-6A4C2137B6A7}"/>
    <hyperlink ref="C894" location="#'Select the option th 2 (enum)'!A3" display="Select the option th 2 (enum)" xr:uid="{0A1FC3D1-3509-4C0A-85A5-2ED080ECF69D}"/>
    <hyperlink ref="B896" location="#'Tool 05 Scenario A | Default V'!A1" display="Tool 05 Scenario A | Default V" xr:uid="{2B711B14-439E-4B58-9293-9C8164592751}"/>
    <hyperlink ref="C897" location="#'Choose which option  1 (enum)'!A3" display="Choose which option  1 (enum)" xr:uid="{F5E8278E-BB12-42A2-BBE5-8865447DAF59}"/>
    <hyperlink ref="C898" location="#'Does hydro power plants (enum)'!A3" display="Does hydro power plants (enum)" xr:uid="{B8D64586-7266-4F60-8C52-9F45068BC70A}"/>
    <hyperlink ref="B899" location="#'Generic Approach'!A1" display="Generic Approach" xr:uid="{59EFACF3-12AD-455F-9573-5D3727920187}"/>
    <hyperlink ref="B909" location="#'Tool 05 Scenario B'!A1" display="Tool 05 Scenario B" xr:uid="{8D57EC8D-32BB-4359-A232-B7E58E032D32}"/>
    <hyperlink ref="C910" location="#'Tool 05 provides 2 appr (enum)'!A3" display="Tool 05 provides 2 appr (enum)" xr:uid="{A6B08783-D790-4AB2-B760-C6F3D817F0BA}"/>
    <hyperlink ref="B911" location="#'Tool 05 Scenario B | Generic A'!A1" display="Tool 05 Scenario B | Generic A" xr:uid="{AE8F96F8-75D7-47A1-B5CE-1B7481E0B674}"/>
    <hyperlink ref="C912" location="#'Please select which app (enum)'!A3" display="Please select which app (enum)" xr:uid="{86736018-A53C-4B0E-A6C7-201116AFE9C5}"/>
    <hyperlink ref="C913" location="#'Choose which option app (enum)'!A3" display="Choose which option app (enum)" xr:uid="{590067EA-B22C-41C6-8732-D3D1172907D6}"/>
    <hyperlink ref="C914" location="#'Select the option th 3 (enum)'!A3" display="Select the option th 3 (enum)" xr:uid="{03CB6947-D667-4276-82AA-42263E6488CB}"/>
    <hyperlink ref="B915" location="#'Tool 05 Power Plants'!A1" display="Tool 05 Power Plants" xr:uid="{5E8F6A51-76D8-49B8-ADA2-6C556957B375}"/>
    <hyperlink ref="C917" location="#'Type of fossil fuel use (enum)'!A3" display="Type of fossil fuel use (enum)" xr:uid="{E1E0B7CC-6DFA-4FDC-A1F1-40A499F510E7}"/>
    <hyperlink ref="B927" location="#'Generic Approach'!A1" display="Generic Approach" xr:uid="{9050E3CB-ADC4-4772-817D-A607C136FD9D}"/>
    <hyperlink ref="B941" location="#'Tool 05 Scenario A'!A1" display="Tool 05 Scenario A" xr:uid="{46586D63-A915-4190-B94C-47AA22CE64A1}"/>
    <hyperlink ref="C942" location="#'Scenario A has 2 option (enum)'!A3" display="Scenario A has 2 option (enum)" xr:uid="{9010D845-BC1C-4348-BDB4-A647E0A6CF6D}"/>
    <hyperlink ref="B943" location="#'Tool 07'!A1" display="Tool 07" xr:uid="{2B4F1464-3935-4235-BB9E-88CE8088B6B8}"/>
    <hyperlink ref="C945" location="#'Does you have hourly or (enum)'!A3" display="Does you have hourly or (enum)" xr:uid="{7010CBBB-446B-4B44-A2DB-45E9AD91661F}"/>
    <hyperlink ref="B946" location="#'Is LCMR share less than 50% in'!A1" display="Is LCMR share less than 50% in" xr:uid="{4B470AA8-00E9-4234-B9C5-6746CC8D894B}"/>
    <hyperlink ref="C947" location="#'Is LCMR share less than (enum)'!A3" display="Is LCMR share less than (enum)" xr:uid="{83765DA2-6276-4A03-9F4E-4379D1DFB641}"/>
    <hyperlink ref="B948" location="#'Is the average load by LCMR le'!A1" display="Is the average load by LCMR le" xr:uid="{79787E4E-4A58-428C-B846-19E64DC31B02}"/>
    <hyperlink ref="C949" location="#'Is the average load by  (enum)'!A3" display="Is the average load by  (enum)" xr:uid="{BEB13D1E-FF6A-4760-A6E1-30D2F5B5E9A3}"/>
    <hyperlink ref="B950" location="#'Are hourly loads of the grid i'!A1" display="Are hourly loads of the grid i" xr:uid="{82911D0C-398F-403C-A425-F855C9378968}"/>
    <hyperlink ref="C951" location="#'Are hourly loads of the (enum)'!A3" display="Are hourly loads of the (enum)" xr:uid="{6248C7FF-201F-45D6-AC98-30068749E883}"/>
    <hyperlink ref="B952" location="#'Is the LASL more than one thir'!A1" display="Is the LASL more than one thir" xr:uid="{5B051B3C-9B41-4618-8964-A54172A761CD}"/>
    <hyperlink ref="C953" location="#'Is the LASL more than o (enum)'!A3" display="Is the LASL more than o (enum)" xr:uid="{97F0FD48-D27E-408A-8655-E63CF32F3059}"/>
    <hyperlink ref="B954" location="#'Do you have annual aggregated '!A1" display="Do you have annual aggregated " xr:uid="{D6084BDE-35E0-410B-AA98-4FD8D7305950}"/>
    <hyperlink ref="C955" location="#'Do you have annual aggr (enum)'!A3" display="Do you have annual aggr (enum)" xr:uid="{8A317C2A-0423-4E11-A93D-11341D2C58FA}"/>
    <hyperlink ref="B957" location="#'Average OM Simple OM'!A1" display="Average OM Simple OM" xr:uid="{3123D9AD-E190-420C-8704-A1836BFF4B3C}"/>
    <hyperlink ref="B958" location="#'Simple Adj OM'!A1" display="Simple Adj OM" xr:uid="{6E076CC7-4E3E-45F7-A5FF-C8AF362B4B0C}"/>
    <hyperlink ref="C959" location="#'Select the approach you (enum)'!A3" display="Select the approach you (enum)" xr:uid="{80A3E289-4FAB-4B23-9914-40F7BB7C9AEC}"/>
    <hyperlink ref="B960" location="#'Lambda Approach 2'!A1" display="Lambda Approach 2" xr:uid="{F673FC48-C34E-409F-B5D6-08718909E620}"/>
    <hyperlink ref="B961" location="#'Lambda Approach 1'!A1" display="Lambda Approach 1" xr:uid="{4009D685-4F9C-4AE7-9D38-960C92565C63}"/>
    <hyperlink ref="B963" location="#'(Average OM Simple Adj OM) Pow'!A1" display="(Average OM Simple Adj OM) Pow" xr:uid="{E535500A-53AA-4B95-AE5F-C2828CD4E19D}"/>
    <hyperlink ref="B964" location="#'Simple Adj OM'!A1" display="Simple Adj OM" xr:uid="{A3AE879C-9A2F-4965-B44E-B302AB71080E}"/>
    <hyperlink ref="C965" location="#'Select the approach you (enum)'!A3" display="Select the approach you (enum)" xr:uid="{EB2DCEEF-2440-42D6-868A-688DE0B8E0D0}"/>
    <hyperlink ref="B966" location="#'Lambda Approach 2'!A1" display="Lambda Approach 2" xr:uid="{3D2B4640-3C52-4F7D-8078-C91773CF77E7}"/>
    <hyperlink ref="B970" location="#'Lambda Approach 1'!A1" display="Lambda Approach 1" xr:uid="{6451C9F0-36B2-48B5-845C-10B4B0D2921B}"/>
    <hyperlink ref="B977" location="#'(Average OM Simple Adj OM) Pow'!A1" display="(Average OM Simple Adj OM) Pow" xr:uid="{510A42BF-C7FB-4B54-A96F-D068BC25E956}"/>
    <hyperlink ref="C978" location="#'Select the option that  (enum)'!A3" display="Select the option that  (enum)" xr:uid="{6540D919-894C-4471-A284-0F8F602798E0}"/>
    <hyperlink ref="B979" location="#'Average OM (Option A3)'!A1" display="Average OM (Option A3)" xr:uid="{CFCA92BE-23EB-4CA7-B0CA-E97AF5463482}"/>
    <hyperlink ref="B980" location="#'Average OM (Option A2)'!A1" display="Average OM (Option A2)" xr:uid="{CB8F6065-6C86-42C2-86B1-5DC7602E0DE1}"/>
    <hyperlink ref="B981" location="#'Average OM (Option A1)'!A1" display="Average OM (Option A1)" xr:uid="{9482D4BD-1070-4FDF-8226-B677EF7718D6}"/>
    <hyperlink ref="B982" location="#'Average OM Simple OM'!A1" display="Average OM Simple OM" xr:uid="{DA66E141-00DD-4E50-BA9D-D41C226A3C09}"/>
    <hyperlink ref="C983" location="#'Select one of the two o (enum)'!A3" display="Select one of the two o (enum)" xr:uid="{89519133-728C-432D-A418-45BC2F671CBC}"/>
    <hyperlink ref="B984" location="#'Calculation based on total fue'!A1" display="Calculation based on total fue" xr:uid="{D7EAC3CC-A287-49B5-B454-E2EDE63B0E3E}"/>
    <hyperlink ref="B987" location="#'Fuel Type'!A1" display="Fuel Type" xr:uid="{C70944A9-DC34-410C-982C-C47B575C15E6}"/>
    <hyperlink ref="B992" location="#'Calculation based on average e'!A1" display="Calculation based on average e" xr:uid="{5AE1A0B1-5670-4AE6-AFC6-0BBB27176D5A}"/>
    <hyperlink ref="B994" location="#'(Average OM Simple Adj OM) Pow'!A1" display="(Average OM Simple Adj OM) Pow" xr:uid="{186A4BFE-1FA3-4817-8FBC-C80FBFB4FAE8}"/>
    <hyperlink ref="C995" location="#'Select the option that  (enum)'!A3" display="Select the option that  (enum)" xr:uid="{AE9D1336-E397-4C3A-AD0B-2BB32C43D463}"/>
    <hyperlink ref="B996" location="#'Average OM (Option A3)'!A1" display="Average OM (Option A3)" xr:uid="{B3D9BAA8-F1B6-4A99-81DD-0FE4FF00AE03}"/>
    <hyperlink ref="B997" location="#'Average OM (Option A2)'!A1" display="Average OM (Option A2)" xr:uid="{0213554A-4E02-489C-A4F7-3B9F868FF94F}"/>
    <hyperlink ref="B998" location="#'Average OM (Option A1)'!A1" display="Average OM (Option A1)" xr:uid="{DEA6B126-5F75-40FA-8FB5-F72EFA217E3F}"/>
    <hyperlink ref="B1000" location="#'Average OM Simple OM'!A1" display="Average OM Simple OM" xr:uid="{EED97732-7448-416C-BACC-E938EECE15EE}"/>
    <hyperlink ref="C1001" location="#'Select one of the two o (enum)'!A3" display="Select one of the two o (enum)" xr:uid="{FC35C6E2-BCB6-4A70-B0D6-F9F5ABAFB486}"/>
    <hyperlink ref="B1002" location="#'Calculation based on total fue'!A1" display="Calculation based on total fue" xr:uid="{7160AC7D-0186-4552-A589-DEA1A2B46433}"/>
    <hyperlink ref="B1005" location="#'Fuel Type'!A1" display="Fuel Type" xr:uid="{71609DA1-24B3-46BC-BBEA-965543325B07}"/>
    <hyperlink ref="B1010" location="#'Calculation based on average e'!A1" display="Calculation based on average e" xr:uid="{FBAE6EF5-4666-4DE6-AFD3-68944F7AD62A}"/>
    <hyperlink ref="B1012" location="#'(Average OM Simple Adj OM) Pow'!A1" display="(Average OM Simple Adj OM) Pow" xr:uid="{5BBF42A1-2BAB-4A15-A1DD-6326A675FFBE}"/>
    <hyperlink ref="C1013" location="#'Select the option that  (enum)'!A3" display="Select the option that  (enum)" xr:uid="{A38F2C4B-EAAF-4586-9D13-14950145EE85}"/>
    <hyperlink ref="B1014" location="#'Average OM (Option A3)'!A1" display="Average OM (Option A3)" xr:uid="{87508D36-E1F8-4F72-B9D4-5B9B46C01BEC}"/>
    <hyperlink ref="B1017" location="#'Average OM (Option A2)'!A1" display="Average OM (Option A2)" xr:uid="{0140B386-ACF2-4424-925F-63AC2F4256AC}"/>
    <hyperlink ref="B1022" location="#'Average OM (Option A1)'!A1" display="Average OM (Option A1)" xr:uid="{E22D3D56-6872-4C87-8A00-AD680AE6A56C}"/>
    <hyperlink ref="B1027" location="#'Fuel Type'!A1" display="Fuel Type" xr:uid="{3C5355B7-81B6-4938-97B8-C7FE72A540C9}"/>
    <hyperlink ref="B1029" location="#'Dispatch Data OM'!A1" display="Dispatch Data OM" xr:uid="{8D2597E8-CF28-4624-9EE1-B7852F05BAC0}"/>
    <hyperlink ref="C1030" location="#'Select the option th 1 (enum)'!A3" display="Select the option th 1 (enum)" xr:uid="{54BEF1CC-44EF-466A-ADE7-D2C73F0231C0}"/>
    <hyperlink ref="B1032" location="#'Build Margin'!A1" display="Build Margin" xr:uid="{EC99565B-C9AF-4512-907C-AD796A9E6A1A}"/>
    <hyperlink ref="B1037" location="#'Power Unit'!A1" display="Power Unit" xr:uid="{83C52DE7-956B-41E0-ACC7-6192CACD59C8}"/>
    <hyperlink ref="B1042" location="#'Combined Margin'!A1" display="Combined Margin" xr:uid="{DF8F19E7-45A9-4A37-82A5-E16EA42BD979}"/>
    <hyperlink ref="C1043" location="#'Is data to determine Bu (enum)'!A3" display="Is data to determine Bu (enum)" xr:uid="{1D8E522A-370F-4AD2-8341-832D0F575A7E}"/>
    <hyperlink ref="B1044" location="#'Combined Margin. Is grid locat'!A1" display="Combined Margin. Is grid locat" xr:uid="{B33EE629-83ED-4613-B361-BBF810BEF9BF}"/>
    <hyperlink ref="C1045" location="#'Is grid located in LDCS (enum)'!A3" display="Is grid located in LDCS (enum)" xr:uid="{3E0BCE6B-0F1A-461F-8FA0-9F100A26B272}"/>
    <hyperlink ref="B1046" location="#'Simplified CM'!A1" display="Simplified CM" xr:uid="{947F53B8-23F6-43AF-A266-9F6F712CE793}"/>
    <hyperlink ref="C1051" location="#'Is the project activity (enum)'!A3" display="Is the project activity (enum)" xr:uid="{9ABE6D4B-7A1D-41D9-81CA-A3101A911512}"/>
    <hyperlink ref="C1052" location="#'Is the share of renewab (enum)'!A3" display="Is the share of renewab (enum)" xr:uid="{BF1F300E-F4F5-4C35-827C-292AFFCD1EB6}"/>
    <hyperlink ref="C1053" location="#'Has natural gas been us (enum)'!A3" display="Has natural gas been us (enum)" xr:uid="{97DDF58F-0C25-4526-823E-D983F8F79AD5}"/>
    <hyperlink ref="B1055" location="#'Simplified CM for Isolated Gri'!A1" display="Simplified CM for Isolated Gri" xr:uid="{21B1C2F7-9E6A-4C15-BB0F-C44236E061FC}"/>
    <hyperlink ref="C1061" location="#'Is there a single diese (enum)'!A3" display="Is there a single diese (enum)" xr:uid="{B1BACA93-6D63-4376-9185-6E48C8CE17B8}"/>
    <hyperlink ref="B1062" location="#'For multiple power plants choo'!A1" display="For multiple power plants choo" xr:uid="{8620679D-AFEA-4EDB-BD9B-B4DB9EA6EA4C}"/>
    <hyperlink ref="C1063" location="#'For multiple power plan (enum)'!A3" display="For multiple power plan (enum)" xr:uid="{AF4F0530-C27C-4DCF-A408-460E3A2E2121}"/>
    <hyperlink ref="C1064" location="#'Are there gaseous fuel- (enum)'!A3" display="Are there gaseous fuel- (enum)" xr:uid="{EABA16DD-E66F-4789-83D1-73C1C9A83E80}"/>
    <hyperlink ref="C1065" location="#'Are there gaseous fu 1 (enum)'!A3" display="Are there gaseous fu 1 (enum)" xr:uid="{D56FB22C-50E8-48FE-9662-0C5F35592B18}"/>
    <hyperlink ref="B1066" location="#'Simplified CM'!A1" display="Simplified CM" xr:uid="{E0F256CF-9A3E-4ACE-8253-12DF3393ABC8}"/>
    <hyperlink ref="C1071" location="#'Is the project activity (enum)'!A3" display="Is the project activity (enum)" xr:uid="{D0AB99C9-6519-4A24-A330-1187F468704B}"/>
    <hyperlink ref="C1072" location="#'Is the share of renewab (enum)'!A3" display="Is the share of renewab (enum)" xr:uid="{E7A845CB-CA86-42A7-8B73-08DA89335651}"/>
    <hyperlink ref="C1073" location="#'Has natural gas been us (enum)'!A3" display="Has natural gas been us (enum)" xr:uid="{CC232D15-122C-43FC-8F8E-D8DA992CA599}"/>
    <hyperlink ref="B1075" location="#'Weighted average CM'!A1" display="Weighted average CM" xr:uid="{C48E1938-11E2-4510-9BF7-5494FEA0B2FA}"/>
    <hyperlink ref="C1080" location="#'Is this data for the fi (enum)'!A3" display="Is this data for the fi (enum)" xr:uid="{74A74522-7031-4CD0-BB83-F0D7778469F4}"/>
    <hyperlink ref="C1081" location="#'Select the option th 2 (enum)'!A3" display="Select the option th 2 (enum)" xr:uid="{9032D12B-0136-4C24-BF5E-44F94F917C1A}"/>
    <hyperlink ref="B1083" location="#'Tool 05 Scenario A | Default V'!A1" display="Tool 05 Scenario A | Default V" xr:uid="{0ABF3D2A-0118-4999-BE3E-9D614183DBB9}"/>
    <hyperlink ref="C1084" location="#'Choose which option  1 (enum)'!A3" display="Choose which option  1 (enum)" xr:uid="{7525B6D3-1065-4B4E-84BE-7BAF26EA6296}"/>
    <hyperlink ref="C1085" location="#'Does hydro power plants (enum)'!A3" display="Does hydro power plants (enum)" xr:uid="{62044067-5E88-4767-A918-B07D488E15FE}"/>
    <hyperlink ref="B1086" location="#'Generic Approach'!A1" display="Generic Approach" xr:uid="{05B12ECD-1EB5-4083-AE11-C18658315BAB}"/>
    <hyperlink ref="B609" location="'Tool 05'!A1" display="'Tool 05" xr:uid="{D413C8CE-36E1-4D29-A927-7B06E2FC24F9}"/>
    <hyperlink ref="C608" location="'PE BESS (enum)'!A1" display="'PE BESS (enum)" xr:uid="{63E84B9D-CF2A-4417-A9E3-EEB5406F7DD0}"/>
    <hyperlink ref="C114" location="'Does your project involv (enum)'!A1" display="'Does your project involv (enum)" xr:uid="{8AD1708C-8F16-4C15-BA93-A049EBC17B38}"/>
    <hyperlink ref="B87" location="'Baseline Emissions'!A1" display="'Baseline Emissions" xr:uid="{1245C34C-A560-42AE-905B-3D49B0D33E02}"/>
    <hyperlink ref="B112" location="'Project Emissions'!A1" display="'Project Emissions" xr:uid="{125C66CF-E814-4B78-BFB9-640B0A54572B}"/>
    <hyperlink ref="B1102" location="'Leakage Emissions'!A1" display="'Leakage Emissions" xr:uid="{B97CBAD7-5B35-4E28-ACB1-3362707474B7}"/>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204">
        <x14:dataValidation type="list" allowBlank="1" xr:uid="{C8DAA1F6-4DDE-4750-A15F-7B749FE41A1F}">
          <x14:formula1>
            <xm:f>'Is the project activity (enum)'!A1126:A1127</xm:f>
          </x14:formula1>
          <xm:sqref>G210</xm:sqref>
        </x14:dataValidation>
        <x14:dataValidation type="list" allowBlank="1" xr:uid="{415D7CBA-0704-4791-B2C6-510777232824}">
          <x14:formula1>
            <xm:f>'Are there gaseous fu 1 (enum)'!A1126:A1127</xm:f>
          </x14:formula1>
          <xm:sqref>G204</xm:sqref>
        </x14:dataValidation>
        <x14:dataValidation type="list" allowBlank="1" xr:uid="{37C614D2-2960-4A85-A376-E553F08A9196}">
          <x14:formula1>
            <xm:f>'Are there gaseous fuel- (enum)'!A1126:A1127</xm:f>
          </x14:formula1>
          <xm:sqref>G203</xm:sqref>
        </x14:dataValidation>
        <x14:dataValidation type="list" allowBlank="1" xr:uid="{FC89B864-59B1-4540-B4EF-1BD59B5CE4FE}">
          <x14:formula1>
            <xm:f>'For multiple power plan (enum)'!A1126:A1128</xm:f>
          </x14:formula1>
          <xm:sqref>G202</xm:sqref>
        </x14:dataValidation>
        <x14:dataValidation type="list" allowBlank="1" xr:uid="{BF3AF019-862D-4E96-B566-D57ACC29A07A}">
          <x14:formula1>
            <xm:f>'Scenario A has 2 option (enum)'!A1126:A1127</xm:f>
          </x14:formula1>
          <xm:sqref>G120</xm:sqref>
        </x14:dataValidation>
        <x14:dataValidation type="list" allowBlank="1" xr:uid="{BFC8C6DA-A32E-44C5-BDA7-8F94936E19B7}">
          <x14:formula1>
            <xm:f>'Is there a single diese (enum)'!A1126:A1127</xm:f>
          </x14:formula1>
          <xm:sqref>G200</xm:sqref>
        </x14:dataValidation>
        <x14:dataValidation type="list" allowBlank="1" xr:uid="{78A896F9-7251-4398-BA88-008A3A16C2B7}">
          <x14:formula1>
            <xm:f>'Has natural gas been us (enum)'!A1126:A1127</xm:f>
          </x14:formula1>
          <xm:sqref>G192</xm:sqref>
        </x14:dataValidation>
        <x14:dataValidation type="list" allowBlank="1" xr:uid="{2B89E443-8764-4989-B0E6-A4EC8A94CAC2}">
          <x14:formula1>
            <xm:f>'Is the share of renewab (enum)'!A1126:A1127</xm:f>
          </x14:formula1>
          <xm:sqref>G191</xm:sqref>
        </x14:dataValidation>
        <x14:dataValidation type="list" allowBlank="1" xr:uid="{A7FBB429-7E93-4A15-A34C-4C90736F03C1}">
          <x14:formula1>
            <xm:f>'Is the project activity (enum)'!A1126:A1127</xm:f>
          </x14:formula1>
          <xm:sqref>G190</xm:sqref>
        </x14:dataValidation>
        <x14:dataValidation type="list" allowBlank="1" xr:uid="{00F29174-3AEF-4FFF-9231-65AF251DB1D0}">
          <x14:formula1>
            <xm:f>'Is grid located in LDCS (enum)'!A1126:A1128</xm:f>
          </x14:formula1>
          <xm:sqref>G184</xm:sqref>
        </x14:dataValidation>
        <x14:dataValidation type="list" allowBlank="1" xr:uid="{36FE33E5-0932-4AD7-B811-F489C6ED8D47}">
          <x14:formula1>
            <xm:f>'Is data to determine Bu (enum)'!A1126:A1127</xm:f>
          </x14:formula1>
          <xm:sqref>G182</xm:sqref>
        </x14:dataValidation>
        <x14:dataValidation type="list" allowBlank="1" xr:uid="{16E31B03-14BC-473D-AAB2-461184B817A1}">
          <x14:formula1>
            <xm:f>'Please select the appro (enum)'!A1126:A1128</xm:f>
          </x14:formula1>
          <xm:sqref>G118</xm:sqref>
        </x14:dataValidation>
        <x14:dataValidation type="list" allowBlank="1" xr:uid="{30753367-41FF-4278-80D5-2BCA5AAC1F38}">
          <x14:formula1>
            <xm:f>'Select the option th 1 (enum)'!A1126:A1127</xm:f>
          </x14:formula1>
          <xm:sqref>G169</xm:sqref>
        </x14:dataValidation>
        <x14:dataValidation type="list" allowBlank="1" xr:uid="{D6E45FB6-6FBD-4B6E-B7FD-102DE8B7EA4A}">
          <x14:formula1>
            <xm:f>'Select the option that  (enum)'!A1126:A1128</xm:f>
          </x14:formula1>
          <xm:sqref>G163</xm:sqref>
        </x14:dataValidation>
        <x14:dataValidation type="list" allowBlank="1" xr:uid="{BC315874-3931-42A7-BC67-627A6DEACF87}">
          <x14:formula1>
            <xm:f>'If emissions are calcul (enum)'!A1126:A1128</xm:f>
          </x14:formula1>
          <xm:sqref>G116</xm:sqref>
        </x14:dataValidation>
        <x14:dataValidation type="list" allowBlank="1" xr:uid="{C55B90D8-7FC8-4CDD-9A5C-2CD26312FA06}">
          <x14:formula1>
            <xm:f>'Does hydro power plants (enum)'!A1126:A1127</xm:f>
          </x14:formula1>
          <xm:sqref>G591</xm:sqref>
        </x14:dataValidation>
        <x14:dataValidation type="list" allowBlank="1" xr:uid="{C45527D8-CEC7-4392-A999-890F37B1FAC3}">
          <x14:formula1>
            <xm:f>'Choose which option  1 (enum)'!A1126:A1127</xm:f>
          </x14:formula1>
          <xm:sqref>G590</xm:sqref>
        </x14:dataValidation>
        <x14:dataValidation type="list" allowBlank="1" xr:uid="{46CD051C-B776-46EF-B53F-5AE741290D1C}">
          <x14:formula1>
            <xm:f>'Select the option th 2 (enum)'!A1126:A1127</xm:f>
          </x14:formula1>
          <xm:sqref>G587</xm:sqref>
        </x14:dataValidation>
        <x14:dataValidation type="list" allowBlank="1" xr:uid="{B8FA2557-4750-42CA-9DBF-95657B67E66B}">
          <x14:formula1>
            <xm:f>'Is this data for the fi (enum)'!A1126:A1127</xm:f>
          </x14:formula1>
          <xm:sqref>G586</xm:sqref>
        </x14:dataValidation>
        <x14:dataValidation type="list" allowBlank="1" xr:uid="{5B6CA546-6192-497F-8BBC-563A17C83504}">
          <x14:formula1>
            <xm:f>'Has natural gas been us (enum)'!A1126:A1127</xm:f>
          </x14:formula1>
          <xm:sqref>G579</xm:sqref>
        </x14:dataValidation>
        <x14:dataValidation type="list" allowBlank="1" xr:uid="{5A12793D-A774-4BE2-8C4C-AE4EE3E78C02}">
          <x14:formula1>
            <xm:f>'Is the share of renewab (enum)'!A1126:A1127</xm:f>
          </x14:formula1>
          <xm:sqref>G578</xm:sqref>
        </x14:dataValidation>
        <x14:dataValidation type="list" allowBlank="1" xr:uid="{240E2C48-D52F-422A-A74F-442CC93E6E14}">
          <x14:formula1>
            <xm:f>'Is the project activity (enum)'!A1126:A1127</xm:f>
          </x14:formula1>
          <xm:sqref>G577</xm:sqref>
        </x14:dataValidation>
        <x14:dataValidation type="list" allowBlank="1" xr:uid="{D218BC05-31B9-4F1B-954D-377A1C753A6E}">
          <x14:formula1>
            <xm:f>'Are there gaseous fu 1 (enum)'!A1126:A1127</xm:f>
          </x14:formula1>
          <xm:sqref>G571</xm:sqref>
        </x14:dataValidation>
        <x14:dataValidation type="list" allowBlank="1" xr:uid="{E1DA7547-0BBA-422F-BE5B-ACA0106EBF12}">
          <x14:formula1>
            <xm:f>'Are there gaseous fuel- (enum)'!A1126:A1127</xm:f>
          </x14:formula1>
          <xm:sqref>G570</xm:sqref>
        </x14:dataValidation>
        <x14:dataValidation type="list" allowBlank="1" xr:uid="{803EBEC5-D950-4CD6-9B31-CE713ECE13DE}">
          <x14:formula1>
            <xm:f>'For multiple power plan (enum)'!A1126:A1128</xm:f>
          </x14:formula1>
          <xm:sqref>G569</xm:sqref>
        </x14:dataValidation>
        <x14:dataValidation type="list" allowBlank="1" xr:uid="{65288676-82BF-47CB-BD28-1CEEA217481D}">
          <x14:formula1>
            <xm:f>'Is there a single diese (enum)'!A1126:A1127</xm:f>
          </x14:formula1>
          <xm:sqref>G567</xm:sqref>
        </x14:dataValidation>
        <x14:dataValidation type="list" allowBlank="1" xr:uid="{DFA26B31-814B-42B0-9A93-4EE54B4641FD}">
          <x14:formula1>
            <xm:f>'Has natural gas been us (enum)'!A1126:A1127</xm:f>
          </x14:formula1>
          <xm:sqref>G559</xm:sqref>
        </x14:dataValidation>
        <x14:dataValidation type="list" allowBlank="1" xr:uid="{FDAC3AFC-D2BF-4BD2-B0F1-ABEAB51C31F9}">
          <x14:formula1>
            <xm:f>'Is the share of renewab (enum)'!A1126:A1127</xm:f>
          </x14:formula1>
          <xm:sqref>G558</xm:sqref>
        </x14:dataValidation>
        <x14:dataValidation type="list" allowBlank="1" xr:uid="{C7219193-76FC-42E9-807E-3A0B90416FCE}">
          <x14:formula1>
            <xm:f>'Is the project activity (enum)'!A1126:A1127</xm:f>
          </x14:formula1>
          <xm:sqref>G557</xm:sqref>
        </x14:dataValidation>
        <x14:dataValidation type="list" allowBlank="1" xr:uid="{F20CE82D-6768-4446-8833-E3E8D87F7ED2}">
          <x14:formula1>
            <xm:f>'Is grid located in LDCS (enum)'!A1126:A1128</xm:f>
          </x14:formula1>
          <xm:sqref>G551</xm:sqref>
        </x14:dataValidation>
        <x14:dataValidation type="list" allowBlank="1" xr:uid="{2A583D62-113E-46D1-8D88-424B1E50455C}">
          <x14:formula1>
            <xm:f>'Is data to determine Bu (enum)'!A1126:A1127</xm:f>
          </x14:formula1>
          <xm:sqref>G549</xm:sqref>
        </x14:dataValidation>
        <x14:dataValidation type="list" allowBlank="1" xr:uid="{0F3B0238-AD4C-4178-92BA-DB61EE5BC8FC}">
          <x14:formula1>
            <xm:f>'Select the option th 1 (enum)'!A1126:A1127</xm:f>
          </x14:formula1>
          <xm:sqref>G536</xm:sqref>
        </x14:dataValidation>
        <x14:dataValidation type="list" allowBlank="1" xr:uid="{A0D53F8F-AADC-4456-8E1B-A53EF2960888}">
          <x14:formula1>
            <xm:f>'Select the option that  (enum)'!A1126:A1128</xm:f>
          </x14:formula1>
          <xm:sqref>G519</xm:sqref>
        </x14:dataValidation>
        <x14:dataValidation type="list" allowBlank="1" xr:uid="{586E3729-E143-470A-9D77-16BACEBC49CD}">
          <x14:formula1>
            <xm:f>'Select one of the two o (enum)'!A1126:A1127</xm:f>
          </x14:formula1>
          <xm:sqref>G151</xm:sqref>
        </x14:dataValidation>
        <x14:dataValidation type="list" allowBlank="1" xr:uid="{B25DFB80-C3D6-4883-95ED-E52130F19214}">
          <x14:formula1>
            <xm:f>'Select one of the two o (enum)'!A1126:A1127</xm:f>
          </x14:formula1>
          <xm:sqref>G507</xm:sqref>
        </x14:dataValidation>
        <x14:dataValidation type="list" allowBlank="1" xr:uid="{8F227B6F-FB80-4FBF-B575-9563B5D8759F}">
          <x14:formula1>
            <xm:f>'Select the option that  (enum)'!A1126:A1128</xm:f>
          </x14:formula1>
          <xm:sqref>G501</xm:sqref>
        </x14:dataValidation>
        <x14:dataValidation type="list" allowBlank="1" xr:uid="{419841F5-321C-417C-A61B-C36317742284}">
          <x14:formula1>
            <xm:f>'Select one of the two o (enum)'!A1126:A1127</xm:f>
          </x14:formula1>
          <xm:sqref>G489</xm:sqref>
        </x14:dataValidation>
        <x14:dataValidation type="list" allowBlank="1" xr:uid="{B0CC3DF0-762A-485B-94E2-F5D25B76BD5D}">
          <x14:formula1>
            <xm:f>'Select the option that  (enum)'!A1126:A1128</xm:f>
          </x14:formula1>
          <xm:sqref>G484</xm:sqref>
        </x14:dataValidation>
        <x14:dataValidation type="list" allowBlank="1" xr:uid="{CA4530DD-DC24-4789-9B10-34399ABC61A5}">
          <x14:formula1>
            <xm:f>'Select the approach you (enum)'!A1126:A1127</xm:f>
          </x14:formula1>
          <xm:sqref>G471</xm:sqref>
        </x14:dataValidation>
        <x14:dataValidation type="list" allowBlank="1" xr:uid="{A1555F27-CBA4-410B-BC1E-55AD0A009696}">
          <x14:formula1>
            <xm:f>'Select the approach you (enum)'!A1126:A1127</xm:f>
          </x14:formula1>
          <xm:sqref>G465</xm:sqref>
        </x14:dataValidation>
        <x14:dataValidation type="list" allowBlank="1" xr:uid="{17033109-83F8-4801-9C7C-7975CAC97ABE}">
          <x14:formula1>
            <xm:f>'Do you have annual aggr (enum)'!A1126:A1127</xm:f>
          </x14:formula1>
          <xm:sqref>G461</xm:sqref>
        </x14:dataValidation>
        <x14:dataValidation type="list" allowBlank="1" xr:uid="{C8D8B25E-AFDC-4FCC-AF62-D42FB391242C}">
          <x14:formula1>
            <xm:f>'Is the LASL more than o (enum)'!A1126:A1127</xm:f>
          </x14:formula1>
          <xm:sqref>G459</xm:sqref>
        </x14:dataValidation>
        <x14:dataValidation type="list" allowBlank="1" xr:uid="{D3230347-E1A0-40A0-B36D-7A2589EACCBD}">
          <x14:formula1>
            <xm:f>'Are hourly loads of the (enum)'!A1126:A1127</xm:f>
          </x14:formula1>
          <xm:sqref>G457</xm:sqref>
        </x14:dataValidation>
        <x14:dataValidation type="list" allowBlank="1" xr:uid="{5FA3686E-36C1-4389-A778-F52B5483F9C5}">
          <x14:formula1>
            <xm:f>'Is the average load by  (enum)'!A1126:A1127</xm:f>
          </x14:formula1>
          <xm:sqref>G455</xm:sqref>
        </x14:dataValidation>
        <x14:dataValidation type="list" allowBlank="1" xr:uid="{9E943B51-633F-491D-A40E-52DE129A486C}">
          <x14:formula1>
            <xm:f>'Is LCMR share less than (enum)'!A1126:A1127</xm:f>
          </x14:formula1>
          <xm:sqref>G453</xm:sqref>
        </x14:dataValidation>
        <x14:dataValidation type="list" allowBlank="1" xr:uid="{E005767D-4FF9-42A5-88E3-712963103902}">
          <x14:formula1>
            <xm:f>'Does you have hourly or (enum)'!A1126:A1127</xm:f>
          </x14:formula1>
          <xm:sqref>G451</xm:sqref>
        </x14:dataValidation>
        <x14:dataValidation type="list" allowBlank="1" xr:uid="{8384F335-3269-4D7A-9C59-E97CF2B0B2C7}">
          <x14:formula1>
            <xm:f>'Scenario A has 2 option (enum)'!A1126:A1127</xm:f>
          </x14:formula1>
          <xm:sqref>G448</xm:sqref>
        </x14:dataValidation>
        <x14:dataValidation type="list" allowBlank="1" xr:uid="{9DB8417B-A822-464F-9023-FB377557808C}">
          <x14:formula1>
            <xm:f>'Type of fossil fuel use (enum)'!A1126:A1178</xm:f>
          </x14:formula1>
          <xm:sqref>G423</xm:sqref>
        </x14:dataValidation>
        <x14:dataValidation type="list" allowBlank="1" xr:uid="{7107D69E-F361-4639-B3A8-90033E1419E3}">
          <x14:formula1>
            <xm:f>'Select the option th 3 (enum)'!A1126:A1127</xm:f>
          </x14:formula1>
          <xm:sqref>G420</xm:sqref>
        </x14:dataValidation>
        <x14:dataValidation type="list" allowBlank="1" xr:uid="{C3A3801C-724F-418B-A811-DE8755D36C14}">
          <x14:formula1>
            <xm:f>'Choose which option app (enum)'!A1126:A1127</xm:f>
          </x14:formula1>
          <xm:sqref>G419</xm:sqref>
        </x14:dataValidation>
        <x14:dataValidation type="list" allowBlank="1" xr:uid="{D7DD1164-8DDC-4BE4-A869-06B1D4BEBC6D}">
          <x14:formula1>
            <xm:f>'Please select which app (enum)'!A1126:A1127</xm:f>
          </x14:formula1>
          <xm:sqref>G418</xm:sqref>
        </x14:dataValidation>
        <x14:dataValidation type="list" allowBlank="1" xr:uid="{F3EBA1E6-A47F-4E6B-B40E-B6F6F01BF193}">
          <x14:formula1>
            <xm:f>'Tool 05 provides 2 appr (enum)'!A1126:A1127</xm:f>
          </x14:formula1>
          <xm:sqref>G416</xm:sqref>
        </x14:dataValidation>
        <x14:dataValidation type="list" allowBlank="1" xr:uid="{F6A19951-FB6B-4F76-800B-21056A50F74C}">
          <x14:formula1>
            <xm:f>'Select one of the two o (enum)'!A1126:A1127</xm:f>
          </x14:formula1>
          <xm:sqref>G141</xm:sqref>
        </x14:dataValidation>
        <x14:dataValidation type="list" allowBlank="1" xr:uid="{EC0C0D45-84CC-4688-AB74-3FB02985692F}">
          <x14:formula1>
            <xm:f>'Does hydro power plants (enum)'!A1126:A1127</xm:f>
          </x14:formula1>
          <xm:sqref>G404</xm:sqref>
        </x14:dataValidation>
        <x14:dataValidation type="list" allowBlank="1" xr:uid="{9866D614-BC4E-48A2-826D-88CA3CC3F227}">
          <x14:formula1>
            <xm:f>'Choose which option  1 (enum)'!A1126:A1127</xm:f>
          </x14:formula1>
          <xm:sqref>G403</xm:sqref>
        </x14:dataValidation>
        <x14:dataValidation type="list" allowBlank="1" xr:uid="{C81D12CD-7A40-4AEA-851F-FA41133DF3B0}">
          <x14:formula1>
            <xm:f>'Select the option th 2 (enum)'!A1126:A1127</xm:f>
          </x14:formula1>
          <xm:sqref>G400</xm:sqref>
        </x14:dataValidation>
        <x14:dataValidation type="list" allowBlank="1" xr:uid="{D45BD225-7A02-4B2D-AA8A-AF4EF5444653}">
          <x14:formula1>
            <xm:f>'Is this data for the fi (enum)'!A1126:A1127</xm:f>
          </x14:formula1>
          <xm:sqref>G399</xm:sqref>
        </x14:dataValidation>
        <x14:dataValidation type="list" allowBlank="1" xr:uid="{71286EC3-A319-4A9A-B976-6311C88F105E}">
          <x14:formula1>
            <xm:f>'Has natural gas been us (enum)'!A1126:A1127</xm:f>
          </x14:formula1>
          <xm:sqref>G392</xm:sqref>
        </x14:dataValidation>
        <x14:dataValidation type="list" allowBlank="1" xr:uid="{182103F7-D7BC-4FA2-872D-7171620FE625}">
          <x14:formula1>
            <xm:f>'Is the share of renewab (enum)'!A1126:A1127</xm:f>
          </x14:formula1>
          <xm:sqref>G391</xm:sqref>
        </x14:dataValidation>
        <x14:dataValidation type="list" allowBlank="1" xr:uid="{DA922D23-D829-49D6-955D-FE3394E8D4E4}">
          <x14:formula1>
            <xm:f>'Is the project activity (enum)'!A1126:A1127</xm:f>
          </x14:formula1>
          <xm:sqref>G390</xm:sqref>
        </x14:dataValidation>
        <x14:dataValidation type="list" allowBlank="1" xr:uid="{C82B6102-7A79-4A46-920C-C2D84EB66CA6}">
          <x14:formula1>
            <xm:f>'Are there gaseous fu 1 (enum)'!A1126:A1127</xm:f>
          </x14:formula1>
          <xm:sqref>G384</xm:sqref>
        </x14:dataValidation>
        <x14:dataValidation type="list" allowBlank="1" xr:uid="{2FA77F09-7E14-4421-B968-BC678D62733E}">
          <x14:formula1>
            <xm:f>'Are there gaseous fuel- (enum)'!A1126:A1127</xm:f>
          </x14:formula1>
          <xm:sqref>G383</xm:sqref>
        </x14:dataValidation>
        <x14:dataValidation type="list" allowBlank="1" xr:uid="{BAEBDFA0-E39A-4B5A-910D-3A4D66C5DF0F}">
          <x14:formula1>
            <xm:f>'For multiple power plan (enum)'!A1126:A1128</xm:f>
          </x14:formula1>
          <xm:sqref>G382</xm:sqref>
        </x14:dataValidation>
        <x14:dataValidation type="list" allowBlank="1" xr:uid="{43FC8ADF-3C82-4B68-9D42-4C373A4512EC}">
          <x14:formula1>
            <xm:f>'Is there a single diese (enum)'!A1126:A1127</xm:f>
          </x14:formula1>
          <xm:sqref>G380</xm:sqref>
        </x14:dataValidation>
        <x14:dataValidation type="list" allowBlank="1" xr:uid="{2ECB6939-27E9-4C4D-9C90-9FAF5A7CD3D2}">
          <x14:formula1>
            <xm:f>'Has natural gas been us (enum)'!A1126:A1127</xm:f>
          </x14:formula1>
          <xm:sqref>G372</xm:sqref>
        </x14:dataValidation>
        <x14:dataValidation type="list" allowBlank="1" xr:uid="{0EB267F1-2CAD-4106-A7E2-72C8B0A7668A}">
          <x14:formula1>
            <xm:f>'Is the share of renewab (enum)'!A1126:A1127</xm:f>
          </x14:formula1>
          <xm:sqref>G371</xm:sqref>
        </x14:dataValidation>
        <x14:dataValidation type="list" allowBlank="1" xr:uid="{B613183B-63DD-4026-BE36-F579146B6455}">
          <x14:formula1>
            <xm:f>'Is the project activity (enum)'!A1126:A1127</xm:f>
          </x14:formula1>
          <xm:sqref>G370</xm:sqref>
        </x14:dataValidation>
        <x14:dataValidation type="list" allowBlank="1" xr:uid="{CE9264F0-05C7-4EC1-9AC1-BF101167D6F6}">
          <x14:formula1>
            <xm:f>'Is grid located in LDCS (enum)'!A1126:A1128</xm:f>
          </x14:formula1>
          <xm:sqref>G364</xm:sqref>
        </x14:dataValidation>
        <x14:dataValidation type="list" allowBlank="1" xr:uid="{9AE4616B-A3F3-43AA-9607-0F81D15D657B}">
          <x14:formula1>
            <xm:f>'Is data to determine Bu (enum)'!A1126:A1127</xm:f>
          </x14:formula1>
          <xm:sqref>G362</xm:sqref>
        </x14:dataValidation>
        <x14:dataValidation type="list" allowBlank="1" xr:uid="{3786EF30-3518-484F-B733-7F9142287E06}">
          <x14:formula1>
            <xm:f>'Select the approach you (enum)'!A1126:A1127</xm:f>
          </x14:formula1>
          <xm:sqref>G135</xm:sqref>
        </x14:dataValidation>
        <x14:dataValidation type="list" allowBlank="1" xr:uid="{F6706A75-56D8-49D4-9B65-07951EDC19B7}">
          <x14:formula1>
            <xm:f>'Select the option th 1 (enum)'!A1126:A1127</xm:f>
          </x14:formula1>
          <xm:sqref>G349</xm:sqref>
        </x14:dataValidation>
        <x14:dataValidation type="list" allowBlank="1" xr:uid="{A987DDC4-DF07-40A6-BC48-169ED32079F1}">
          <x14:formula1>
            <xm:f>'Select the option that  (enum)'!A1126:A1128</xm:f>
          </x14:formula1>
          <xm:sqref>G343</xm:sqref>
        </x14:dataValidation>
        <x14:dataValidation type="list" allowBlank="1" xr:uid="{B750C368-F7F6-4484-AAAB-F645708536B3}">
          <x14:formula1>
            <xm:f>'Select one of the two o (enum)'!A1126:A1127</xm:f>
          </x14:formula1>
          <xm:sqref>G331</xm:sqref>
        </x14:dataValidation>
        <x14:dataValidation type="list" allowBlank="1" xr:uid="{B5D4D25D-2D74-4DC3-9DCE-C20CFD136915}">
          <x14:formula1>
            <xm:f>'Select one of the two o (enum)'!A1126:A1127</xm:f>
          </x14:formula1>
          <xm:sqref>G321</xm:sqref>
        </x14:dataValidation>
        <x14:dataValidation type="list" allowBlank="1" xr:uid="{1E18D1AB-3A8C-4143-A7E0-868A4277B43E}">
          <x14:formula1>
            <xm:f>'Select the approach you (enum)'!A1126:A1127</xm:f>
          </x14:formula1>
          <xm:sqref>G315</xm:sqref>
        </x14:dataValidation>
        <x14:dataValidation type="list" allowBlank="1" xr:uid="{E5434A48-576A-48FD-BCFE-7E2A6CD09C97}">
          <x14:formula1>
            <xm:f>'Is the LASL more than o (enum)'!A1126:A1127</xm:f>
          </x14:formula1>
          <xm:sqref>G311</xm:sqref>
        </x14:dataValidation>
        <x14:dataValidation type="list" allowBlank="1" xr:uid="{BB7D64B6-04A3-4207-9560-CEDC06C53ADA}">
          <x14:formula1>
            <xm:f>'Is the LASL more than o (enum)'!A1126:A1127</xm:f>
          </x14:formula1>
          <xm:sqref>G131</xm:sqref>
        </x14:dataValidation>
        <x14:dataValidation type="list" allowBlank="1" xr:uid="{687393AC-CB9A-45EC-8CA0-4ED49176E691}">
          <x14:formula1>
            <xm:f>'Are hourly loads of the (enum)'!A1126:A1127</xm:f>
          </x14:formula1>
          <xm:sqref>G309</xm:sqref>
        </x14:dataValidation>
        <x14:dataValidation type="list" allowBlank="1" xr:uid="{65B51FD3-95EF-4440-AA70-64ACCF7B689B}">
          <x14:formula1>
            <xm:f>'Is the average load by  (enum)'!A1126:A1127</xm:f>
          </x14:formula1>
          <xm:sqref>G307</xm:sqref>
        </x14:dataValidation>
        <x14:dataValidation type="list" allowBlank="1" xr:uid="{36351866-B921-4D09-9A36-6D9BD42AC555}">
          <x14:formula1>
            <xm:f>'Is LCMR share less than (enum)'!A1126:A1127</xm:f>
          </x14:formula1>
          <xm:sqref>G305</xm:sqref>
        </x14:dataValidation>
        <x14:dataValidation type="list" allowBlank="1" xr:uid="{A13EDA29-73C5-4B4B-99F9-4DBBC438F5B3}">
          <x14:formula1>
            <xm:f>'Does you have hourly or (enum)'!A1126:A1127</xm:f>
          </x14:formula1>
          <xm:sqref>G303</xm:sqref>
        </x14:dataValidation>
        <x14:dataValidation type="list" allowBlank="1" xr:uid="{A22FC35E-124A-41E4-A577-5C4BFCDBCD23}">
          <x14:formula1>
            <xm:f>'Scenario A has 2 option (enum)'!A1126:A1127</xm:f>
          </x14:formula1>
          <xm:sqref>G300</xm:sqref>
        </x14:dataValidation>
        <x14:dataValidation type="list" allowBlank="1" xr:uid="{6D0341C5-E598-4726-9AF0-45B6D6B77E67}">
          <x14:formula1>
            <xm:f>'Are hourly loads of the (enum)'!A1126:A1127</xm:f>
          </x14:formula1>
          <xm:sqref>G129</xm:sqref>
        </x14:dataValidation>
        <x14:dataValidation type="list" allowBlank="1" xr:uid="{63ECE9C1-8574-4BE3-8F45-821E1A9AE15C}">
          <x14:formula1>
            <xm:f>'Type of fossil fuel use (enum)'!A1126:A1178</xm:f>
          </x14:formula1>
          <xm:sqref>G275</xm:sqref>
        </x14:dataValidation>
        <x14:dataValidation type="list" allowBlank="1" xr:uid="{224825E8-C27A-4C57-A0B2-64B59493BF1B}">
          <x14:formula1>
            <xm:f>'Select the option th 3 (enum)'!A1126:A1127</xm:f>
          </x14:formula1>
          <xm:sqref>G272</xm:sqref>
        </x14:dataValidation>
        <x14:dataValidation type="list" allowBlank="1" xr:uid="{BD9A495A-B56E-4118-9042-4DA254B2A1A0}">
          <x14:formula1>
            <xm:f>'Choose which option app (enum)'!A1126:A1127</xm:f>
          </x14:formula1>
          <xm:sqref>G271</xm:sqref>
        </x14:dataValidation>
        <x14:dataValidation type="list" allowBlank="1" xr:uid="{DF5FAF5F-1628-4D90-B418-E3EBE35B7CA8}">
          <x14:formula1>
            <xm:f>'Is the average load by  (enum)'!A1126:A1127</xm:f>
          </x14:formula1>
          <xm:sqref>G127</xm:sqref>
        </x14:dataValidation>
        <x14:dataValidation type="list" allowBlank="1" xr:uid="{10823950-2CB5-43C7-B2B4-6709A22E465D}">
          <x14:formula1>
            <xm:f>'Please select which app (enum)'!A1126:A1127</xm:f>
          </x14:formula1>
          <xm:sqref>G270</xm:sqref>
        </x14:dataValidation>
        <x14:dataValidation type="list" allowBlank="1" xr:uid="{F7203348-0A08-49A1-AEA5-576BB862C563}">
          <x14:formula1>
            <xm:f>'Tool 05 provides 2 appr (enum)'!A1126:A1127</xm:f>
          </x14:formula1>
          <xm:sqref>G268</xm:sqref>
        </x14:dataValidation>
        <x14:dataValidation type="list" allowBlank="1" xr:uid="{894EFA8E-9A48-456A-9599-1AE66C246F7A}">
          <x14:formula1>
            <xm:f>'Is LCMR share less than (enum)'!A1126:A1127</xm:f>
          </x14:formula1>
          <xm:sqref>G125</xm:sqref>
        </x14:dataValidation>
        <x14:dataValidation type="list" allowBlank="1" xr:uid="{E6FAF5FA-4BF6-4E31-8AD5-6A620FF78F39}">
          <x14:formula1>
            <xm:f>'Type of fossil fuel use (enum)'!A1126:A1178</xm:f>
          </x14:formula1>
          <xm:sqref>G243</xm:sqref>
        </x14:dataValidation>
        <x14:dataValidation type="list" allowBlank="1" xr:uid="{5A405779-D999-4207-86FD-AB21FB5FFE0A}">
          <x14:formula1>
            <xm:f>'Select the option th 3 (enum)'!A1126:A1127</xm:f>
          </x14:formula1>
          <xm:sqref>G240</xm:sqref>
        </x14:dataValidation>
        <x14:dataValidation type="list" allowBlank="1" xr:uid="{CA0D489B-C4C2-41A4-8371-B3DF4BE983C2}">
          <x14:formula1>
            <xm:f>'Choose which option app (enum)'!A1126:A1127</xm:f>
          </x14:formula1>
          <xm:sqref>G239</xm:sqref>
        </x14:dataValidation>
        <x14:dataValidation type="list" allowBlank="1" xr:uid="{6B95BFED-1364-4D03-96C9-E438FFA52F70}">
          <x14:formula1>
            <xm:f>'Please select which app (enum)'!A1126:A1127</xm:f>
          </x14:formula1>
          <xm:sqref>G238</xm:sqref>
        </x14:dataValidation>
        <x14:dataValidation type="list" allowBlank="1" xr:uid="{7BF1AFE8-147C-4C01-84EE-6F3F8BB0B42F}">
          <x14:formula1>
            <xm:f>'Tool 05 provides 2 appr (enum)'!A1126:A1127</xm:f>
          </x14:formula1>
          <xm:sqref>G236</xm:sqref>
        </x14:dataValidation>
        <x14:dataValidation type="list" allowBlank="1" xr:uid="{05015840-8F09-47C3-AC3D-D95A28961556}">
          <x14:formula1>
            <xm:f>'Does you have hourly or (enum)'!A1126:A1127</xm:f>
          </x14:formula1>
          <xm:sqref>G123</xm:sqref>
        </x14:dataValidation>
        <x14:dataValidation type="list" allowBlank="1" xr:uid="{ACAB2E5D-1142-4D71-86BE-27A7AA5BAD22}">
          <x14:formula1>
            <xm:f>'Does hydro power plants (enum)'!A1126:A1127</xm:f>
          </x14:formula1>
          <xm:sqref>G224</xm:sqref>
        </x14:dataValidation>
        <x14:dataValidation type="list" allowBlank="1" xr:uid="{EDDAC183-B103-4532-896B-0BFDD0E922FB}">
          <x14:formula1>
            <xm:f>'Choose which option  1 (enum)'!A1126:A1127</xm:f>
          </x14:formula1>
          <xm:sqref>G223</xm:sqref>
        </x14:dataValidation>
        <x14:dataValidation type="list" allowBlank="1" xr:uid="{B7570F2F-548A-4C77-9345-1534E7696B86}">
          <x14:formula1>
            <xm:f>'Select the option th 2 (enum)'!A1126:A1127</xm:f>
          </x14:formula1>
          <xm:sqref>G220</xm:sqref>
        </x14:dataValidation>
        <x14:dataValidation type="list" allowBlank="1" xr:uid="{27E0ECA0-EB96-4E2D-8C8C-4656C852E7F0}">
          <x14:formula1>
            <xm:f>'Is this data for the fi (enum)'!A1126:A1127</xm:f>
          </x14:formula1>
          <xm:sqref>G219</xm:sqref>
        </x14:dataValidation>
        <x14:dataValidation type="list" allowBlank="1" xr:uid="{079B7D85-57FC-40DB-A093-F83DCB9B2FE6}">
          <x14:formula1>
            <xm:f>'Has natural gas been us (enum)'!A1126:A1127</xm:f>
          </x14:formula1>
          <xm:sqref>G212</xm:sqref>
        </x14:dataValidation>
        <x14:dataValidation type="list" allowBlank="1" xr:uid="{E21FFF60-C445-47DE-93AD-5F4D4A5F81AC}">
          <x14:formula1>
            <xm:f>'Is the share of renewab (enum)'!A1126:A1127</xm:f>
          </x14:formula1>
          <xm:sqref>G211</xm:sqref>
        </x14:dataValidation>
        <x14:dataValidation type="list" allowBlank="1" xr:uid="{62DE3E82-CAFE-4CE2-918E-40C1C97BFADD}">
          <x14:formula1>
            <xm:f>'Is the project activity (enum)'!A1621:A1622</xm:f>
          </x14:formula1>
          <xm:sqref>G704</xm:sqref>
        </x14:dataValidation>
        <x14:dataValidation type="list" allowBlank="1" xr:uid="{B0F74AD0-99DE-4E53-AD9B-99F9D38EB345}">
          <x14:formula1>
            <xm:f>'Are there gaseous fu 1 (enum)'!A1621:A1622</xm:f>
          </x14:formula1>
          <xm:sqref>G698</xm:sqref>
        </x14:dataValidation>
        <x14:dataValidation type="list" allowBlank="1" xr:uid="{D6340679-B211-41ED-81FD-4E30CE8A6AD0}">
          <x14:formula1>
            <xm:f>'Are there gaseous fuel- (enum)'!A1621:A1622</xm:f>
          </x14:formula1>
          <xm:sqref>G697</xm:sqref>
        </x14:dataValidation>
        <x14:dataValidation type="list" allowBlank="1" xr:uid="{56202FF7-9891-429E-90B4-82A850CA1B3D}">
          <x14:formula1>
            <xm:f>'For multiple power plan (enum)'!A1621:A1623</xm:f>
          </x14:formula1>
          <xm:sqref>G696</xm:sqref>
        </x14:dataValidation>
        <x14:dataValidation type="list" allowBlank="1" xr:uid="{4903744E-6B0A-44CA-B8A9-A358B43A59AA}">
          <x14:formula1>
            <xm:f>'Scenario A has 2 option (enum)'!A1621:A1622</xm:f>
          </x14:formula1>
          <xm:sqref>G614</xm:sqref>
        </x14:dataValidation>
        <x14:dataValidation type="list" allowBlank="1" xr:uid="{612BA48F-A641-44C1-8952-D737D20196F4}">
          <x14:formula1>
            <xm:f>'Is there a single diese (enum)'!A1621:A1622</xm:f>
          </x14:formula1>
          <xm:sqref>G694</xm:sqref>
        </x14:dataValidation>
        <x14:dataValidation type="list" allowBlank="1" xr:uid="{9F1FE180-26C1-428C-81DF-D300E1362F40}">
          <x14:formula1>
            <xm:f>'Has natural gas been us (enum)'!A1621:A1622</xm:f>
          </x14:formula1>
          <xm:sqref>G686</xm:sqref>
        </x14:dataValidation>
        <x14:dataValidation type="list" allowBlank="1" xr:uid="{D19A8754-EE8C-45EF-9E90-493C4E42DA69}">
          <x14:formula1>
            <xm:f>'Is the share of renewab (enum)'!A1621:A1622</xm:f>
          </x14:formula1>
          <xm:sqref>G685</xm:sqref>
        </x14:dataValidation>
        <x14:dataValidation type="list" allowBlank="1" xr:uid="{C7B9DE77-CC69-4D99-8F0F-63D91515BB69}">
          <x14:formula1>
            <xm:f>'Is the project activity (enum)'!A1621:A1622</xm:f>
          </x14:formula1>
          <xm:sqref>G684</xm:sqref>
        </x14:dataValidation>
        <x14:dataValidation type="list" allowBlank="1" xr:uid="{2BA12F8C-375D-45D5-9472-A7653555165B}">
          <x14:formula1>
            <xm:f>'Is grid located in LDCS (enum)'!A1621:A1623</xm:f>
          </x14:formula1>
          <xm:sqref>G678</xm:sqref>
        </x14:dataValidation>
        <x14:dataValidation type="list" allowBlank="1" xr:uid="{68849661-FB8A-45E6-B933-A89AC4E740F1}">
          <x14:formula1>
            <xm:f>'Is data to determine Bu (enum)'!A1621:A1622</xm:f>
          </x14:formula1>
          <xm:sqref>G676</xm:sqref>
        </x14:dataValidation>
        <x14:dataValidation type="list" allowBlank="1" xr:uid="{F0F9AF83-101E-4BFF-9BC6-FF9A5BD872D8}">
          <x14:formula1>
            <xm:f>'Please select the appro (enum)'!A1621:A1623</xm:f>
          </x14:formula1>
          <xm:sqref>G612</xm:sqref>
        </x14:dataValidation>
        <x14:dataValidation type="list" allowBlank="1" xr:uid="{A1AE0647-8210-4044-94FC-6F003A38F818}">
          <x14:formula1>
            <xm:f>'Select the option th 1 (enum)'!A1621:A1622</xm:f>
          </x14:formula1>
          <xm:sqref>G663</xm:sqref>
        </x14:dataValidation>
        <x14:dataValidation type="list" allowBlank="1" xr:uid="{F8CBA81D-4199-4F9A-9F81-B9D3620F6984}">
          <x14:formula1>
            <xm:f>'Select the option that  (enum)'!A1621:A1623</xm:f>
          </x14:formula1>
          <xm:sqref>G657</xm:sqref>
        </x14:dataValidation>
        <x14:dataValidation type="list" allowBlank="1" xr:uid="{BE3A6E15-B213-4EA6-8B16-57D05FFE6BCE}">
          <x14:formula1>
            <xm:f>'If emissions are calcul (enum)'!A1621:A1623</xm:f>
          </x14:formula1>
          <xm:sqref>G610</xm:sqref>
        </x14:dataValidation>
        <x14:dataValidation type="list" allowBlank="1" xr:uid="{569110A9-99FA-42FE-A8D2-2DDF19A4A3C9}">
          <x14:formula1>
            <xm:f>'Does hydro power plants (enum)'!A1621:A1622</xm:f>
          </x14:formula1>
          <xm:sqref>G1085</xm:sqref>
        </x14:dataValidation>
        <x14:dataValidation type="list" allowBlank="1" xr:uid="{27AFA465-0A5B-4FE7-91EC-85A84535E67E}">
          <x14:formula1>
            <xm:f>'Choose which option  1 (enum)'!A1621:A1622</xm:f>
          </x14:formula1>
          <xm:sqref>G1084</xm:sqref>
        </x14:dataValidation>
        <x14:dataValidation type="list" allowBlank="1" xr:uid="{C8F3A812-A0FD-4901-AF88-5556E91AED5D}">
          <x14:formula1>
            <xm:f>'Select the option th 2 (enum)'!A1621:A1622</xm:f>
          </x14:formula1>
          <xm:sqref>G1081</xm:sqref>
        </x14:dataValidation>
        <x14:dataValidation type="list" allowBlank="1" xr:uid="{BE4411BD-2A68-457A-BEA0-2190F08EC89E}">
          <x14:formula1>
            <xm:f>'Is this data for the fi (enum)'!A1621:A1622</xm:f>
          </x14:formula1>
          <xm:sqref>G1080</xm:sqref>
        </x14:dataValidation>
        <x14:dataValidation type="list" allowBlank="1" xr:uid="{93E4312F-7271-416A-BAF5-44701DA43F18}">
          <x14:formula1>
            <xm:f>'Has natural gas been us (enum)'!A1621:A1622</xm:f>
          </x14:formula1>
          <xm:sqref>G1073</xm:sqref>
        </x14:dataValidation>
        <x14:dataValidation type="list" allowBlank="1" xr:uid="{A88A9A40-B43D-4D2C-B61F-5F012B3B44AB}">
          <x14:formula1>
            <xm:f>'Is the share of renewab (enum)'!A1621:A1622</xm:f>
          </x14:formula1>
          <xm:sqref>G1072</xm:sqref>
        </x14:dataValidation>
        <x14:dataValidation type="list" allowBlank="1" xr:uid="{6259CE9D-99F5-4EA4-BE3B-ABA74C2CCAD9}">
          <x14:formula1>
            <xm:f>'Is the project activity (enum)'!A1621:A1622</xm:f>
          </x14:formula1>
          <xm:sqref>G1071</xm:sqref>
        </x14:dataValidation>
        <x14:dataValidation type="list" allowBlank="1" xr:uid="{8BCE6109-0607-4371-BE1B-DFF4C0734100}">
          <x14:formula1>
            <xm:f>'Are there gaseous fu 1 (enum)'!A1621:A1622</xm:f>
          </x14:formula1>
          <xm:sqref>G1065</xm:sqref>
        </x14:dataValidation>
        <x14:dataValidation type="list" allowBlank="1" xr:uid="{81813668-9484-447D-941A-064A63DA65C9}">
          <x14:formula1>
            <xm:f>'Are there gaseous fuel- (enum)'!A1621:A1622</xm:f>
          </x14:formula1>
          <xm:sqref>G1064</xm:sqref>
        </x14:dataValidation>
        <x14:dataValidation type="list" allowBlank="1" xr:uid="{8EEF4239-E6FD-4D29-AD25-47EFFB188975}">
          <x14:formula1>
            <xm:f>'For multiple power plan (enum)'!A1621:A1623</xm:f>
          </x14:formula1>
          <xm:sqref>G1063</xm:sqref>
        </x14:dataValidation>
        <x14:dataValidation type="list" allowBlank="1" xr:uid="{BF7BBCD3-00DA-4707-BF29-9F34579CBA82}">
          <x14:formula1>
            <xm:f>'Is there a single diese (enum)'!A1621:A1622</xm:f>
          </x14:formula1>
          <xm:sqref>G1061</xm:sqref>
        </x14:dataValidation>
        <x14:dataValidation type="list" allowBlank="1" xr:uid="{41F32BCB-E89F-48B4-BA2F-5403110927B6}">
          <x14:formula1>
            <xm:f>'Has natural gas been us (enum)'!A1621:A1622</xm:f>
          </x14:formula1>
          <xm:sqref>G1053</xm:sqref>
        </x14:dataValidation>
        <x14:dataValidation type="list" allowBlank="1" xr:uid="{2EB6EFF3-97C5-433B-827A-AD99DD7B407A}">
          <x14:formula1>
            <xm:f>'Is the share of renewab (enum)'!A1621:A1622</xm:f>
          </x14:formula1>
          <xm:sqref>G1052</xm:sqref>
        </x14:dataValidation>
        <x14:dataValidation type="list" allowBlank="1" xr:uid="{E0776FBA-F85A-4162-9556-5DD2F98E7810}">
          <x14:formula1>
            <xm:f>'Is the project activity (enum)'!A1621:A1622</xm:f>
          </x14:formula1>
          <xm:sqref>G1051</xm:sqref>
        </x14:dataValidation>
        <x14:dataValidation type="list" allowBlank="1" xr:uid="{EED92DFC-63F9-44F4-81FB-F8157626C8E7}">
          <x14:formula1>
            <xm:f>'Is grid located in LDCS (enum)'!A1621:A1623</xm:f>
          </x14:formula1>
          <xm:sqref>G1045</xm:sqref>
        </x14:dataValidation>
        <x14:dataValidation type="list" allowBlank="1" xr:uid="{554DC3F8-6B80-4EC3-9E33-1CB0FE58EF71}">
          <x14:formula1>
            <xm:f>'Is data to determine Bu (enum)'!A1621:A1622</xm:f>
          </x14:formula1>
          <xm:sqref>G1043</xm:sqref>
        </x14:dataValidation>
        <x14:dataValidation type="list" allowBlank="1" xr:uid="{DCE7314E-A6EC-42D3-A903-0BB7E21257F0}">
          <x14:formula1>
            <xm:f>'Select the option th 1 (enum)'!A1621:A1622</xm:f>
          </x14:formula1>
          <xm:sqref>G1030</xm:sqref>
        </x14:dataValidation>
        <x14:dataValidation type="list" allowBlank="1" xr:uid="{90B6880B-23D4-4267-9718-F19F5662F58E}">
          <x14:formula1>
            <xm:f>'Select the option that  (enum)'!A1621:A1623</xm:f>
          </x14:formula1>
          <xm:sqref>G1013</xm:sqref>
        </x14:dataValidation>
        <x14:dataValidation type="list" allowBlank="1" xr:uid="{F4987571-1B5D-4186-9C89-E5ECD12A0C0A}">
          <x14:formula1>
            <xm:f>'Select one of the two o (enum)'!A1621:A1622</xm:f>
          </x14:formula1>
          <xm:sqref>G645</xm:sqref>
        </x14:dataValidation>
        <x14:dataValidation type="list" allowBlank="1" xr:uid="{4565943E-03E3-4BCD-84EB-58B2F252330C}">
          <x14:formula1>
            <xm:f>'Select one of the two o (enum)'!A1621:A1622</xm:f>
          </x14:formula1>
          <xm:sqref>G1001</xm:sqref>
        </x14:dataValidation>
        <x14:dataValidation type="list" allowBlank="1" xr:uid="{6C5B74F1-C54F-46CC-AC4E-63814D21F682}">
          <x14:formula1>
            <xm:f>'Select the option that  (enum)'!A1621:A1623</xm:f>
          </x14:formula1>
          <xm:sqref>G995</xm:sqref>
        </x14:dataValidation>
        <x14:dataValidation type="list" allowBlank="1" xr:uid="{525D8BFE-A63A-4FDE-A249-796BD5E7FDB6}">
          <x14:formula1>
            <xm:f>'Select one of the two o (enum)'!A1621:A1622</xm:f>
          </x14:formula1>
          <xm:sqref>G983</xm:sqref>
        </x14:dataValidation>
        <x14:dataValidation type="list" allowBlank="1" xr:uid="{836A881F-7F71-4F75-BAB7-DA48C8553B4B}">
          <x14:formula1>
            <xm:f>'Select the option that  (enum)'!A1621:A1623</xm:f>
          </x14:formula1>
          <xm:sqref>G978</xm:sqref>
        </x14:dataValidation>
        <x14:dataValidation type="list" allowBlank="1" xr:uid="{6A1FBFA3-30DB-495B-9E03-8746F195E703}">
          <x14:formula1>
            <xm:f>'Select the approach you (enum)'!A1621:A1622</xm:f>
          </x14:formula1>
          <xm:sqref>G965</xm:sqref>
        </x14:dataValidation>
        <x14:dataValidation type="list" allowBlank="1" xr:uid="{8F2A1AC6-572B-45DF-A0AC-7B5BB1F5759D}">
          <x14:formula1>
            <xm:f>'Select the approach you (enum)'!A1621:A1622</xm:f>
          </x14:formula1>
          <xm:sqref>G959</xm:sqref>
        </x14:dataValidation>
        <x14:dataValidation type="list" allowBlank="1" xr:uid="{9DF49BFC-D700-46C9-8B4F-DCEFD990EDA4}">
          <x14:formula1>
            <xm:f>'Do you have annual aggr (enum)'!A1621:A1622</xm:f>
          </x14:formula1>
          <xm:sqref>G955</xm:sqref>
        </x14:dataValidation>
        <x14:dataValidation type="list" allowBlank="1" xr:uid="{5249A7B0-8575-4503-A423-4F28E234E357}">
          <x14:formula1>
            <xm:f>'Is the LASL more than o (enum)'!A1621:A1622</xm:f>
          </x14:formula1>
          <xm:sqref>G953</xm:sqref>
        </x14:dataValidation>
        <x14:dataValidation type="list" allowBlank="1" xr:uid="{66121EDF-5459-4FA1-9D05-A2B3205CA783}">
          <x14:formula1>
            <xm:f>'Are hourly loads of the (enum)'!A1621:A1622</xm:f>
          </x14:formula1>
          <xm:sqref>G951</xm:sqref>
        </x14:dataValidation>
        <x14:dataValidation type="list" allowBlank="1" xr:uid="{CE49AA12-83FB-45B5-8FAD-518051B83DB7}">
          <x14:formula1>
            <xm:f>'Is the average load by  (enum)'!A1621:A1622</xm:f>
          </x14:formula1>
          <xm:sqref>G949</xm:sqref>
        </x14:dataValidation>
        <x14:dataValidation type="list" allowBlank="1" xr:uid="{B66EAC8D-F785-4902-BB14-50DFFADD0ADD}">
          <x14:formula1>
            <xm:f>'Is LCMR share less than (enum)'!A1621:A1622</xm:f>
          </x14:formula1>
          <xm:sqref>G947</xm:sqref>
        </x14:dataValidation>
        <x14:dataValidation type="list" allowBlank="1" xr:uid="{A34A3662-E254-4412-B034-A17144787864}">
          <x14:formula1>
            <xm:f>'Does you have hourly or (enum)'!A1621:A1622</xm:f>
          </x14:formula1>
          <xm:sqref>G945</xm:sqref>
        </x14:dataValidation>
        <x14:dataValidation type="list" allowBlank="1" xr:uid="{E718725E-EED0-423F-AF0B-C474A32509BD}">
          <x14:formula1>
            <xm:f>'Scenario A has 2 option (enum)'!A1621:A1622</xm:f>
          </x14:formula1>
          <xm:sqref>G942</xm:sqref>
        </x14:dataValidation>
        <x14:dataValidation type="list" allowBlank="1" xr:uid="{6C80248E-CCC6-4F3B-BCFB-45D519591086}">
          <x14:formula1>
            <xm:f>'Type of fossil fuel use (enum)'!A1621:A1673</xm:f>
          </x14:formula1>
          <xm:sqref>G917</xm:sqref>
        </x14:dataValidation>
        <x14:dataValidation type="list" allowBlank="1" xr:uid="{7266B733-6382-41FD-A5A0-A1E087714FCA}">
          <x14:formula1>
            <xm:f>'Select the option th 3 (enum)'!A1621:A1622</xm:f>
          </x14:formula1>
          <xm:sqref>G914</xm:sqref>
        </x14:dataValidation>
        <x14:dataValidation type="list" allowBlank="1" xr:uid="{05A48483-90B1-45FD-A310-81133B9ED2A5}">
          <x14:formula1>
            <xm:f>'Choose which option app (enum)'!A1621:A1622</xm:f>
          </x14:formula1>
          <xm:sqref>G913</xm:sqref>
        </x14:dataValidation>
        <x14:dataValidation type="list" allowBlank="1" xr:uid="{8366F1B4-C648-402C-9530-68970538245F}">
          <x14:formula1>
            <xm:f>'Please select which app (enum)'!A1621:A1622</xm:f>
          </x14:formula1>
          <xm:sqref>G912</xm:sqref>
        </x14:dataValidation>
        <x14:dataValidation type="list" allowBlank="1" xr:uid="{CF39947A-D397-4C17-81A8-BFEBB6AEE643}">
          <x14:formula1>
            <xm:f>'Tool 05 provides 2 appr (enum)'!A1621:A1622</xm:f>
          </x14:formula1>
          <xm:sqref>G910</xm:sqref>
        </x14:dataValidation>
        <x14:dataValidation type="list" allowBlank="1" xr:uid="{0BF26A12-50FE-475E-BE6B-CDE4F5CCFACF}">
          <x14:formula1>
            <xm:f>'Select one of the two o (enum)'!A1621:A1622</xm:f>
          </x14:formula1>
          <xm:sqref>G635</xm:sqref>
        </x14:dataValidation>
        <x14:dataValidation type="list" allowBlank="1" xr:uid="{7207BD45-4551-4068-A82D-764E9D32C8C9}">
          <x14:formula1>
            <xm:f>'Does hydro power plants (enum)'!A1621:A1622</xm:f>
          </x14:formula1>
          <xm:sqref>G898</xm:sqref>
        </x14:dataValidation>
        <x14:dataValidation type="list" allowBlank="1" xr:uid="{CB82CFEA-3661-4EAF-9F1E-2907F1CFE581}">
          <x14:formula1>
            <xm:f>'Choose which option  1 (enum)'!A1621:A1622</xm:f>
          </x14:formula1>
          <xm:sqref>G897</xm:sqref>
        </x14:dataValidation>
        <x14:dataValidation type="list" allowBlank="1" xr:uid="{3AFA90A8-25AB-4B29-BF96-B63E67617D43}">
          <x14:formula1>
            <xm:f>'Select the option th 2 (enum)'!A1621:A1622</xm:f>
          </x14:formula1>
          <xm:sqref>G894</xm:sqref>
        </x14:dataValidation>
        <x14:dataValidation type="list" allowBlank="1" xr:uid="{1777C9B8-5FAE-4733-8B13-78244CF7EE96}">
          <x14:formula1>
            <xm:f>'Is this data for the fi (enum)'!A1621:A1622</xm:f>
          </x14:formula1>
          <xm:sqref>G893</xm:sqref>
        </x14:dataValidation>
        <x14:dataValidation type="list" allowBlank="1" xr:uid="{1312D4F2-FD83-49B7-B8B2-7D7E3BBC1CC0}">
          <x14:formula1>
            <xm:f>'Has natural gas been us (enum)'!A1621:A1622</xm:f>
          </x14:formula1>
          <xm:sqref>G886</xm:sqref>
        </x14:dataValidation>
        <x14:dataValidation type="list" allowBlank="1" xr:uid="{181AEA35-FF2C-4632-8AE2-BFDE95EAEC3D}">
          <x14:formula1>
            <xm:f>'Is the share of renewab (enum)'!A1621:A1622</xm:f>
          </x14:formula1>
          <xm:sqref>G885</xm:sqref>
        </x14:dataValidation>
        <x14:dataValidation type="list" allowBlank="1" xr:uid="{B540311D-1E4C-4CC9-AB3F-5A3218A68815}">
          <x14:formula1>
            <xm:f>'Is the project activity (enum)'!A1621:A1622</xm:f>
          </x14:formula1>
          <xm:sqref>G884</xm:sqref>
        </x14:dataValidation>
        <x14:dataValidation type="list" allowBlank="1" xr:uid="{D595F754-D331-409D-BFE3-66C1BAEBC13A}">
          <x14:formula1>
            <xm:f>'Are there gaseous fu 1 (enum)'!A1621:A1622</xm:f>
          </x14:formula1>
          <xm:sqref>G878</xm:sqref>
        </x14:dataValidation>
        <x14:dataValidation type="list" allowBlank="1" xr:uid="{F51F35F7-C7DC-4A83-9873-233972D8286E}">
          <x14:formula1>
            <xm:f>'Are there gaseous fuel- (enum)'!A1621:A1622</xm:f>
          </x14:formula1>
          <xm:sqref>G877</xm:sqref>
        </x14:dataValidation>
        <x14:dataValidation type="list" allowBlank="1" xr:uid="{5961B838-FFAB-465B-9ADD-20500A936CF6}">
          <x14:formula1>
            <xm:f>'For multiple power plan (enum)'!A1621:A1623</xm:f>
          </x14:formula1>
          <xm:sqref>G876</xm:sqref>
        </x14:dataValidation>
        <x14:dataValidation type="list" allowBlank="1" xr:uid="{0B4C5E91-DFBA-4826-B22A-989BF15E70B3}">
          <x14:formula1>
            <xm:f>'Is there a single diese (enum)'!A1621:A1622</xm:f>
          </x14:formula1>
          <xm:sqref>G874</xm:sqref>
        </x14:dataValidation>
        <x14:dataValidation type="list" allowBlank="1" xr:uid="{E5C2D4E3-C63B-4CA6-B1B8-C7D3C04601B7}">
          <x14:formula1>
            <xm:f>'Has natural gas been us (enum)'!A1621:A1622</xm:f>
          </x14:formula1>
          <xm:sqref>G866</xm:sqref>
        </x14:dataValidation>
        <x14:dataValidation type="list" allowBlank="1" xr:uid="{B69EF25E-BEA6-4556-82DC-F8C645CE5B5F}">
          <x14:formula1>
            <xm:f>'Is the share of renewab (enum)'!A1621:A1622</xm:f>
          </x14:formula1>
          <xm:sqref>G865</xm:sqref>
        </x14:dataValidation>
        <x14:dataValidation type="list" allowBlank="1" xr:uid="{E930EE11-4B18-4957-BD36-8C54CB444580}">
          <x14:formula1>
            <xm:f>'Is the project activity (enum)'!A1621:A1622</xm:f>
          </x14:formula1>
          <xm:sqref>G864</xm:sqref>
        </x14:dataValidation>
        <x14:dataValidation type="list" allowBlank="1" xr:uid="{12EE9D54-6209-4C14-8482-C49DB3ACC985}">
          <x14:formula1>
            <xm:f>'Is grid located in LDCS (enum)'!A1621:A1623</xm:f>
          </x14:formula1>
          <xm:sqref>G858</xm:sqref>
        </x14:dataValidation>
        <x14:dataValidation type="list" allowBlank="1" xr:uid="{F578B334-A0EE-41C7-8AB3-09D23574B8E6}">
          <x14:formula1>
            <xm:f>'Is data to determine Bu (enum)'!A1621:A1622</xm:f>
          </x14:formula1>
          <xm:sqref>G856</xm:sqref>
        </x14:dataValidation>
        <x14:dataValidation type="list" allowBlank="1" xr:uid="{7D1A37D9-F74C-499F-B7FE-FA8A285A17DF}">
          <x14:formula1>
            <xm:f>'Select the approach you (enum)'!A1621:A1622</xm:f>
          </x14:formula1>
          <xm:sqref>G629</xm:sqref>
        </x14:dataValidation>
        <x14:dataValidation type="list" allowBlank="1" xr:uid="{30CF31B5-80C6-4F07-9B6A-5B76078C2706}">
          <x14:formula1>
            <xm:f>'Select the option th 1 (enum)'!A1621:A1622</xm:f>
          </x14:formula1>
          <xm:sqref>G843</xm:sqref>
        </x14:dataValidation>
        <x14:dataValidation type="list" allowBlank="1" xr:uid="{B89665A7-59C4-4BB3-8988-37E80DC32C24}">
          <x14:formula1>
            <xm:f>'Select the option that  (enum)'!A1621:A1623</xm:f>
          </x14:formula1>
          <xm:sqref>G837</xm:sqref>
        </x14:dataValidation>
        <x14:dataValidation type="list" allowBlank="1" xr:uid="{3788A241-EB22-4B35-9AD2-7D7FA03E0F06}">
          <x14:formula1>
            <xm:f>'Select one of the two o (enum)'!A1621:A1622</xm:f>
          </x14:formula1>
          <xm:sqref>G825</xm:sqref>
        </x14:dataValidation>
        <x14:dataValidation type="list" allowBlank="1" xr:uid="{B59D4635-BE2E-4C5F-AE12-BA90C99707D1}">
          <x14:formula1>
            <xm:f>'Select one of the two o (enum)'!A1621:A1622</xm:f>
          </x14:formula1>
          <xm:sqref>G815</xm:sqref>
        </x14:dataValidation>
        <x14:dataValidation type="list" allowBlank="1" xr:uid="{696D3CE4-16D2-413C-AD6B-E93E9BEE9A02}">
          <x14:formula1>
            <xm:f>'Select the approach you (enum)'!A1621:A1622</xm:f>
          </x14:formula1>
          <xm:sqref>G809</xm:sqref>
        </x14:dataValidation>
        <x14:dataValidation type="list" allowBlank="1" xr:uid="{CDADAFEA-6BFB-45F0-BBF7-6F9B57D3455F}">
          <x14:formula1>
            <xm:f>'Is the LASL more than o (enum)'!A1621:A1622</xm:f>
          </x14:formula1>
          <xm:sqref>G805</xm:sqref>
        </x14:dataValidation>
        <x14:dataValidation type="list" allowBlank="1" xr:uid="{CBBF7430-AC6C-4551-850D-4963F1D7B063}">
          <x14:formula1>
            <xm:f>'Is the LASL more than o (enum)'!A1621:A1622</xm:f>
          </x14:formula1>
          <xm:sqref>G625</xm:sqref>
        </x14:dataValidation>
        <x14:dataValidation type="list" allowBlank="1" xr:uid="{BDFDF2F1-BF3A-49F8-8963-3E4BA042E26E}">
          <x14:formula1>
            <xm:f>'Are hourly loads of the (enum)'!A1621:A1622</xm:f>
          </x14:formula1>
          <xm:sqref>G803</xm:sqref>
        </x14:dataValidation>
        <x14:dataValidation type="list" allowBlank="1" xr:uid="{6E009C92-1AE2-42EF-A941-F937F1A9653C}">
          <x14:formula1>
            <xm:f>'Is the average load by  (enum)'!A1621:A1622</xm:f>
          </x14:formula1>
          <xm:sqref>G801</xm:sqref>
        </x14:dataValidation>
        <x14:dataValidation type="list" allowBlank="1" xr:uid="{328C1A37-9C4F-47EE-8E97-B8DF368201FD}">
          <x14:formula1>
            <xm:f>'Is LCMR share less than (enum)'!A1621:A1622</xm:f>
          </x14:formula1>
          <xm:sqref>G799</xm:sqref>
        </x14:dataValidation>
        <x14:dataValidation type="list" allowBlank="1" xr:uid="{E5035C4D-A160-4A8C-82EB-87685364F3CD}">
          <x14:formula1>
            <xm:f>'Does you have hourly or (enum)'!A1621:A1622</xm:f>
          </x14:formula1>
          <xm:sqref>G797</xm:sqref>
        </x14:dataValidation>
        <x14:dataValidation type="list" allowBlank="1" xr:uid="{E1817CED-F640-479E-9CCC-2915F3B0D856}">
          <x14:formula1>
            <xm:f>'Scenario A has 2 option (enum)'!A1621:A1622</xm:f>
          </x14:formula1>
          <xm:sqref>G794</xm:sqref>
        </x14:dataValidation>
        <x14:dataValidation type="list" allowBlank="1" xr:uid="{E1AC1540-A0CA-4AD8-9023-E715963CBE58}">
          <x14:formula1>
            <xm:f>'Are hourly loads of the (enum)'!A1621:A1622</xm:f>
          </x14:formula1>
          <xm:sqref>G623</xm:sqref>
        </x14:dataValidation>
        <x14:dataValidation type="list" allowBlank="1" xr:uid="{D3B98485-347D-4ACF-BB6A-D8CFE297740F}">
          <x14:formula1>
            <xm:f>'Type of fossil fuel use (enum)'!A1621:A1673</xm:f>
          </x14:formula1>
          <xm:sqref>G769</xm:sqref>
        </x14:dataValidation>
        <x14:dataValidation type="list" allowBlank="1" xr:uid="{05F97A1A-9D65-459B-BC33-FECC9C5E75E0}">
          <x14:formula1>
            <xm:f>'Select the option th 3 (enum)'!A1621:A1622</xm:f>
          </x14:formula1>
          <xm:sqref>G766</xm:sqref>
        </x14:dataValidation>
        <x14:dataValidation type="list" allowBlank="1" xr:uid="{3C4B3466-65CA-441C-A632-E8E1BFCE2F7F}">
          <x14:formula1>
            <xm:f>'Choose which option app (enum)'!A1621:A1622</xm:f>
          </x14:formula1>
          <xm:sqref>G765</xm:sqref>
        </x14:dataValidation>
        <x14:dataValidation type="list" allowBlank="1" xr:uid="{53E59FDC-6A7C-4F4B-A5E4-ED137DAA545E}">
          <x14:formula1>
            <xm:f>'Is the average load by  (enum)'!A1621:A1622</xm:f>
          </x14:formula1>
          <xm:sqref>G621</xm:sqref>
        </x14:dataValidation>
        <x14:dataValidation type="list" allowBlank="1" xr:uid="{C537EE7E-28BE-459A-B344-42A8FEC13239}">
          <x14:formula1>
            <xm:f>'Please select which app (enum)'!A1621:A1622</xm:f>
          </x14:formula1>
          <xm:sqref>G764</xm:sqref>
        </x14:dataValidation>
        <x14:dataValidation type="list" allowBlank="1" xr:uid="{A8E2AF7F-8F53-4D31-B096-C3AD678B219B}">
          <x14:formula1>
            <xm:f>'Tool 05 provides 2 appr (enum)'!A1621:A1622</xm:f>
          </x14:formula1>
          <xm:sqref>G762</xm:sqref>
        </x14:dataValidation>
        <x14:dataValidation type="list" allowBlank="1" xr:uid="{F0F8667C-7754-44F6-B249-B31AF2751A45}">
          <x14:formula1>
            <xm:f>'Is LCMR share less than (enum)'!A1621:A1622</xm:f>
          </x14:formula1>
          <xm:sqref>G619</xm:sqref>
        </x14:dataValidation>
        <x14:dataValidation type="list" allowBlank="1" xr:uid="{4160D6DD-30B4-405A-A704-6ADE20DD8786}">
          <x14:formula1>
            <xm:f>'Type of fossil fuel use (enum)'!A1621:A1673</xm:f>
          </x14:formula1>
          <xm:sqref>G737</xm:sqref>
        </x14:dataValidation>
        <x14:dataValidation type="list" allowBlank="1" xr:uid="{D6B1AB30-9F11-45DA-99A9-C4628DE8E8B5}">
          <x14:formula1>
            <xm:f>'Select the option th 3 (enum)'!A1621:A1622</xm:f>
          </x14:formula1>
          <xm:sqref>G734</xm:sqref>
        </x14:dataValidation>
        <x14:dataValidation type="list" allowBlank="1" xr:uid="{B63D00EC-623A-4A0A-B395-0525535F311D}">
          <x14:formula1>
            <xm:f>'Choose which option app (enum)'!A1621:A1622</xm:f>
          </x14:formula1>
          <xm:sqref>G733</xm:sqref>
        </x14:dataValidation>
        <x14:dataValidation type="list" allowBlank="1" xr:uid="{70364791-0DA2-48A8-9350-36B113C6E5AA}">
          <x14:formula1>
            <xm:f>'Please select which app (enum)'!A1621:A1622</xm:f>
          </x14:formula1>
          <xm:sqref>G732</xm:sqref>
        </x14:dataValidation>
        <x14:dataValidation type="list" allowBlank="1" xr:uid="{30C33624-CBAB-452B-9DC4-2C722D6FA58A}">
          <x14:formula1>
            <xm:f>'Tool 05 provides 2 appr (enum)'!A1621:A1622</xm:f>
          </x14:formula1>
          <xm:sqref>G730</xm:sqref>
        </x14:dataValidation>
        <x14:dataValidation type="list" allowBlank="1" xr:uid="{4CDE582C-FE29-4B95-BBBC-B88525345DE9}">
          <x14:formula1>
            <xm:f>'Does you have hourly or (enum)'!A1621:A1622</xm:f>
          </x14:formula1>
          <xm:sqref>G617</xm:sqref>
        </x14:dataValidation>
        <x14:dataValidation type="list" allowBlank="1" xr:uid="{B8E7692E-4A05-4CE6-9282-17269A16F4D8}">
          <x14:formula1>
            <xm:f>'Does hydro power plants (enum)'!A1621:A1622</xm:f>
          </x14:formula1>
          <xm:sqref>G718</xm:sqref>
        </x14:dataValidation>
        <x14:dataValidation type="list" allowBlank="1" xr:uid="{D2B24C94-C55F-4BCC-8065-CFB17FD2B9B5}">
          <x14:formula1>
            <xm:f>'Choose which option  1 (enum)'!A1621:A1622</xm:f>
          </x14:formula1>
          <xm:sqref>G717</xm:sqref>
        </x14:dataValidation>
        <x14:dataValidation type="list" allowBlank="1" xr:uid="{AC2BA223-03C4-4DCF-803E-581D773D02E1}">
          <x14:formula1>
            <xm:f>'Select the option th 2 (enum)'!A1621:A1622</xm:f>
          </x14:formula1>
          <xm:sqref>G714</xm:sqref>
        </x14:dataValidation>
        <x14:dataValidation type="list" allowBlank="1" xr:uid="{71F73AA8-54CD-4DCB-BB76-A869C0DBF634}">
          <x14:formula1>
            <xm:f>'Is this data for the fi (enum)'!A1621:A1622</xm:f>
          </x14:formula1>
          <xm:sqref>G713</xm:sqref>
        </x14:dataValidation>
        <x14:dataValidation type="list" allowBlank="1" xr:uid="{5CAEC469-B566-40DD-A2B2-6776DFA8F823}">
          <x14:formula1>
            <xm:f>'Has natural gas been us (enum)'!A1621:A1622</xm:f>
          </x14:formula1>
          <xm:sqref>G706</xm:sqref>
        </x14:dataValidation>
        <x14:dataValidation type="list" allowBlank="1" xr:uid="{AE19532F-D973-489E-887A-8D218FADC8F1}">
          <x14:formula1>
            <xm:f>'Is the share of renewab (enum)'!A1621:A1622</xm:f>
          </x14:formula1>
          <xm:sqref>G705</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4BE84-D351-4341-943F-4F30965A131C}">
  <sheetPr>
    <outlinePr summaryBelow="0" summaryRight="0"/>
  </sheetPr>
  <dimension ref="A1:G29"/>
  <sheetViews>
    <sheetView workbookViewId="0">
      <selection sqref="A1:G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37" t="s">
        <v>907</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20</v>
      </c>
      <c r="C5" s="18" t="s">
        <v>758</v>
      </c>
      <c r="D5" s="3"/>
      <c r="E5" s="3" t="s">
        <v>759</v>
      </c>
      <c r="F5" s="3" t="s">
        <v>15</v>
      </c>
      <c r="G5" s="3" t="s">
        <v>760</v>
      </c>
    </row>
    <row r="6" spans="1:7" ht="45">
      <c r="A6" s="3" t="s">
        <v>15</v>
      </c>
      <c r="B6" s="3" t="s">
        <v>20</v>
      </c>
      <c r="C6" s="18" t="s">
        <v>761</v>
      </c>
      <c r="D6" s="3" t="b">
        <f>EXACT(G5,"Default Value")</f>
        <v>0</v>
      </c>
      <c r="E6" s="3" t="s">
        <v>762</v>
      </c>
      <c r="F6" s="3" t="s">
        <v>15</v>
      </c>
      <c r="G6" s="3" t="s">
        <v>738</v>
      </c>
    </row>
    <row r="7" spans="1:7" ht="30">
      <c r="A7" s="3" t="s">
        <v>15</v>
      </c>
      <c r="B7" s="3" t="s">
        <v>20</v>
      </c>
      <c r="C7" s="18" t="s">
        <v>763</v>
      </c>
      <c r="D7" s="3" t="b">
        <f>EXACT(G5,"Monitored Data")</f>
        <v>1</v>
      </c>
      <c r="E7" s="3" t="s">
        <v>764</v>
      </c>
      <c r="F7" s="3" t="s">
        <v>15</v>
      </c>
      <c r="G7" s="3" t="s">
        <v>765</v>
      </c>
    </row>
    <row r="8" spans="1:7">
      <c r="A8" s="3" t="s">
        <v>15</v>
      </c>
      <c r="B8" s="18" t="s">
        <v>766</v>
      </c>
      <c r="C8" s="3" t="s">
        <v>17</v>
      </c>
      <c r="D8" s="3" t="b">
        <f>EXACT(G5,"Monitored Data")</f>
        <v>1</v>
      </c>
      <c r="E8" s="3" t="s">
        <v>767</v>
      </c>
      <c r="F8" s="3" t="s">
        <v>12</v>
      </c>
      <c r="G8" s="3" t="s">
        <v>17</v>
      </c>
    </row>
    <row r="9" spans="1:7" outlineLevel="1" collapsed="1">
      <c r="A9" s="19" t="s">
        <v>12</v>
      </c>
      <c r="B9" s="19" t="s">
        <v>13</v>
      </c>
      <c r="C9" s="19" t="s">
        <v>17</v>
      </c>
      <c r="D9" s="19"/>
      <c r="E9" s="19" t="s">
        <v>768</v>
      </c>
      <c r="F9" s="19" t="s">
        <v>15</v>
      </c>
      <c r="G9" s="19" t="s">
        <v>111</v>
      </c>
    </row>
    <row r="10" spans="1:7" ht="30" outlineLevel="1" collapsed="1">
      <c r="A10" s="19" t="s">
        <v>12</v>
      </c>
      <c r="B10" s="19" t="s">
        <v>20</v>
      </c>
      <c r="C10" s="20" t="s">
        <v>769</v>
      </c>
      <c r="D10" s="19"/>
      <c r="E10" s="19" t="s">
        <v>770</v>
      </c>
      <c r="F10" s="19" t="s">
        <v>15</v>
      </c>
      <c r="G10" s="19" t="s">
        <v>771</v>
      </c>
    </row>
    <row r="11" spans="1:7" ht="30" outlineLevel="1" collapsed="1">
      <c r="A11" s="19" t="s">
        <v>12</v>
      </c>
      <c r="B11" s="19" t="s">
        <v>152</v>
      </c>
      <c r="C11" s="19" t="s">
        <v>17</v>
      </c>
      <c r="D11" s="19"/>
      <c r="E11" s="19" t="s">
        <v>772</v>
      </c>
      <c r="F11" s="19" t="s">
        <v>15</v>
      </c>
      <c r="G11" s="19">
        <v>1</v>
      </c>
    </row>
    <row r="12" spans="1:7" ht="30" outlineLevel="1" collapsed="1">
      <c r="A12" s="19" t="s">
        <v>12</v>
      </c>
      <c r="B12" s="19" t="s">
        <v>152</v>
      </c>
      <c r="C12" s="19" t="s">
        <v>17</v>
      </c>
      <c r="D12" s="19"/>
      <c r="E12" s="19" t="s">
        <v>773</v>
      </c>
      <c r="F12" s="19" t="s">
        <v>15</v>
      </c>
      <c r="G12" s="19">
        <v>1</v>
      </c>
    </row>
    <row r="13" spans="1:7" ht="60" outlineLevel="1" collapsed="1">
      <c r="A13" s="19" t="s">
        <v>12</v>
      </c>
      <c r="B13" s="19" t="s">
        <v>152</v>
      </c>
      <c r="C13" s="19" t="s">
        <v>17</v>
      </c>
      <c r="D13" s="19"/>
      <c r="E13" s="19" t="s">
        <v>774</v>
      </c>
      <c r="F13" s="19" t="s">
        <v>15</v>
      </c>
      <c r="G13" s="19">
        <v>1</v>
      </c>
    </row>
    <row r="14" spans="1:7" ht="30" outlineLevel="1" collapsed="1">
      <c r="A14" s="19" t="s">
        <v>15</v>
      </c>
      <c r="B14" s="19" t="s">
        <v>152</v>
      </c>
      <c r="C14" s="19" t="s">
        <v>17</v>
      </c>
      <c r="D14" s="19" t="s">
        <v>15</v>
      </c>
      <c r="E14" s="19" t="s">
        <v>775</v>
      </c>
      <c r="F14" s="19" t="s">
        <v>15</v>
      </c>
      <c r="G14" s="19">
        <v>1</v>
      </c>
    </row>
    <row r="15" spans="1:7" ht="30" outlineLevel="1" collapsed="1">
      <c r="A15" s="19" t="s">
        <v>15</v>
      </c>
      <c r="B15" s="19" t="s">
        <v>152</v>
      </c>
      <c r="C15" s="19" t="s">
        <v>17</v>
      </c>
      <c r="D15" s="19" t="s">
        <v>15</v>
      </c>
      <c r="E15" s="19" t="s">
        <v>776</v>
      </c>
      <c r="F15" s="19" t="s">
        <v>15</v>
      </c>
      <c r="G15" s="19">
        <v>1</v>
      </c>
    </row>
    <row r="16" spans="1:7" ht="30" outlineLevel="1" collapsed="1">
      <c r="A16" s="19" t="s">
        <v>15</v>
      </c>
      <c r="B16" s="19" t="s">
        <v>152</v>
      </c>
      <c r="C16" s="19" t="s">
        <v>17</v>
      </c>
      <c r="D16" s="19" t="s">
        <v>15</v>
      </c>
      <c r="E16" s="19" t="s">
        <v>777</v>
      </c>
      <c r="F16" s="19" t="s">
        <v>15</v>
      </c>
      <c r="G16" s="19">
        <v>1</v>
      </c>
    </row>
    <row r="17" spans="1:7" ht="30" outlineLevel="1" collapsed="1">
      <c r="A17" s="19" t="s">
        <v>15</v>
      </c>
      <c r="B17" s="19" t="s">
        <v>152</v>
      </c>
      <c r="C17" s="19" t="s">
        <v>17</v>
      </c>
      <c r="D17" s="19" t="s">
        <v>15</v>
      </c>
      <c r="E17" s="19" t="s">
        <v>778</v>
      </c>
      <c r="F17" s="19" t="s">
        <v>15</v>
      </c>
      <c r="G17" s="19">
        <v>1</v>
      </c>
    </row>
    <row r="18" spans="1:7" ht="30" outlineLevel="1" collapsed="1">
      <c r="A18" s="19" t="s">
        <v>15</v>
      </c>
      <c r="B18" s="19" t="s">
        <v>152</v>
      </c>
      <c r="C18" s="19" t="s">
        <v>17</v>
      </c>
      <c r="D18" s="19" t="s">
        <v>15</v>
      </c>
      <c r="E18" s="19" t="s">
        <v>779</v>
      </c>
      <c r="F18" s="19" t="s">
        <v>15</v>
      </c>
      <c r="G18" s="19">
        <v>1</v>
      </c>
    </row>
    <row r="19" spans="1:7" ht="30" outlineLevel="1" collapsed="1">
      <c r="A19" s="19" t="s">
        <v>15</v>
      </c>
      <c r="B19" s="19" t="s">
        <v>152</v>
      </c>
      <c r="C19" s="19" t="s">
        <v>17</v>
      </c>
      <c r="D19" s="19" t="s">
        <v>15</v>
      </c>
      <c r="E19" s="19" t="s">
        <v>780</v>
      </c>
      <c r="F19" s="19" t="s">
        <v>15</v>
      </c>
      <c r="G19" s="19">
        <v>1</v>
      </c>
    </row>
    <row r="20" spans="1:7">
      <c r="A20" s="3" t="s">
        <v>12</v>
      </c>
      <c r="B20" s="18" t="s">
        <v>741</v>
      </c>
      <c r="C20" s="3" t="s">
        <v>17</v>
      </c>
      <c r="D20" s="3"/>
      <c r="E20" s="3" t="s">
        <v>741</v>
      </c>
      <c r="F20" s="3" t="s">
        <v>15</v>
      </c>
      <c r="G20" s="3" t="s">
        <v>17</v>
      </c>
    </row>
    <row r="21" spans="1:7" ht="30" outlineLevel="1" collapsed="1">
      <c r="A21" s="19" t="s">
        <v>12</v>
      </c>
      <c r="B21" s="19" t="s">
        <v>152</v>
      </c>
      <c r="C21" s="19" t="s">
        <v>17</v>
      </c>
      <c r="D21" s="19"/>
      <c r="E21" s="19" t="s">
        <v>742</v>
      </c>
      <c r="F21" s="19" t="s">
        <v>15</v>
      </c>
      <c r="G21" s="19">
        <v>1</v>
      </c>
    </row>
    <row r="22" spans="1:7" ht="30" outlineLevel="1" collapsed="1">
      <c r="A22" s="19" t="s">
        <v>12</v>
      </c>
      <c r="B22" s="19" t="s">
        <v>152</v>
      </c>
      <c r="C22" s="19" t="s">
        <v>17</v>
      </c>
      <c r="D22" s="19"/>
      <c r="E22" s="19" t="s">
        <v>743</v>
      </c>
      <c r="F22" s="19" t="s">
        <v>15</v>
      </c>
      <c r="G22" s="19">
        <v>1</v>
      </c>
    </row>
    <row r="23" spans="1:7" outlineLevel="1" collapsed="1">
      <c r="A23" s="19" t="s">
        <v>12</v>
      </c>
      <c r="B23" s="19" t="s">
        <v>13</v>
      </c>
      <c r="C23" s="19" t="s">
        <v>17</v>
      </c>
      <c r="D23" s="19"/>
      <c r="E23" s="19" t="s">
        <v>744</v>
      </c>
      <c r="F23" s="19" t="s">
        <v>15</v>
      </c>
      <c r="G23" s="19" t="s">
        <v>111</v>
      </c>
    </row>
    <row r="24" spans="1:7" ht="30" outlineLevel="1" collapsed="1">
      <c r="A24" s="19" t="s">
        <v>12</v>
      </c>
      <c r="B24" s="19" t="s">
        <v>152</v>
      </c>
      <c r="C24" s="19" t="s">
        <v>17</v>
      </c>
      <c r="D24" s="19"/>
      <c r="E24" s="19" t="s">
        <v>745</v>
      </c>
      <c r="F24" s="19" t="s">
        <v>15</v>
      </c>
      <c r="G24" s="19">
        <v>1</v>
      </c>
    </row>
    <row r="25" spans="1:7" ht="30" outlineLevel="1" collapsed="1">
      <c r="A25" s="19" t="s">
        <v>12</v>
      </c>
      <c r="B25" s="19" t="s">
        <v>152</v>
      </c>
      <c r="C25" s="19" t="s">
        <v>17</v>
      </c>
      <c r="D25" s="19"/>
      <c r="E25" s="19" t="s">
        <v>746</v>
      </c>
      <c r="F25" s="19" t="s">
        <v>15</v>
      </c>
      <c r="G25" s="19">
        <v>1</v>
      </c>
    </row>
    <row r="26" spans="1:7" outlineLevel="1" collapsed="1">
      <c r="A26" s="19" t="s">
        <v>12</v>
      </c>
      <c r="B26" s="19" t="s">
        <v>13</v>
      </c>
      <c r="C26" s="19" t="s">
        <v>17</v>
      </c>
      <c r="D26" s="19"/>
      <c r="E26" s="19" t="s">
        <v>747</v>
      </c>
      <c r="F26" s="19" t="s">
        <v>15</v>
      </c>
      <c r="G26" s="19" t="s">
        <v>111</v>
      </c>
    </row>
    <row r="27" spans="1:7" ht="30" outlineLevel="1" collapsed="1">
      <c r="A27" s="19" t="s">
        <v>12</v>
      </c>
      <c r="B27" s="19" t="s">
        <v>152</v>
      </c>
      <c r="C27" s="19" t="s">
        <v>17</v>
      </c>
      <c r="D27" s="19"/>
      <c r="E27" s="19" t="s">
        <v>748</v>
      </c>
      <c r="F27" s="19" t="s">
        <v>15</v>
      </c>
      <c r="G27" s="19">
        <v>1</v>
      </c>
    </row>
    <row r="28" spans="1:7" ht="30" outlineLevel="1" collapsed="1">
      <c r="A28" s="19" t="s">
        <v>12</v>
      </c>
      <c r="B28" s="19" t="s">
        <v>152</v>
      </c>
      <c r="C28" s="19" t="s">
        <v>17</v>
      </c>
      <c r="D28" s="19"/>
      <c r="E28" s="19" t="s">
        <v>749</v>
      </c>
      <c r="F28" s="19" t="s">
        <v>15</v>
      </c>
      <c r="G28" s="19">
        <v>1</v>
      </c>
    </row>
    <row r="29" spans="1:7" outlineLevel="1" collapsed="1">
      <c r="A29" s="19" t="s">
        <v>12</v>
      </c>
      <c r="B29" s="19" t="s">
        <v>13</v>
      </c>
      <c r="C29" s="19" t="s">
        <v>17</v>
      </c>
      <c r="D29" s="19"/>
      <c r="E29" s="19" t="s">
        <v>750</v>
      </c>
      <c r="F29" s="19" t="s">
        <v>15</v>
      </c>
      <c r="G29" s="19" t="s">
        <v>111</v>
      </c>
    </row>
  </sheetData>
  <mergeCells count="3">
    <mergeCell ref="A1:G1"/>
    <mergeCell ref="B2:G2"/>
    <mergeCell ref="B3:G3"/>
  </mergeCells>
  <hyperlinks>
    <hyperlink ref="C5" location="#'Please select which app (enum)'!A3" display="Please select which app (enum)" xr:uid="{B6416D72-C546-4FDA-B5E7-F7891BBAC33E}"/>
    <hyperlink ref="C6" location="#'Choose which option app (enum)'!A3" display="Choose which option app (enum)" xr:uid="{18997AE6-2246-487F-A911-F63781139CF0}"/>
    <hyperlink ref="C7" location="#'Select the option th 3 (enum)'!A3" display="Select the option th 3 (enum)" xr:uid="{B79E8878-7E3E-4856-AE94-AB9101407D37}"/>
    <hyperlink ref="B8" location="#'Tool 05 Power Plants'!A1" display="Tool 05 Power Plants" xr:uid="{5B8F45C1-9C60-44C5-A038-90D21D3296F3}"/>
    <hyperlink ref="C10" location="#'Type of fossil fuel use (enum)'!A3" display="Type of fossil fuel use (enum)" xr:uid="{402EA017-AEDE-4AB1-8667-24B33904D2DC}"/>
    <hyperlink ref="B20" location="#'Generic Approach'!A1" display="Generic Approach" xr:uid="{97AC7220-7918-45A7-8CA1-5C40C8F41D57}"/>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4">
        <x14:dataValidation type="list" allowBlank="1" xr:uid="{8E7D3CEA-6950-4817-AE4B-710F30D72400}">
          <x14:formula1>
            <xm:f>'Select the option th 3 (enum)'!A3:A4</xm:f>
          </x14:formula1>
          <xm:sqref>G7</xm:sqref>
        </x14:dataValidation>
        <x14:dataValidation type="list" allowBlank="1" xr:uid="{519986EF-442D-45CA-8BCF-0B54BA2912AB}">
          <x14:formula1>
            <xm:f>'Choose which option app (enum)'!A3:A4</xm:f>
          </x14:formula1>
          <xm:sqref>G6</xm:sqref>
        </x14:dataValidation>
        <x14:dataValidation type="list" allowBlank="1" xr:uid="{CE7D35F7-A31E-4D46-A956-42115F87C576}">
          <x14:formula1>
            <xm:f>'Please select which app (enum)'!A3:A4</xm:f>
          </x14:formula1>
          <xm:sqref>G5</xm:sqref>
        </x14:dataValidation>
        <x14:dataValidation type="list" allowBlank="1" xr:uid="{E3DBEC23-66DD-4887-A375-6246C6F24DAE}">
          <x14:formula1>
            <xm:f>'Type of fossil fuel use (enum)'!A3:A55</xm:f>
          </x14:formula1>
          <xm:sqref>G10</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C22C-43BA-4AA7-AF70-C2E7B10726A6}">
  <sheetPr>
    <outlinePr summaryBelow="0" summaryRight="0"/>
  </sheetPr>
  <dimension ref="A1:G15"/>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766</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c r="A5" s="3" t="s">
        <v>12</v>
      </c>
      <c r="B5" s="3" t="s">
        <v>13</v>
      </c>
      <c r="C5" s="3" t="s">
        <v>17</v>
      </c>
      <c r="D5" s="3"/>
      <c r="E5" s="3" t="s">
        <v>768</v>
      </c>
      <c r="F5" s="3" t="s">
        <v>15</v>
      </c>
      <c r="G5" s="3" t="s">
        <v>111</v>
      </c>
    </row>
    <row r="6" spans="1:7" ht="30">
      <c r="A6" s="3" t="s">
        <v>12</v>
      </c>
      <c r="B6" s="3" t="s">
        <v>20</v>
      </c>
      <c r="C6" s="18" t="s">
        <v>769</v>
      </c>
      <c r="D6" s="3"/>
      <c r="E6" s="3" t="s">
        <v>770</v>
      </c>
      <c r="F6" s="3" t="s">
        <v>15</v>
      </c>
      <c r="G6" s="3" t="s">
        <v>771</v>
      </c>
    </row>
    <row r="7" spans="1:7" ht="30">
      <c r="A7" s="3" t="s">
        <v>12</v>
      </c>
      <c r="B7" s="3" t="s">
        <v>152</v>
      </c>
      <c r="C7" s="3" t="s">
        <v>17</v>
      </c>
      <c r="D7" s="3"/>
      <c r="E7" s="3" t="s">
        <v>772</v>
      </c>
      <c r="F7" s="3" t="s">
        <v>15</v>
      </c>
      <c r="G7" s="3">
        <v>1</v>
      </c>
    </row>
    <row r="8" spans="1:7" ht="30">
      <c r="A8" s="3" t="s">
        <v>12</v>
      </c>
      <c r="B8" s="3" t="s">
        <v>152</v>
      </c>
      <c r="C8" s="3" t="s">
        <v>17</v>
      </c>
      <c r="D8" s="3"/>
      <c r="E8" s="3" t="s">
        <v>773</v>
      </c>
      <c r="F8" s="3" t="s">
        <v>15</v>
      </c>
      <c r="G8" s="3">
        <v>1</v>
      </c>
    </row>
    <row r="9" spans="1:7" ht="60">
      <c r="A9" s="3" t="s">
        <v>12</v>
      </c>
      <c r="B9" s="3" t="s">
        <v>152</v>
      </c>
      <c r="C9" s="3" t="s">
        <v>17</v>
      </c>
      <c r="D9" s="3"/>
      <c r="E9" s="3" t="s">
        <v>774</v>
      </c>
      <c r="F9" s="3" t="s">
        <v>15</v>
      </c>
      <c r="G9" s="3">
        <v>1</v>
      </c>
    </row>
    <row r="10" spans="1:7" ht="30">
      <c r="A10" s="3" t="s">
        <v>15</v>
      </c>
      <c r="B10" s="3" t="s">
        <v>152</v>
      </c>
      <c r="C10" s="3" t="s">
        <v>17</v>
      </c>
      <c r="D10" s="3" t="s">
        <v>15</v>
      </c>
      <c r="E10" s="3" t="s">
        <v>775</v>
      </c>
      <c r="F10" s="3" t="s">
        <v>15</v>
      </c>
      <c r="G10" s="3">
        <v>1</v>
      </c>
    </row>
    <row r="11" spans="1:7" ht="30">
      <c r="A11" s="3" t="s">
        <v>15</v>
      </c>
      <c r="B11" s="3" t="s">
        <v>152</v>
      </c>
      <c r="C11" s="3" t="s">
        <v>17</v>
      </c>
      <c r="D11" s="3" t="s">
        <v>15</v>
      </c>
      <c r="E11" s="3" t="s">
        <v>776</v>
      </c>
      <c r="F11" s="3" t="s">
        <v>15</v>
      </c>
      <c r="G11" s="3">
        <v>1</v>
      </c>
    </row>
    <row r="12" spans="1:7" ht="30">
      <c r="A12" s="3" t="s">
        <v>15</v>
      </c>
      <c r="B12" s="3" t="s">
        <v>152</v>
      </c>
      <c r="C12" s="3" t="s">
        <v>17</v>
      </c>
      <c r="D12" s="3" t="s">
        <v>15</v>
      </c>
      <c r="E12" s="3" t="s">
        <v>777</v>
      </c>
      <c r="F12" s="3" t="s">
        <v>15</v>
      </c>
      <c r="G12" s="3">
        <v>1</v>
      </c>
    </row>
    <row r="13" spans="1:7" ht="30">
      <c r="A13" s="3" t="s">
        <v>15</v>
      </c>
      <c r="B13" s="3" t="s">
        <v>152</v>
      </c>
      <c r="C13" s="3" t="s">
        <v>17</v>
      </c>
      <c r="D13" s="3" t="s">
        <v>15</v>
      </c>
      <c r="E13" s="3" t="s">
        <v>778</v>
      </c>
      <c r="F13" s="3" t="s">
        <v>15</v>
      </c>
      <c r="G13" s="3">
        <v>1</v>
      </c>
    </row>
    <row r="14" spans="1:7" ht="30">
      <c r="A14" s="3" t="s">
        <v>15</v>
      </c>
      <c r="B14" s="3" t="s">
        <v>152</v>
      </c>
      <c r="C14" s="3" t="s">
        <v>17</v>
      </c>
      <c r="D14" s="3" t="s">
        <v>15</v>
      </c>
      <c r="E14" s="3" t="s">
        <v>779</v>
      </c>
      <c r="F14" s="3" t="s">
        <v>15</v>
      </c>
      <c r="G14" s="3">
        <v>1</v>
      </c>
    </row>
    <row r="15" spans="1:7" ht="30">
      <c r="A15" s="3" t="s">
        <v>15</v>
      </c>
      <c r="B15" s="3" t="s">
        <v>152</v>
      </c>
      <c r="C15" s="3" t="s">
        <v>17</v>
      </c>
      <c r="D15" s="3" t="s">
        <v>15</v>
      </c>
      <c r="E15" s="3" t="s">
        <v>780</v>
      </c>
      <c r="F15" s="3" t="s">
        <v>15</v>
      </c>
      <c r="G15" s="3">
        <v>1</v>
      </c>
    </row>
  </sheetData>
  <mergeCells count="3">
    <mergeCell ref="A1:G1"/>
    <mergeCell ref="B2:G2"/>
    <mergeCell ref="B3:G3"/>
  </mergeCells>
  <hyperlinks>
    <hyperlink ref="C6" location="#'Type of fossil fuel use (enum)'!A3" display="Type of fossil fuel use (enum)" xr:uid="{5CD2408E-8F5D-47CE-A3FF-3FD6ED8A8291}"/>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1">
        <x14:dataValidation type="list" allowBlank="1" xr:uid="{80D1BD0A-12CB-407C-BD50-328EFC6468BE}">
          <x14:formula1>
            <xm:f>'Type of fossil fuel use (enum)'!A3:A55</xm:f>
          </x14:formula1>
          <xm:sqref>G6</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1340-F0EB-4172-BB4D-12889A54A6A2}">
  <sheetPr>
    <outlinePr summaryBelow="0" summaryRight="0"/>
  </sheetPr>
  <dimension ref="A1:G200"/>
  <sheetViews>
    <sheetView workbookViewId="0">
      <selection sqref="A1:G1"/>
    </sheetView>
  </sheetViews>
  <sheetFormatPr defaultRowHeight="15" outlineLevelRow="7"/>
  <cols>
    <col min="1" max="1" width="20" customWidth="1"/>
    <col min="2" max="2" width="40" customWidth="1"/>
    <col min="3" max="4" width="20" customWidth="1"/>
    <col min="5" max="5" width="70" customWidth="1"/>
    <col min="6" max="6" width="30" customWidth="1"/>
    <col min="7" max="7" width="50" customWidth="1"/>
  </cols>
  <sheetData>
    <row r="1" spans="1:7" ht="18.75">
      <c r="A1" s="37" t="s">
        <v>620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75">
      <c r="A5" s="3" t="s">
        <v>12</v>
      </c>
      <c r="B5" s="3" t="s">
        <v>20</v>
      </c>
      <c r="C5" s="18" t="s">
        <v>622</v>
      </c>
      <c r="D5" s="3"/>
      <c r="E5" s="3" t="s">
        <v>623</v>
      </c>
      <c r="F5" s="3" t="s">
        <v>15</v>
      </c>
      <c r="G5" s="3" t="s">
        <v>624</v>
      </c>
    </row>
    <row r="6" spans="1:7">
      <c r="A6" s="3" t="s">
        <v>15</v>
      </c>
      <c r="B6" s="18" t="s">
        <v>625</v>
      </c>
      <c r="C6" s="3" t="s">
        <v>17</v>
      </c>
      <c r="D6" s="3" t="b">
        <f>EXACT(G5,"Calculate the combined margin emission factor of the applicable electricity system, using the procedures in the latest approved version of the “Use Tool 7 to calculate the emission factor for an electricity system” (EFEL,j/k/l,y = EFgrid,CM,y)")</f>
        <v>1</v>
      </c>
      <c r="E6" s="3" t="s">
        <v>625</v>
      </c>
      <c r="F6" s="3" t="s">
        <v>15</v>
      </c>
      <c r="G6" s="3" t="s">
        <v>17</v>
      </c>
    </row>
    <row r="7" spans="1:7" outlineLevel="1" collapsed="1">
      <c r="A7" s="19" t="s">
        <v>12</v>
      </c>
      <c r="B7" s="19" t="s">
        <v>13</v>
      </c>
      <c r="C7" s="19" t="s">
        <v>17</v>
      </c>
      <c r="D7" s="19"/>
      <c r="E7" s="19" t="s">
        <v>626</v>
      </c>
      <c r="F7" s="19" t="s">
        <v>15</v>
      </c>
      <c r="G7" s="19" t="s">
        <v>111</v>
      </c>
    </row>
    <row r="8" spans="1:7" ht="30" outlineLevel="1" collapsed="1">
      <c r="A8" s="19" t="s">
        <v>12</v>
      </c>
      <c r="B8" s="19" t="s">
        <v>20</v>
      </c>
      <c r="C8" s="20" t="s">
        <v>627</v>
      </c>
      <c r="D8" s="19"/>
      <c r="E8" s="19" t="s">
        <v>628</v>
      </c>
      <c r="F8" s="19" t="s">
        <v>15</v>
      </c>
      <c r="G8" s="19" t="s">
        <v>629</v>
      </c>
    </row>
    <row r="9" spans="1:7" outlineLevel="1" collapsed="1">
      <c r="A9" s="21" t="s">
        <v>15</v>
      </c>
      <c r="B9" s="22" t="s">
        <v>630</v>
      </c>
      <c r="C9" s="21" t="s">
        <v>17</v>
      </c>
      <c r="D9" s="21" t="b">
        <f>EXACT(G8,"Annual")</f>
        <v>0</v>
      </c>
      <c r="E9" s="21" t="s">
        <v>631</v>
      </c>
      <c r="F9" s="21" t="s">
        <v>15</v>
      </c>
      <c r="G9" s="21" t="s">
        <v>17</v>
      </c>
    </row>
    <row r="10" spans="1:7" ht="30" outlineLevel="2" collapsed="1">
      <c r="A10" s="19" t="s">
        <v>12</v>
      </c>
      <c r="B10" s="19" t="s">
        <v>20</v>
      </c>
      <c r="C10" s="20" t="s">
        <v>632</v>
      </c>
      <c r="D10" s="19"/>
      <c r="E10" s="19" t="s">
        <v>631</v>
      </c>
      <c r="F10" s="19" t="s">
        <v>15</v>
      </c>
      <c r="G10" s="19" t="s">
        <v>12</v>
      </c>
    </row>
    <row r="11" spans="1:7" outlineLevel="2" collapsed="1">
      <c r="A11" s="21" t="s">
        <v>15</v>
      </c>
      <c r="B11" s="22" t="s">
        <v>633</v>
      </c>
      <c r="C11" s="21" t="s">
        <v>17</v>
      </c>
      <c r="D11" s="21" t="b">
        <f>EXACT(G10,"No")</f>
        <v>0</v>
      </c>
      <c r="E11" s="21" t="s">
        <v>634</v>
      </c>
      <c r="F11" s="21" t="s">
        <v>15</v>
      </c>
      <c r="G11" s="21" t="s">
        <v>17</v>
      </c>
    </row>
    <row r="12" spans="1:7" ht="30" outlineLevel="3" collapsed="1">
      <c r="A12" s="19" t="s">
        <v>12</v>
      </c>
      <c r="B12" s="19" t="s">
        <v>20</v>
      </c>
      <c r="C12" s="20" t="s">
        <v>635</v>
      </c>
      <c r="D12" s="19"/>
      <c r="E12" s="19" t="s">
        <v>634</v>
      </c>
      <c r="F12" s="19" t="s">
        <v>15</v>
      </c>
      <c r="G12" s="19" t="s">
        <v>12</v>
      </c>
    </row>
    <row r="13" spans="1:7" outlineLevel="3" collapsed="1">
      <c r="A13" s="21" t="s">
        <v>15</v>
      </c>
      <c r="B13" s="22" t="s">
        <v>636</v>
      </c>
      <c r="C13" s="21" t="s">
        <v>17</v>
      </c>
      <c r="D13" s="21" t="b">
        <f>EXACT(G12,"No")</f>
        <v>0</v>
      </c>
      <c r="E13" s="21" t="s">
        <v>637</v>
      </c>
      <c r="F13" s="21" t="s">
        <v>15</v>
      </c>
      <c r="G13" s="21" t="s">
        <v>17</v>
      </c>
    </row>
    <row r="14" spans="1:7" ht="30" outlineLevel="4" collapsed="1">
      <c r="A14" s="19" t="s">
        <v>12</v>
      </c>
      <c r="B14" s="19" t="s">
        <v>20</v>
      </c>
      <c r="C14" s="20" t="s">
        <v>638</v>
      </c>
      <c r="D14" s="19"/>
      <c r="E14" s="19" t="s">
        <v>637</v>
      </c>
      <c r="F14" s="19" t="s">
        <v>15</v>
      </c>
      <c r="G14" s="19" t="s">
        <v>12</v>
      </c>
    </row>
    <row r="15" spans="1:7" outlineLevel="4" collapsed="1">
      <c r="A15" s="21" t="s">
        <v>15</v>
      </c>
      <c r="B15" s="22" t="s">
        <v>639</v>
      </c>
      <c r="C15" s="21" t="s">
        <v>17</v>
      </c>
      <c r="D15" s="21" t="b">
        <f>EXACT(G14,"No")</f>
        <v>0</v>
      </c>
      <c r="E15" s="21" t="s">
        <v>640</v>
      </c>
      <c r="F15" s="21" t="s">
        <v>15</v>
      </c>
      <c r="G15" s="21" t="s">
        <v>17</v>
      </c>
    </row>
    <row r="16" spans="1:7" ht="30" outlineLevel="5" collapsed="1">
      <c r="A16" s="19" t="s">
        <v>12</v>
      </c>
      <c r="B16" s="19" t="s">
        <v>20</v>
      </c>
      <c r="C16" s="20" t="s">
        <v>641</v>
      </c>
      <c r="D16" s="19"/>
      <c r="E16" s="19" t="s">
        <v>640</v>
      </c>
      <c r="F16" s="19" t="s">
        <v>15</v>
      </c>
      <c r="G16" s="19" t="s">
        <v>12</v>
      </c>
    </row>
    <row r="17" spans="1:7" ht="30" outlineLevel="5" collapsed="1">
      <c r="A17" s="21" t="s">
        <v>15</v>
      </c>
      <c r="B17" s="22" t="s">
        <v>642</v>
      </c>
      <c r="C17" s="21" t="s">
        <v>17</v>
      </c>
      <c r="D17" s="21" t="b">
        <f>EXACT(G16,"No")</f>
        <v>0</v>
      </c>
      <c r="E17" s="21" t="s">
        <v>643</v>
      </c>
      <c r="F17" s="21" t="s">
        <v>15</v>
      </c>
      <c r="G17" s="21" t="s">
        <v>17</v>
      </c>
    </row>
    <row r="18" spans="1:7" ht="30" outlineLevel="6" collapsed="1">
      <c r="A18" s="19" t="s">
        <v>12</v>
      </c>
      <c r="B18" s="19" t="s">
        <v>20</v>
      </c>
      <c r="C18" s="20" t="s">
        <v>786</v>
      </c>
      <c r="D18" s="19"/>
      <c r="E18" s="19" t="s">
        <v>643</v>
      </c>
      <c r="F18" s="19" t="s">
        <v>15</v>
      </c>
      <c r="G18" s="19" t="s">
        <v>12</v>
      </c>
    </row>
    <row r="19" spans="1:7" ht="46.5" outlineLevel="6" collapsed="1">
      <c r="A19" s="19" t="s">
        <v>15</v>
      </c>
      <c r="B19" s="19" t="s">
        <v>80</v>
      </c>
      <c r="C19" s="23" t="s">
        <v>81</v>
      </c>
      <c r="D19" s="19" t="b">
        <f>EXACT(G18,"No")</f>
        <v>0</v>
      </c>
      <c r="E19" s="24" t="s">
        <v>787</v>
      </c>
      <c r="F19" s="19" t="s">
        <v>15</v>
      </c>
      <c r="G19" s="19" t="s">
        <v>17</v>
      </c>
    </row>
    <row r="20" spans="1:7" outlineLevel="6" collapsed="1">
      <c r="A20" s="21" t="s">
        <v>15</v>
      </c>
      <c r="B20" s="22" t="s">
        <v>654</v>
      </c>
      <c r="C20" s="21" t="s">
        <v>17</v>
      </c>
      <c r="D20" s="21" t="b">
        <f>EXACT(G18,"Yes")</f>
        <v>1</v>
      </c>
      <c r="E20" s="21" t="s">
        <v>788</v>
      </c>
      <c r="F20" s="21" t="s">
        <v>15</v>
      </c>
      <c r="G20" s="21" t="s">
        <v>17</v>
      </c>
    </row>
    <row r="21" spans="1:7" ht="30" outlineLevel="7" collapsed="1">
      <c r="A21" s="19" t="s">
        <v>12</v>
      </c>
      <c r="B21" s="19" t="s">
        <v>20</v>
      </c>
      <c r="C21" s="20" t="s">
        <v>656</v>
      </c>
      <c r="D21" s="19"/>
      <c r="E21" s="19" t="s">
        <v>657</v>
      </c>
      <c r="F21" s="19" t="s">
        <v>15</v>
      </c>
      <c r="G21" s="19" t="s">
        <v>658</v>
      </c>
    </row>
    <row r="22" spans="1:7" ht="30" outlineLevel="7" collapsed="1">
      <c r="A22" s="19" t="s">
        <v>15</v>
      </c>
      <c r="B22" s="20" t="s">
        <v>659</v>
      </c>
      <c r="C22" s="19" t="s">
        <v>17</v>
      </c>
      <c r="D22" s="19" t="b">
        <f>EXACT(G21,"Based on the total net electricity generation of all power plants serving the system and the fuel types and total fuel consumption of the project electricity system")</f>
        <v>0</v>
      </c>
      <c r="E22" s="19" t="s">
        <v>660</v>
      </c>
      <c r="F22" s="19" t="s">
        <v>15</v>
      </c>
      <c r="G22" s="19" t="s">
        <v>17</v>
      </c>
    </row>
    <row r="23" spans="1:7" ht="30" outlineLevel="7" collapsed="1">
      <c r="A23" s="19" t="s">
        <v>15</v>
      </c>
      <c r="B23" s="20" t="s">
        <v>664</v>
      </c>
      <c r="C23" s="19" t="s">
        <v>17</v>
      </c>
      <c r="D23" s="19" t="b">
        <f>EXACT(G21,"Based on the net electricity generation and a CO2 emission factor of each power unit")</f>
        <v>1</v>
      </c>
      <c r="E23" s="19" t="s">
        <v>665</v>
      </c>
      <c r="F23" s="19" t="s">
        <v>15</v>
      </c>
      <c r="G23" s="19" t="s">
        <v>17</v>
      </c>
    </row>
    <row r="24" spans="1:7" outlineLevel="7" collapsed="1">
      <c r="A24" s="19" t="s">
        <v>15</v>
      </c>
      <c r="B24" s="19" t="s">
        <v>152</v>
      </c>
      <c r="C24" s="19" t="s">
        <v>17</v>
      </c>
      <c r="D24" s="19" t="s">
        <v>15</v>
      </c>
      <c r="E24" s="19" t="s">
        <v>666</v>
      </c>
      <c r="F24" s="19" t="s">
        <v>15</v>
      </c>
      <c r="G24" s="19">
        <v>1</v>
      </c>
    </row>
    <row r="25" spans="1:7" outlineLevel="5" collapsed="1">
      <c r="A25" s="21" t="s">
        <v>15</v>
      </c>
      <c r="B25" s="22" t="s">
        <v>644</v>
      </c>
      <c r="C25" s="21" t="s">
        <v>17</v>
      </c>
      <c r="D25" s="21" t="b">
        <f>EXACT(G16,"Yes")</f>
        <v>1</v>
      </c>
      <c r="E25" s="21" t="s">
        <v>645</v>
      </c>
      <c r="F25" s="21" t="s">
        <v>15</v>
      </c>
      <c r="G25" s="21" t="s">
        <v>17</v>
      </c>
    </row>
    <row r="26" spans="1:7" ht="45" outlineLevel="6" collapsed="1">
      <c r="A26" s="19" t="s">
        <v>12</v>
      </c>
      <c r="B26" s="19" t="s">
        <v>20</v>
      </c>
      <c r="C26" s="20" t="s">
        <v>646</v>
      </c>
      <c r="D26" s="19"/>
      <c r="E26" s="19" t="s">
        <v>647</v>
      </c>
      <c r="F26" s="19" t="s">
        <v>15</v>
      </c>
      <c r="G26" s="19" t="s">
        <v>648</v>
      </c>
    </row>
    <row r="27" spans="1:7" outlineLevel="6" collapsed="1">
      <c r="A27" s="21" t="s">
        <v>15</v>
      </c>
      <c r="B27" s="22" t="s">
        <v>649</v>
      </c>
      <c r="C27" s="21" t="s">
        <v>17</v>
      </c>
      <c r="D27" s="21" t="b">
        <f>EXACT(G26,"Lambda (λy) should be determined by applying the step wise procedure provided in appendix 3 of methodology")</f>
        <v>0</v>
      </c>
      <c r="E27" s="21" t="s">
        <v>649</v>
      </c>
      <c r="F27" s="21" t="s">
        <v>15</v>
      </c>
      <c r="G27" s="21" t="s">
        <v>17</v>
      </c>
    </row>
    <row r="28" spans="1:7" ht="30" outlineLevel="7" collapsed="1">
      <c r="A28" s="19" t="s">
        <v>12</v>
      </c>
      <c r="B28" s="19" t="s">
        <v>152</v>
      </c>
      <c r="C28" s="19" t="s">
        <v>17</v>
      </c>
      <c r="D28" s="19"/>
      <c r="E28" s="19" t="s">
        <v>789</v>
      </c>
      <c r="F28" s="19" t="s">
        <v>15</v>
      </c>
      <c r="G28" s="19">
        <v>1</v>
      </c>
    </row>
    <row r="29" spans="1:7" outlineLevel="7" collapsed="1">
      <c r="A29" s="19" t="s">
        <v>12</v>
      </c>
      <c r="B29" s="19" t="s">
        <v>13</v>
      </c>
      <c r="C29" s="19" t="s">
        <v>17</v>
      </c>
      <c r="D29" s="19"/>
      <c r="E29" s="19" t="s">
        <v>790</v>
      </c>
      <c r="F29" s="19" t="s">
        <v>15</v>
      </c>
      <c r="G29" s="19" t="s">
        <v>111</v>
      </c>
    </row>
    <row r="30" spans="1:7" outlineLevel="7" collapsed="1">
      <c r="A30" s="19" t="s">
        <v>12</v>
      </c>
      <c r="B30" s="19" t="s">
        <v>38</v>
      </c>
      <c r="C30" s="19" t="s">
        <v>17</v>
      </c>
      <c r="D30" s="19"/>
      <c r="E30" s="19" t="s">
        <v>791</v>
      </c>
      <c r="F30" s="19" t="s">
        <v>15</v>
      </c>
      <c r="G30" s="19" t="s">
        <v>908</v>
      </c>
    </row>
    <row r="31" spans="1:7" outlineLevel="6" collapsed="1">
      <c r="A31" s="21" t="s">
        <v>15</v>
      </c>
      <c r="B31" s="22" t="s">
        <v>650</v>
      </c>
      <c r="C31" s="21" t="s">
        <v>17</v>
      </c>
      <c r="D31" s="21" t="b">
        <f>EXACT(G26,"Use default values of lambda based on the share of electricity generation from low-cost/must-run in total generation")</f>
        <v>1</v>
      </c>
      <c r="E31" s="21" t="s">
        <v>650</v>
      </c>
      <c r="F31" s="21" t="s">
        <v>15</v>
      </c>
      <c r="G31" s="21" t="s">
        <v>17</v>
      </c>
    </row>
    <row r="32" spans="1:7" ht="30" outlineLevel="7" collapsed="1">
      <c r="A32" s="19" t="s">
        <v>15</v>
      </c>
      <c r="B32" s="19" t="s">
        <v>152</v>
      </c>
      <c r="C32" s="19" t="s">
        <v>17</v>
      </c>
      <c r="D32" s="19" t="s">
        <v>15</v>
      </c>
      <c r="E32" s="19" t="s">
        <v>789</v>
      </c>
      <c r="F32" s="19" t="s">
        <v>15</v>
      </c>
      <c r="G32" s="19">
        <v>1</v>
      </c>
    </row>
    <row r="33" spans="1:7" outlineLevel="7" collapsed="1">
      <c r="A33" s="19" t="s">
        <v>15</v>
      </c>
      <c r="B33" s="19" t="s">
        <v>152</v>
      </c>
      <c r="C33" s="19" t="s">
        <v>17</v>
      </c>
      <c r="D33" s="19" t="s">
        <v>15</v>
      </c>
      <c r="E33" s="19" t="s">
        <v>793</v>
      </c>
      <c r="F33" s="19" t="s">
        <v>15</v>
      </c>
      <c r="G33" s="19">
        <v>1</v>
      </c>
    </row>
    <row r="34" spans="1:7" ht="30" outlineLevel="7" collapsed="1">
      <c r="A34" s="19" t="s">
        <v>12</v>
      </c>
      <c r="B34" s="19" t="s">
        <v>152</v>
      </c>
      <c r="C34" s="19" t="s">
        <v>17</v>
      </c>
      <c r="D34" s="19"/>
      <c r="E34" s="19" t="s">
        <v>794</v>
      </c>
      <c r="F34" s="19" t="s">
        <v>12</v>
      </c>
      <c r="G34" s="19">
        <v>1</v>
      </c>
    </row>
    <row r="35" spans="1:7" outlineLevel="7" collapsed="1">
      <c r="A35" s="19" t="s">
        <v>12</v>
      </c>
      <c r="B35" s="19" t="s">
        <v>152</v>
      </c>
      <c r="C35" s="19" t="s">
        <v>17</v>
      </c>
      <c r="D35" s="19"/>
      <c r="E35" s="19" t="s">
        <v>795</v>
      </c>
      <c r="F35" s="19" t="s">
        <v>12</v>
      </c>
      <c r="G35" s="19">
        <v>1</v>
      </c>
    </row>
    <row r="36" spans="1:7" outlineLevel="7" collapsed="1">
      <c r="A36" s="19" t="s">
        <v>12</v>
      </c>
      <c r="B36" s="19" t="s">
        <v>152</v>
      </c>
      <c r="C36" s="19" t="s">
        <v>17</v>
      </c>
      <c r="D36" s="19"/>
      <c r="E36" s="19" t="s">
        <v>796</v>
      </c>
      <c r="F36" s="19" t="s">
        <v>15</v>
      </c>
      <c r="G36" s="19">
        <v>1</v>
      </c>
    </row>
    <row r="37" spans="1:7" ht="30" outlineLevel="6" collapsed="1">
      <c r="A37" s="19" t="s">
        <v>15</v>
      </c>
      <c r="B37" s="19" t="s">
        <v>152</v>
      </c>
      <c r="C37" s="19" t="s">
        <v>17</v>
      </c>
      <c r="D37" s="19" t="s">
        <v>15</v>
      </c>
      <c r="E37" s="19" t="s">
        <v>651</v>
      </c>
      <c r="F37" s="19" t="s">
        <v>15</v>
      </c>
      <c r="G37" s="19">
        <v>1</v>
      </c>
    </row>
    <row r="38" spans="1:7" outlineLevel="6" collapsed="1">
      <c r="A38" s="21" t="s">
        <v>12</v>
      </c>
      <c r="B38" s="22" t="s">
        <v>652</v>
      </c>
      <c r="C38" s="21" t="s">
        <v>17</v>
      </c>
      <c r="D38" s="21"/>
      <c r="E38" s="21" t="s">
        <v>653</v>
      </c>
      <c r="F38" s="21" t="s">
        <v>12</v>
      </c>
      <c r="G38" s="21" t="s">
        <v>17</v>
      </c>
    </row>
    <row r="39" spans="1:7" ht="30" outlineLevel="7" collapsed="1">
      <c r="A39" s="19" t="s">
        <v>12</v>
      </c>
      <c r="B39" s="19" t="s">
        <v>20</v>
      </c>
      <c r="C39" s="20" t="s">
        <v>671</v>
      </c>
      <c r="D39" s="19"/>
      <c r="E39" s="19" t="s">
        <v>672</v>
      </c>
      <c r="F39" s="19" t="s">
        <v>15</v>
      </c>
      <c r="G39" s="19" t="s">
        <v>673</v>
      </c>
    </row>
    <row r="40" spans="1:7" outlineLevel="7" collapsed="1">
      <c r="A40" s="19" t="s">
        <v>15</v>
      </c>
      <c r="B40" s="20" t="s">
        <v>674</v>
      </c>
      <c r="C40" s="19" t="s">
        <v>17</v>
      </c>
      <c r="D40" s="19" t="b">
        <f>EXACT(G39,"Only data available is the electricity generation for the specific power unit")</f>
        <v>0</v>
      </c>
      <c r="E40" s="19" t="s">
        <v>675</v>
      </c>
      <c r="F40" s="19" t="s">
        <v>15</v>
      </c>
      <c r="G40" s="19" t="s">
        <v>17</v>
      </c>
    </row>
    <row r="41" spans="1:7" ht="30" outlineLevel="7" collapsed="1">
      <c r="A41" s="19" t="s">
        <v>15</v>
      </c>
      <c r="B41" s="20" t="s">
        <v>676</v>
      </c>
      <c r="C41" s="19" t="s">
        <v>17</v>
      </c>
      <c r="D41" s="19" t="b">
        <f>EXACT(G39,"Only data available for the specific power unit are the electricity generation and the fuel types used")</f>
        <v>0</v>
      </c>
      <c r="E41" s="19" t="s">
        <v>677</v>
      </c>
      <c r="F41" s="19" t="s">
        <v>15</v>
      </c>
      <c r="G41" s="19" t="s">
        <v>17</v>
      </c>
    </row>
    <row r="42" spans="1:7" outlineLevel="7" collapsed="1">
      <c r="A42" s="19" t="s">
        <v>15</v>
      </c>
      <c r="B42" s="20" t="s">
        <v>678</v>
      </c>
      <c r="C42" s="19" t="s">
        <v>17</v>
      </c>
      <c r="D42" s="19" t="b">
        <f>EXACT(G39,"Data available for fuel consumption and electricity generation")</f>
        <v>1</v>
      </c>
      <c r="E42" s="19" t="s">
        <v>673</v>
      </c>
      <c r="F42" s="19" t="s">
        <v>15</v>
      </c>
      <c r="G42" s="19" t="s">
        <v>17</v>
      </c>
    </row>
    <row r="43" spans="1:7" outlineLevel="4" collapsed="1">
      <c r="A43" s="21" t="s">
        <v>15</v>
      </c>
      <c r="B43" s="22" t="s">
        <v>644</v>
      </c>
      <c r="C43" s="21" t="s">
        <v>17</v>
      </c>
      <c r="D43" s="21" t="b">
        <f>EXACT(G14,"Yes")</f>
        <v>1</v>
      </c>
      <c r="E43" s="21" t="s">
        <v>645</v>
      </c>
      <c r="F43" s="21" t="s">
        <v>15</v>
      </c>
      <c r="G43" s="21" t="s">
        <v>17</v>
      </c>
    </row>
    <row r="44" spans="1:7" ht="45" outlineLevel="5" collapsed="1">
      <c r="A44" s="19" t="s">
        <v>12</v>
      </c>
      <c r="B44" s="19" t="s">
        <v>20</v>
      </c>
      <c r="C44" s="20" t="s">
        <v>646</v>
      </c>
      <c r="D44" s="19"/>
      <c r="E44" s="19" t="s">
        <v>647</v>
      </c>
      <c r="F44" s="19" t="s">
        <v>15</v>
      </c>
      <c r="G44" s="19" t="s">
        <v>648</v>
      </c>
    </row>
    <row r="45" spans="1:7" outlineLevel="5" collapsed="1">
      <c r="A45" s="21" t="s">
        <v>15</v>
      </c>
      <c r="B45" s="22" t="s">
        <v>649</v>
      </c>
      <c r="C45" s="21" t="s">
        <v>17</v>
      </c>
      <c r="D45" s="21" t="b">
        <f>EXACT(G44,"Lambda (λy) should be determined by applying the step wise procedure provided in appendix 3 of methodology")</f>
        <v>0</v>
      </c>
      <c r="E45" s="21" t="s">
        <v>649</v>
      </c>
      <c r="F45" s="21" t="s">
        <v>15</v>
      </c>
      <c r="G45" s="21" t="s">
        <v>17</v>
      </c>
    </row>
    <row r="46" spans="1:7" ht="30" outlineLevel="6" collapsed="1">
      <c r="A46" s="19" t="s">
        <v>12</v>
      </c>
      <c r="B46" s="19" t="s">
        <v>152</v>
      </c>
      <c r="C46" s="19" t="s">
        <v>17</v>
      </c>
      <c r="D46" s="19"/>
      <c r="E46" s="19" t="s">
        <v>789</v>
      </c>
      <c r="F46" s="19" t="s">
        <v>15</v>
      </c>
      <c r="G46" s="19">
        <v>1</v>
      </c>
    </row>
    <row r="47" spans="1:7" outlineLevel="6" collapsed="1">
      <c r="A47" s="19" t="s">
        <v>12</v>
      </c>
      <c r="B47" s="19" t="s">
        <v>13</v>
      </c>
      <c r="C47" s="19" t="s">
        <v>17</v>
      </c>
      <c r="D47" s="19"/>
      <c r="E47" s="19" t="s">
        <v>790</v>
      </c>
      <c r="F47" s="19" t="s">
        <v>15</v>
      </c>
      <c r="G47" s="19" t="s">
        <v>111</v>
      </c>
    </row>
    <row r="48" spans="1:7" outlineLevel="6" collapsed="1">
      <c r="A48" s="19" t="s">
        <v>12</v>
      </c>
      <c r="B48" s="19" t="s">
        <v>38</v>
      </c>
      <c r="C48" s="19" t="s">
        <v>17</v>
      </c>
      <c r="D48" s="19"/>
      <c r="E48" s="19" t="s">
        <v>791</v>
      </c>
      <c r="F48" s="19" t="s">
        <v>15</v>
      </c>
      <c r="G48" s="19" t="s">
        <v>909</v>
      </c>
    </row>
    <row r="49" spans="1:7" outlineLevel="5" collapsed="1">
      <c r="A49" s="21" t="s">
        <v>15</v>
      </c>
      <c r="B49" s="22" t="s">
        <v>650</v>
      </c>
      <c r="C49" s="21" t="s">
        <v>17</v>
      </c>
      <c r="D49" s="21" t="b">
        <f>EXACT(G44,"Use default values of lambda based on the share of electricity generation from low-cost/must-run in total generation")</f>
        <v>1</v>
      </c>
      <c r="E49" s="21" t="s">
        <v>650</v>
      </c>
      <c r="F49" s="21" t="s">
        <v>15</v>
      </c>
      <c r="G49" s="21" t="s">
        <v>17</v>
      </c>
    </row>
    <row r="50" spans="1:7" ht="30" outlineLevel="6" collapsed="1">
      <c r="A50" s="19" t="s">
        <v>15</v>
      </c>
      <c r="B50" s="19" t="s">
        <v>152</v>
      </c>
      <c r="C50" s="19" t="s">
        <v>17</v>
      </c>
      <c r="D50" s="19" t="s">
        <v>15</v>
      </c>
      <c r="E50" s="19" t="s">
        <v>789</v>
      </c>
      <c r="F50" s="19" t="s">
        <v>15</v>
      </c>
      <c r="G50" s="19">
        <v>1</v>
      </c>
    </row>
    <row r="51" spans="1:7" outlineLevel="6" collapsed="1">
      <c r="A51" s="19" t="s">
        <v>15</v>
      </c>
      <c r="B51" s="19" t="s">
        <v>152</v>
      </c>
      <c r="C51" s="19" t="s">
        <v>17</v>
      </c>
      <c r="D51" s="19" t="s">
        <v>15</v>
      </c>
      <c r="E51" s="19" t="s">
        <v>793</v>
      </c>
      <c r="F51" s="19" t="s">
        <v>15</v>
      </c>
      <c r="G51" s="19">
        <v>1</v>
      </c>
    </row>
    <row r="52" spans="1:7" ht="30" outlineLevel="6" collapsed="1">
      <c r="A52" s="19" t="s">
        <v>12</v>
      </c>
      <c r="B52" s="19" t="s">
        <v>152</v>
      </c>
      <c r="C52" s="19" t="s">
        <v>17</v>
      </c>
      <c r="D52" s="19"/>
      <c r="E52" s="19" t="s">
        <v>794</v>
      </c>
      <c r="F52" s="19" t="s">
        <v>12</v>
      </c>
      <c r="G52" s="19">
        <v>1</v>
      </c>
    </row>
    <row r="53" spans="1:7" outlineLevel="6" collapsed="1">
      <c r="A53" s="19" t="s">
        <v>12</v>
      </c>
      <c r="B53" s="19" t="s">
        <v>152</v>
      </c>
      <c r="C53" s="19" t="s">
        <v>17</v>
      </c>
      <c r="D53" s="19"/>
      <c r="E53" s="19" t="s">
        <v>795</v>
      </c>
      <c r="F53" s="19" t="s">
        <v>12</v>
      </c>
      <c r="G53" s="19">
        <v>1</v>
      </c>
    </row>
    <row r="54" spans="1:7" outlineLevel="6" collapsed="1">
      <c r="A54" s="19" t="s">
        <v>12</v>
      </c>
      <c r="B54" s="19" t="s">
        <v>152</v>
      </c>
      <c r="C54" s="19" t="s">
        <v>17</v>
      </c>
      <c r="D54" s="19"/>
      <c r="E54" s="19" t="s">
        <v>796</v>
      </c>
      <c r="F54" s="19" t="s">
        <v>15</v>
      </c>
      <c r="G54" s="19">
        <v>1</v>
      </c>
    </row>
    <row r="55" spans="1:7" ht="30" outlineLevel="5" collapsed="1">
      <c r="A55" s="19" t="s">
        <v>15</v>
      </c>
      <c r="B55" s="19" t="s">
        <v>152</v>
      </c>
      <c r="C55" s="19" t="s">
        <v>17</v>
      </c>
      <c r="D55" s="19" t="s">
        <v>15</v>
      </c>
      <c r="E55" s="19" t="s">
        <v>651</v>
      </c>
      <c r="F55" s="19" t="s">
        <v>15</v>
      </c>
      <c r="G55" s="19">
        <v>1</v>
      </c>
    </row>
    <row r="56" spans="1:7" outlineLevel="5" collapsed="1">
      <c r="A56" s="21" t="s">
        <v>12</v>
      </c>
      <c r="B56" s="22" t="s">
        <v>652</v>
      </c>
      <c r="C56" s="21" t="s">
        <v>17</v>
      </c>
      <c r="D56" s="21"/>
      <c r="E56" s="21" t="s">
        <v>653</v>
      </c>
      <c r="F56" s="21" t="s">
        <v>12</v>
      </c>
      <c r="G56" s="21" t="s">
        <v>17</v>
      </c>
    </row>
    <row r="57" spans="1:7" ht="30" outlineLevel="6" collapsed="1">
      <c r="A57" s="19" t="s">
        <v>12</v>
      </c>
      <c r="B57" s="19" t="s">
        <v>20</v>
      </c>
      <c r="C57" s="20" t="s">
        <v>671</v>
      </c>
      <c r="D57" s="19"/>
      <c r="E57" s="19" t="s">
        <v>672</v>
      </c>
      <c r="F57" s="19" t="s">
        <v>15</v>
      </c>
      <c r="G57" s="19" t="s">
        <v>673</v>
      </c>
    </row>
    <row r="58" spans="1:7" outlineLevel="6" collapsed="1">
      <c r="A58" s="21" t="s">
        <v>15</v>
      </c>
      <c r="B58" s="22" t="s">
        <v>674</v>
      </c>
      <c r="C58" s="21" t="s">
        <v>17</v>
      </c>
      <c r="D58" s="21" t="b">
        <f>EXACT(G57,"Only data available is the electricity generation for the specific power unit")</f>
        <v>0</v>
      </c>
      <c r="E58" s="21" t="s">
        <v>675</v>
      </c>
      <c r="F58" s="21" t="s">
        <v>15</v>
      </c>
      <c r="G58" s="21" t="s">
        <v>17</v>
      </c>
    </row>
    <row r="59" spans="1:7" outlineLevel="7" collapsed="1">
      <c r="A59" s="19" t="s">
        <v>15</v>
      </c>
      <c r="B59" s="19" t="s">
        <v>152</v>
      </c>
      <c r="C59" s="19" t="s">
        <v>17</v>
      </c>
      <c r="D59" s="19" t="s">
        <v>15</v>
      </c>
      <c r="E59" s="19" t="s">
        <v>797</v>
      </c>
      <c r="F59" s="19" t="s">
        <v>15</v>
      </c>
      <c r="G59" s="19">
        <v>1</v>
      </c>
    </row>
    <row r="60" spans="1:7" ht="30" outlineLevel="7" collapsed="1">
      <c r="A60" s="19" t="s">
        <v>12</v>
      </c>
      <c r="B60" s="19" t="s">
        <v>152</v>
      </c>
      <c r="C60" s="19" t="s">
        <v>17</v>
      </c>
      <c r="D60" s="19"/>
      <c r="E60" s="19" t="s">
        <v>798</v>
      </c>
      <c r="F60" s="19" t="s">
        <v>15</v>
      </c>
      <c r="G60" s="19">
        <v>1</v>
      </c>
    </row>
    <row r="61" spans="1:7" ht="30" outlineLevel="6" collapsed="1">
      <c r="A61" s="21" t="s">
        <v>15</v>
      </c>
      <c r="B61" s="22" t="s">
        <v>676</v>
      </c>
      <c r="C61" s="21" t="s">
        <v>17</v>
      </c>
      <c r="D61" s="21" t="b">
        <f>EXACT(G57,"Only data available for the specific power unit are the electricity generation and the fuel types used")</f>
        <v>0</v>
      </c>
      <c r="E61" s="21" t="s">
        <v>677</v>
      </c>
      <c r="F61" s="21" t="s">
        <v>15</v>
      </c>
      <c r="G61" s="21" t="s">
        <v>17</v>
      </c>
    </row>
    <row r="62" spans="1:7" outlineLevel="7" collapsed="1">
      <c r="A62" s="19" t="s">
        <v>15</v>
      </c>
      <c r="B62" s="19" t="s">
        <v>152</v>
      </c>
      <c r="C62" s="19" t="s">
        <v>17</v>
      </c>
      <c r="D62" s="19" t="s">
        <v>15</v>
      </c>
      <c r="E62" s="19" t="s">
        <v>799</v>
      </c>
      <c r="F62" s="19" t="s">
        <v>15</v>
      </c>
      <c r="G62" s="19">
        <v>1</v>
      </c>
    </row>
    <row r="63" spans="1:7" ht="30" outlineLevel="7" collapsed="1">
      <c r="A63" s="19" t="s">
        <v>12</v>
      </c>
      <c r="B63" s="19" t="s">
        <v>152</v>
      </c>
      <c r="C63" s="19" t="s">
        <v>17</v>
      </c>
      <c r="D63" s="19"/>
      <c r="E63" s="19" t="s">
        <v>798</v>
      </c>
      <c r="F63" s="19" t="s">
        <v>15</v>
      </c>
      <c r="G63" s="19">
        <v>1</v>
      </c>
    </row>
    <row r="64" spans="1:7" ht="30" outlineLevel="7" collapsed="1">
      <c r="A64" s="19" t="s">
        <v>12</v>
      </c>
      <c r="B64" s="19" t="s">
        <v>152</v>
      </c>
      <c r="C64" s="19" t="s">
        <v>17</v>
      </c>
      <c r="D64" s="19"/>
      <c r="E64" s="19" t="s">
        <v>800</v>
      </c>
      <c r="F64" s="19" t="s">
        <v>15</v>
      </c>
      <c r="G64" s="19">
        <v>1</v>
      </c>
    </row>
    <row r="65" spans="1:7" outlineLevel="7" collapsed="1">
      <c r="A65" s="19" t="s">
        <v>12</v>
      </c>
      <c r="B65" s="19" t="s">
        <v>152</v>
      </c>
      <c r="C65" s="19" t="s">
        <v>17</v>
      </c>
      <c r="D65" s="19"/>
      <c r="E65" s="19" t="s">
        <v>801</v>
      </c>
      <c r="F65" s="19" t="s">
        <v>15</v>
      </c>
      <c r="G65" s="19">
        <v>1</v>
      </c>
    </row>
    <row r="66" spans="1:7" outlineLevel="6" collapsed="1">
      <c r="A66" s="21" t="s">
        <v>15</v>
      </c>
      <c r="B66" s="22" t="s">
        <v>678</v>
      </c>
      <c r="C66" s="21" t="s">
        <v>17</v>
      </c>
      <c r="D66" s="21" t="b">
        <f>EXACT(G57,"Data available for fuel consumption and electricity generation")</f>
        <v>1</v>
      </c>
      <c r="E66" s="21" t="s">
        <v>673</v>
      </c>
      <c r="F66" s="21" t="s">
        <v>15</v>
      </c>
      <c r="G66" s="21" t="s">
        <v>17</v>
      </c>
    </row>
    <row r="67" spans="1:7" outlineLevel="7" collapsed="1">
      <c r="A67" s="19" t="s">
        <v>15</v>
      </c>
      <c r="B67" s="19" t="s">
        <v>152</v>
      </c>
      <c r="C67" s="19" t="s">
        <v>17</v>
      </c>
      <c r="D67" s="19" t="s">
        <v>15</v>
      </c>
      <c r="E67" s="19" t="s">
        <v>797</v>
      </c>
      <c r="F67" s="19" t="s">
        <v>15</v>
      </c>
      <c r="G67" s="19">
        <v>1</v>
      </c>
    </row>
    <row r="68" spans="1:7" ht="30" outlineLevel="7" collapsed="1">
      <c r="A68" s="19" t="s">
        <v>12</v>
      </c>
      <c r="B68" s="19" t="s">
        <v>13</v>
      </c>
      <c r="C68" s="19" t="s">
        <v>17</v>
      </c>
      <c r="D68" s="19"/>
      <c r="E68" s="19" t="s">
        <v>802</v>
      </c>
      <c r="F68" s="19" t="s">
        <v>15</v>
      </c>
      <c r="G68" s="19" t="s">
        <v>111</v>
      </c>
    </row>
    <row r="69" spans="1:7" ht="30" outlineLevel="7" collapsed="1">
      <c r="A69" s="19" t="s">
        <v>12</v>
      </c>
      <c r="B69" s="19" t="s">
        <v>152</v>
      </c>
      <c r="C69" s="19" t="s">
        <v>17</v>
      </c>
      <c r="D69" s="19"/>
      <c r="E69" s="19" t="s">
        <v>798</v>
      </c>
      <c r="F69" s="19" t="s">
        <v>15</v>
      </c>
      <c r="G69" s="19">
        <v>1</v>
      </c>
    </row>
    <row r="70" spans="1:7" outlineLevel="7" collapsed="1">
      <c r="A70" s="19" t="s">
        <v>12</v>
      </c>
      <c r="B70" s="19" t="s">
        <v>13</v>
      </c>
      <c r="C70" s="19" t="s">
        <v>17</v>
      </c>
      <c r="D70" s="19"/>
      <c r="E70" s="19" t="s">
        <v>803</v>
      </c>
      <c r="F70" s="19" t="s">
        <v>15</v>
      </c>
      <c r="G70" s="19" t="s">
        <v>111</v>
      </c>
    </row>
    <row r="71" spans="1:7" outlineLevel="7" collapsed="1">
      <c r="A71" s="19" t="s">
        <v>12</v>
      </c>
      <c r="B71" s="20" t="s">
        <v>663</v>
      </c>
      <c r="C71" s="19" t="s">
        <v>17</v>
      </c>
      <c r="D71" s="19"/>
      <c r="E71" s="19" t="s">
        <v>663</v>
      </c>
      <c r="F71" s="19" t="s">
        <v>12</v>
      </c>
      <c r="G71" s="19" t="s">
        <v>17</v>
      </c>
    </row>
    <row r="72" spans="1:7" outlineLevel="3" collapsed="1">
      <c r="A72" s="21" t="s">
        <v>15</v>
      </c>
      <c r="B72" s="22" t="s">
        <v>654</v>
      </c>
      <c r="C72" s="21" t="s">
        <v>17</v>
      </c>
      <c r="D72" s="21" t="b">
        <f>EXACT(G12,"Yes")</f>
        <v>1</v>
      </c>
      <c r="E72" s="21" t="s">
        <v>655</v>
      </c>
      <c r="F72" s="21" t="s">
        <v>15</v>
      </c>
      <c r="G72" s="21" t="s">
        <v>17</v>
      </c>
    </row>
    <row r="73" spans="1:7" ht="30" outlineLevel="4" collapsed="1">
      <c r="A73" s="19" t="s">
        <v>12</v>
      </c>
      <c r="B73" s="19" t="s">
        <v>20</v>
      </c>
      <c r="C73" s="20" t="s">
        <v>656</v>
      </c>
      <c r="D73" s="19"/>
      <c r="E73" s="19" t="s">
        <v>657</v>
      </c>
      <c r="F73" s="19" t="s">
        <v>15</v>
      </c>
      <c r="G73" s="19" t="s">
        <v>658</v>
      </c>
    </row>
    <row r="74" spans="1:7" ht="30" outlineLevel="4" collapsed="1">
      <c r="A74" s="21" t="s">
        <v>15</v>
      </c>
      <c r="B74" s="22" t="s">
        <v>659</v>
      </c>
      <c r="C74" s="21" t="s">
        <v>17</v>
      </c>
      <c r="D74" s="21" t="b">
        <f>EXACT(G73,"Based on the total net electricity generation of all power plants serving the system and the fuel types and total fuel consumption of the project electricity system")</f>
        <v>0</v>
      </c>
      <c r="E74" s="21" t="s">
        <v>660</v>
      </c>
      <c r="F74" s="21" t="s">
        <v>15</v>
      </c>
      <c r="G74" s="21" t="s">
        <v>17</v>
      </c>
    </row>
    <row r="75" spans="1:7" outlineLevel="5" collapsed="1">
      <c r="A75" s="19" t="s">
        <v>15</v>
      </c>
      <c r="B75" s="19" t="s">
        <v>152</v>
      </c>
      <c r="C75" s="19" t="s">
        <v>17</v>
      </c>
      <c r="D75" s="19" t="s">
        <v>15</v>
      </c>
      <c r="E75" s="19" t="s">
        <v>661</v>
      </c>
      <c r="F75" s="19" t="s">
        <v>15</v>
      </c>
      <c r="G75" s="19">
        <v>1</v>
      </c>
    </row>
    <row r="76" spans="1:7" ht="45" outlineLevel="5" collapsed="1">
      <c r="A76" s="19" t="s">
        <v>12</v>
      </c>
      <c r="B76" s="19" t="s">
        <v>152</v>
      </c>
      <c r="C76" s="19" t="s">
        <v>17</v>
      </c>
      <c r="D76" s="19"/>
      <c r="E76" s="19" t="s">
        <v>662</v>
      </c>
      <c r="F76" s="19" t="s">
        <v>15</v>
      </c>
      <c r="G76" s="19">
        <v>1</v>
      </c>
    </row>
    <row r="77" spans="1:7" outlineLevel="5" collapsed="1">
      <c r="A77" s="21" t="s">
        <v>12</v>
      </c>
      <c r="B77" s="22" t="s">
        <v>663</v>
      </c>
      <c r="C77" s="21" t="s">
        <v>17</v>
      </c>
      <c r="D77" s="21"/>
      <c r="E77" s="21" t="s">
        <v>663</v>
      </c>
      <c r="F77" s="21" t="s">
        <v>12</v>
      </c>
      <c r="G77" s="21" t="s">
        <v>17</v>
      </c>
    </row>
    <row r="78" spans="1:7" outlineLevel="6" collapsed="1">
      <c r="A78" s="19" t="s">
        <v>12</v>
      </c>
      <c r="B78" s="19" t="s">
        <v>13</v>
      </c>
      <c r="C78" s="19" t="s">
        <v>17</v>
      </c>
      <c r="D78" s="19"/>
      <c r="E78" s="19" t="s">
        <v>667</v>
      </c>
      <c r="F78" s="19" t="s">
        <v>15</v>
      </c>
      <c r="G78" s="19" t="s">
        <v>111</v>
      </c>
    </row>
    <row r="79" spans="1:7" ht="30" outlineLevel="6" collapsed="1">
      <c r="A79" s="19" t="s">
        <v>12</v>
      </c>
      <c r="B79" s="19" t="s">
        <v>152</v>
      </c>
      <c r="C79" s="19" t="s">
        <v>17</v>
      </c>
      <c r="D79" s="19"/>
      <c r="E79" s="19" t="s">
        <v>668</v>
      </c>
      <c r="F79" s="19" t="s">
        <v>15</v>
      </c>
      <c r="G79" s="19">
        <v>1</v>
      </c>
    </row>
    <row r="80" spans="1:7" ht="30" outlineLevel="6" collapsed="1">
      <c r="A80" s="19" t="s">
        <v>12</v>
      </c>
      <c r="B80" s="19" t="s">
        <v>152</v>
      </c>
      <c r="C80" s="19" t="s">
        <v>17</v>
      </c>
      <c r="D80" s="19"/>
      <c r="E80" s="19" t="s">
        <v>669</v>
      </c>
      <c r="F80" s="19" t="s">
        <v>15</v>
      </c>
      <c r="G80" s="19">
        <v>1</v>
      </c>
    </row>
    <row r="81" spans="1:7" outlineLevel="6" collapsed="1">
      <c r="A81" s="19" t="s">
        <v>12</v>
      </c>
      <c r="B81" s="19" t="s">
        <v>152</v>
      </c>
      <c r="C81" s="19" t="s">
        <v>17</v>
      </c>
      <c r="D81" s="19"/>
      <c r="E81" s="19" t="s">
        <v>670</v>
      </c>
      <c r="F81" s="19" t="s">
        <v>15</v>
      </c>
      <c r="G81" s="19">
        <v>1</v>
      </c>
    </row>
    <row r="82" spans="1:7" ht="30" outlineLevel="4" collapsed="1">
      <c r="A82" s="21" t="s">
        <v>15</v>
      </c>
      <c r="B82" s="22" t="s">
        <v>664</v>
      </c>
      <c r="C82" s="21" t="s">
        <v>17</v>
      </c>
      <c r="D82" s="21" t="b">
        <f>EXACT(G73,"Based on the net electricity generation and a CO2 emission factor of each power unit")</f>
        <v>1</v>
      </c>
      <c r="E82" s="21" t="s">
        <v>665</v>
      </c>
      <c r="F82" s="21" t="s">
        <v>15</v>
      </c>
      <c r="G82" s="21" t="s">
        <v>17</v>
      </c>
    </row>
    <row r="83" spans="1:7" outlineLevel="5" collapsed="1">
      <c r="A83" s="19" t="s">
        <v>15</v>
      </c>
      <c r="B83" s="19" t="s">
        <v>152</v>
      </c>
      <c r="C83" s="19" t="s">
        <v>17</v>
      </c>
      <c r="D83" s="19" t="s">
        <v>15</v>
      </c>
      <c r="E83" s="19" t="s">
        <v>661</v>
      </c>
      <c r="F83" s="19" t="s">
        <v>15</v>
      </c>
      <c r="G83" s="19">
        <v>1</v>
      </c>
    </row>
    <row r="84" spans="1:7" outlineLevel="5" collapsed="1">
      <c r="A84" s="21" t="s">
        <v>12</v>
      </c>
      <c r="B84" s="22" t="s">
        <v>652</v>
      </c>
      <c r="C84" s="21" t="s">
        <v>17</v>
      </c>
      <c r="D84" s="21"/>
      <c r="E84" s="21" t="s">
        <v>653</v>
      </c>
      <c r="F84" s="21" t="s">
        <v>12</v>
      </c>
      <c r="G84" s="21" t="s">
        <v>17</v>
      </c>
    </row>
    <row r="85" spans="1:7" ht="30" outlineLevel="6" collapsed="1">
      <c r="A85" s="19" t="s">
        <v>12</v>
      </c>
      <c r="B85" s="19" t="s">
        <v>20</v>
      </c>
      <c r="C85" s="20" t="s">
        <v>671</v>
      </c>
      <c r="D85" s="19"/>
      <c r="E85" s="19" t="s">
        <v>672</v>
      </c>
      <c r="F85" s="19" t="s">
        <v>15</v>
      </c>
      <c r="G85" s="19" t="s">
        <v>673</v>
      </c>
    </row>
    <row r="86" spans="1:7" outlineLevel="6" collapsed="1">
      <c r="A86" s="21" t="s">
        <v>15</v>
      </c>
      <c r="B86" s="22" t="s">
        <v>674</v>
      </c>
      <c r="C86" s="21" t="s">
        <v>17</v>
      </c>
      <c r="D86" s="21" t="b">
        <f>EXACT(G85,"Only data available is the electricity generation for the specific power unit")</f>
        <v>0</v>
      </c>
      <c r="E86" s="21" t="s">
        <v>675</v>
      </c>
      <c r="F86" s="21" t="s">
        <v>15</v>
      </c>
      <c r="G86" s="21" t="s">
        <v>17</v>
      </c>
    </row>
    <row r="87" spans="1:7" outlineLevel="7" collapsed="1">
      <c r="A87" s="19" t="s">
        <v>15</v>
      </c>
      <c r="B87" s="19" t="s">
        <v>152</v>
      </c>
      <c r="C87" s="19" t="s">
        <v>17</v>
      </c>
      <c r="D87" s="19" t="s">
        <v>15</v>
      </c>
      <c r="E87" s="19" t="s">
        <v>797</v>
      </c>
      <c r="F87" s="19" t="s">
        <v>15</v>
      </c>
      <c r="G87" s="19">
        <v>1</v>
      </c>
    </row>
    <row r="88" spans="1:7" ht="30" outlineLevel="7" collapsed="1">
      <c r="A88" s="19" t="s">
        <v>12</v>
      </c>
      <c r="B88" s="19" t="s">
        <v>152</v>
      </c>
      <c r="C88" s="19" t="s">
        <v>17</v>
      </c>
      <c r="D88" s="19"/>
      <c r="E88" s="19" t="s">
        <v>798</v>
      </c>
      <c r="F88" s="19" t="s">
        <v>15</v>
      </c>
      <c r="G88" s="19">
        <v>1</v>
      </c>
    </row>
    <row r="89" spans="1:7" ht="30" outlineLevel="6" collapsed="1">
      <c r="A89" s="21" t="s">
        <v>15</v>
      </c>
      <c r="B89" s="22" t="s">
        <v>676</v>
      </c>
      <c r="C89" s="21" t="s">
        <v>17</v>
      </c>
      <c r="D89" s="21" t="b">
        <f>EXACT(G85,"Only data available for the specific power unit are the electricity generation and the fuel types used")</f>
        <v>0</v>
      </c>
      <c r="E89" s="21" t="s">
        <v>677</v>
      </c>
      <c r="F89" s="21" t="s">
        <v>15</v>
      </c>
      <c r="G89" s="21" t="s">
        <v>17</v>
      </c>
    </row>
    <row r="90" spans="1:7" outlineLevel="7" collapsed="1">
      <c r="A90" s="19" t="s">
        <v>15</v>
      </c>
      <c r="B90" s="19" t="s">
        <v>152</v>
      </c>
      <c r="C90" s="19" t="s">
        <v>17</v>
      </c>
      <c r="D90" s="19" t="s">
        <v>15</v>
      </c>
      <c r="E90" s="19" t="s">
        <v>799</v>
      </c>
      <c r="F90" s="19" t="s">
        <v>15</v>
      </c>
      <c r="G90" s="19">
        <v>1</v>
      </c>
    </row>
    <row r="91" spans="1:7" ht="30" outlineLevel="7" collapsed="1">
      <c r="A91" s="19" t="s">
        <v>12</v>
      </c>
      <c r="B91" s="19" t="s">
        <v>152</v>
      </c>
      <c r="C91" s="19" t="s">
        <v>17</v>
      </c>
      <c r="D91" s="19"/>
      <c r="E91" s="19" t="s">
        <v>798</v>
      </c>
      <c r="F91" s="19" t="s">
        <v>15</v>
      </c>
      <c r="G91" s="19">
        <v>1</v>
      </c>
    </row>
    <row r="92" spans="1:7" ht="30" outlineLevel="7" collapsed="1">
      <c r="A92" s="19" t="s">
        <v>12</v>
      </c>
      <c r="B92" s="19" t="s">
        <v>152</v>
      </c>
      <c r="C92" s="19" t="s">
        <v>17</v>
      </c>
      <c r="D92" s="19"/>
      <c r="E92" s="19" t="s">
        <v>800</v>
      </c>
      <c r="F92" s="19" t="s">
        <v>15</v>
      </c>
      <c r="G92" s="19">
        <v>1</v>
      </c>
    </row>
    <row r="93" spans="1:7" outlineLevel="7" collapsed="1">
      <c r="A93" s="19" t="s">
        <v>12</v>
      </c>
      <c r="B93" s="19" t="s">
        <v>152</v>
      </c>
      <c r="C93" s="19" t="s">
        <v>17</v>
      </c>
      <c r="D93" s="19"/>
      <c r="E93" s="19" t="s">
        <v>801</v>
      </c>
      <c r="F93" s="19" t="s">
        <v>15</v>
      </c>
      <c r="G93" s="19">
        <v>1</v>
      </c>
    </row>
    <row r="94" spans="1:7" outlineLevel="6" collapsed="1">
      <c r="A94" s="21" t="s">
        <v>15</v>
      </c>
      <c r="B94" s="22" t="s">
        <v>678</v>
      </c>
      <c r="C94" s="21" t="s">
        <v>17</v>
      </c>
      <c r="D94" s="21" t="b">
        <f>EXACT(G85,"Data available for fuel consumption and electricity generation")</f>
        <v>1</v>
      </c>
      <c r="E94" s="21" t="s">
        <v>673</v>
      </c>
      <c r="F94" s="21" t="s">
        <v>15</v>
      </c>
      <c r="G94" s="21" t="s">
        <v>17</v>
      </c>
    </row>
    <row r="95" spans="1:7" outlineLevel="7" collapsed="1">
      <c r="A95" s="19" t="s">
        <v>15</v>
      </c>
      <c r="B95" s="19" t="s">
        <v>152</v>
      </c>
      <c r="C95" s="19" t="s">
        <v>17</v>
      </c>
      <c r="D95" s="19" t="s">
        <v>15</v>
      </c>
      <c r="E95" s="19" t="s">
        <v>797</v>
      </c>
      <c r="F95" s="19" t="s">
        <v>15</v>
      </c>
      <c r="G95" s="19">
        <v>1</v>
      </c>
    </row>
    <row r="96" spans="1:7" ht="30" outlineLevel="7" collapsed="1">
      <c r="A96" s="19" t="s">
        <v>12</v>
      </c>
      <c r="B96" s="19" t="s">
        <v>13</v>
      </c>
      <c r="C96" s="19" t="s">
        <v>17</v>
      </c>
      <c r="D96" s="19"/>
      <c r="E96" s="19" t="s">
        <v>802</v>
      </c>
      <c r="F96" s="19" t="s">
        <v>15</v>
      </c>
      <c r="G96" s="19" t="s">
        <v>111</v>
      </c>
    </row>
    <row r="97" spans="1:7" ht="30" outlineLevel="7" collapsed="1">
      <c r="A97" s="19" t="s">
        <v>12</v>
      </c>
      <c r="B97" s="19" t="s">
        <v>152</v>
      </c>
      <c r="C97" s="19" t="s">
        <v>17</v>
      </c>
      <c r="D97" s="19"/>
      <c r="E97" s="19" t="s">
        <v>798</v>
      </c>
      <c r="F97" s="19" t="s">
        <v>15</v>
      </c>
      <c r="G97" s="19">
        <v>1</v>
      </c>
    </row>
    <row r="98" spans="1:7" outlineLevel="7" collapsed="1">
      <c r="A98" s="19" t="s">
        <v>12</v>
      </c>
      <c r="B98" s="19" t="s">
        <v>13</v>
      </c>
      <c r="C98" s="19" t="s">
        <v>17</v>
      </c>
      <c r="D98" s="19"/>
      <c r="E98" s="19" t="s">
        <v>803</v>
      </c>
      <c r="F98" s="19" t="s">
        <v>15</v>
      </c>
      <c r="G98" s="19" t="s">
        <v>111</v>
      </c>
    </row>
    <row r="99" spans="1:7" outlineLevel="7" collapsed="1">
      <c r="A99" s="19" t="s">
        <v>12</v>
      </c>
      <c r="B99" s="20" t="s">
        <v>663</v>
      </c>
      <c r="C99" s="19" t="s">
        <v>17</v>
      </c>
      <c r="D99" s="19"/>
      <c r="E99" s="19" t="s">
        <v>663</v>
      </c>
      <c r="F99" s="19" t="s">
        <v>12</v>
      </c>
      <c r="G99" s="19" t="s">
        <v>17</v>
      </c>
    </row>
    <row r="100" spans="1:7" outlineLevel="4" collapsed="1">
      <c r="A100" s="19" t="s">
        <v>15</v>
      </c>
      <c r="B100" s="19" t="s">
        <v>152</v>
      </c>
      <c r="C100" s="19" t="s">
        <v>17</v>
      </c>
      <c r="D100" s="19" t="s">
        <v>15</v>
      </c>
      <c r="E100" s="19" t="s">
        <v>666</v>
      </c>
      <c r="F100" s="19" t="s">
        <v>15</v>
      </c>
      <c r="G100" s="19">
        <v>1</v>
      </c>
    </row>
    <row r="101" spans="1:7" outlineLevel="2" collapsed="1">
      <c r="A101" s="21" t="s">
        <v>15</v>
      </c>
      <c r="B101" s="22" t="s">
        <v>654</v>
      </c>
      <c r="C101" s="21" t="s">
        <v>17</v>
      </c>
      <c r="D101" s="21" t="b">
        <f>EXACT(G10,"Yes")</f>
        <v>1</v>
      </c>
      <c r="E101" s="21" t="s">
        <v>655</v>
      </c>
      <c r="F101" s="21" t="s">
        <v>15</v>
      </c>
      <c r="G101" s="21" t="s">
        <v>17</v>
      </c>
    </row>
    <row r="102" spans="1:7" ht="30" outlineLevel="3" collapsed="1">
      <c r="A102" s="19" t="s">
        <v>12</v>
      </c>
      <c r="B102" s="19" t="s">
        <v>20</v>
      </c>
      <c r="C102" s="20" t="s">
        <v>656</v>
      </c>
      <c r="D102" s="19"/>
      <c r="E102" s="19" t="s">
        <v>657</v>
      </c>
      <c r="F102" s="19" t="s">
        <v>15</v>
      </c>
      <c r="G102" s="19" t="s">
        <v>658</v>
      </c>
    </row>
    <row r="103" spans="1:7" ht="30" outlineLevel="3" collapsed="1">
      <c r="A103" s="21" t="s">
        <v>15</v>
      </c>
      <c r="B103" s="22" t="s">
        <v>659</v>
      </c>
      <c r="C103" s="21" t="s">
        <v>17</v>
      </c>
      <c r="D103" s="21" t="b">
        <f>EXACT(G102,"Based on the total net electricity generation of all power plants serving the system and the fuel types and total fuel consumption of the project electricity system")</f>
        <v>0</v>
      </c>
      <c r="E103" s="21" t="s">
        <v>660</v>
      </c>
      <c r="F103" s="21" t="s">
        <v>15</v>
      </c>
      <c r="G103" s="21" t="s">
        <v>17</v>
      </c>
    </row>
    <row r="104" spans="1:7" outlineLevel="4" collapsed="1">
      <c r="A104" s="19" t="s">
        <v>15</v>
      </c>
      <c r="B104" s="19" t="s">
        <v>152</v>
      </c>
      <c r="C104" s="19" t="s">
        <v>17</v>
      </c>
      <c r="D104" s="19" t="s">
        <v>15</v>
      </c>
      <c r="E104" s="19" t="s">
        <v>661</v>
      </c>
      <c r="F104" s="19" t="s">
        <v>15</v>
      </c>
      <c r="G104" s="19">
        <v>1</v>
      </c>
    </row>
    <row r="105" spans="1:7" ht="45" outlineLevel="4" collapsed="1">
      <c r="A105" s="19" t="s">
        <v>12</v>
      </c>
      <c r="B105" s="19" t="s">
        <v>152</v>
      </c>
      <c r="C105" s="19" t="s">
        <v>17</v>
      </c>
      <c r="D105" s="19"/>
      <c r="E105" s="19" t="s">
        <v>662</v>
      </c>
      <c r="F105" s="19" t="s">
        <v>15</v>
      </c>
      <c r="G105" s="19">
        <v>1</v>
      </c>
    </row>
    <row r="106" spans="1:7" outlineLevel="4" collapsed="1">
      <c r="A106" s="21" t="s">
        <v>12</v>
      </c>
      <c r="B106" s="22" t="s">
        <v>663</v>
      </c>
      <c r="C106" s="21" t="s">
        <v>17</v>
      </c>
      <c r="D106" s="21"/>
      <c r="E106" s="21" t="s">
        <v>663</v>
      </c>
      <c r="F106" s="21" t="s">
        <v>12</v>
      </c>
      <c r="G106" s="21" t="s">
        <v>17</v>
      </c>
    </row>
    <row r="107" spans="1:7" outlineLevel="5" collapsed="1">
      <c r="A107" s="19" t="s">
        <v>12</v>
      </c>
      <c r="B107" s="19" t="s">
        <v>13</v>
      </c>
      <c r="C107" s="19" t="s">
        <v>17</v>
      </c>
      <c r="D107" s="19"/>
      <c r="E107" s="19" t="s">
        <v>667</v>
      </c>
      <c r="F107" s="19" t="s">
        <v>15</v>
      </c>
      <c r="G107" s="19" t="s">
        <v>111</v>
      </c>
    </row>
    <row r="108" spans="1:7" ht="30" outlineLevel="5" collapsed="1">
      <c r="A108" s="19" t="s">
        <v>12</v>
      </c>
      <c r="B108" s="19" t="s">
        <v>152</v>
      </c>
      <c r="C108" s="19" t="s">
        <v>17</v>
      </c>
      <c r="D108" s="19"/>
      <c r="E108" s="19" t="s">
        <v>668</v>
      </c>
      <c r="F108" s="19" t="s">
        <v>15</v>
      </c>
      <c r="G108" s="19">
        <v>1</v>
      </c>
    </row>
    <row r="109" spans="1:7" ht="30" outlineLevel="5" collapsed="1">
      <c r="A109" s="19" t="s">
        <v>12</v>
      </c>
      <c r="B109" s="19" t="s">
        <v>152</v>
      </c>
      <c r="C109" s="19" t="s">
        <v>17</v>
      </c>
      <c r="D109" s="19"/>
      <c r="E109" s="19" t="s">
        <v>669</v>
      </c>
      <c r="F109" s="19" t="s">
        <v>15</v>
      </c>
      <c r="G109" s="19">
        <v>1</v>
      </c>
    </row>
    <row r="110" spans="1:7" outlineLevel="5" collapsed="1">
      <c r="A110" s="19" t="s">
        <v>12</v>
      </c>
      <c r="B110" s="19" t="s">
        <v>152</v>
      </c>
      <c r="C110" s="19" t="s">
        <v>17</v>
      </c>
      <c r="D110" s="19"/>
      <c r="E110" s="19" t="s">
        <v>670</v>
      </c>
      <c r="F110" s="19" t="s">
        <v>15</v>
      </c>
      <c r="G110" s="19">
        <v>1</v>
      </c>
    </row>
    <row r="111" spans="1:7" ht="30" outlineLevel="3" collapsed="1">
      <c r="A111" s="21" t="s">
        <v>15</v>
      </c>
      <c r="B111" s="22" t="s">
        <v>664</v>
      </c>
      <c r="C111" s="21" t="s">
        <v>17</v>
      </c>
      <c r="D111" s="21" t="b">
        <f>EXACT(G102,"Based on the net electricity generation and a CO2 emission factor of each power unit")</f>
        <v>1</v>
      </c>
      <c r="E111" s="21" t="s">
        <v>665</v>
      </c>
      <c r="F111" s="21" t="s">
        <v>15</v>
      </c>
      <c r="G111" s="21" t="s">
        <v>17</v>
      </c>
    </row>
    <row r="112" spans="1:7" outlineLevel="4" collapsed="1">
      <c r="A112" s="19" t="s">
        <v>15</v>
      </c>
      <c r="B112" s="19" t="s">
        <v>152</v>
      </c>
      <c r="C112" s="19" t="s">
        <v>17</v>
      </c>
      <c r="D112" s="19" t="s">
        <v>15</v>
      </c>
      <c r="E112" s="19" t="s">
        <v>661</v>
      </c>
      <c r="F112" s="19" t="s">
        <v>15</v>
      </c>
      <c r="G112" s="19">
        <v>1</v>
      </c>
    </row>
    <row r="113" spans="1:7" outlineLevel="4" collapsed="1">
      <c r="A113" s="21" t="s">
        <v>12</v>
      </c>
      <c r="B113" s="22" t="s">
        <v>652</v>
      </c>
      <c r="C113" s="21" t="s">
        <v>17</v>
      </c>
      <c r="D113" s="21"/>
      <c r="E113" s="21" t="s">
        <v>653</v>
      </c>
      <c r="F113" s="21" t="s">
        <v>12</v>
      </c>
      <c r="G113" s="21" t="s">
        <v>17</v>
      </c>
    </row>
    <row r="114" spans="1:7" ht="30" outlineLevel="5" collapsed="1">
      <c r="A114" s="19" t="s">
        <v>12</v>
      </c>
      <c r="B114" s="19" t="s">
        <v>20</v>
      </c>
      <c r="C114" s="20" t="s">
        <v>671</v>
      </c>
      <c r="D114" s="19"/>
      <c r="E114" s="19" t="s">
        <v>672</v>
      </c>
      <c r="F114" s="19" t="s">
        <v>15</v>
      </c>
      <c r="G114" s="19" t="s">
        <v>673</v>
      </c>
    </row>
    <row r="115" spans="1:7" outlineLevel="5" collapsed="1">
      <c r="A115" s="21" t="s">
        <v>15</v>
      </c>
      <c r="B115" s="22" t="s">
        <v>674</v>
      </c>
      <c r="C115" s="21" t="s">
        <v>17</v>
      </c>
      <c r="D115" s="21" t="b">
        <f>EXACT(G114,"Only data available is the electricity generation for the specific power unit")</f>
        <v>0</v>
      </c>
      <c r="E115" s="21" t="s">
        <v>675</v>
      </c>
      <c r="F115" s="21" t="s">
        <v>15</v>
      </c>
      <c r="G115" s="21" t="s">
        <v>17</v>
      </c>
    </row>
    <row r="116" spans="1:7" outlineLevel="6" collapsed="1">
      <c r="A116" s="19" t="s">
        <v>15</v>
      </c>
      <c r="B116" s="19" t="s">
        <v>152</v>
      </c>
      <c r="C116" s="19" t="s">
        <v>17</v>
      </c>
      <c r="D116" s="19" t="s">
        <v>15</v>
      </c>
      <c r="E116" s="19" t="s">
        <v>797</v>
      </c>
      <c r="F116" s="19" t="s">
        <v>15</v>
      </c>
      <c r="G116" s="19">
        <v>1</v>
      </c>
    </row>
    <row r="117" spans="1:7" ht="30" outlineLevel="6" collapsed="1">
      <c r="A117" s="19" t="s">
        <v>12</v>
      </c>
      <c r="B117" s="19" t="s">
        <v>152</v>
      </c>
      <c r="C117" s="19" t="s">
        <v>17</v>
      </c>
      <c r="D117" s="19"/>
      <c r="E117" s="19" t="s">
        <v>798</v>
      </c>
      <c r="F117" s="19" t="s">
        <v>15</v>
      </c>
      <c r="G117" s="19">
        <v>1</v>
      </c>
    </row>
    <row r="118" spans="1:7" ht="30" outlineLevel="5" collapsed="1">
      <c r="A118" s="21" t="s">
        <v>15</v>
      </c>
      <c r="B118" s="22" t="s">
        <v>676</v>
      </c>
      <c r="C118" s="21" t="s">
        <v>17</v>
      </c>
      <c r="D118" s="21" t="b">
        <f>EXACT(G114,"Only data available for the specific power unit are the electricity generation and the fuel types used")</f>
        <v>0</v>
      </c>
      <c r="E118" s="21" t="s">
        <v>677</v>
      </c>
      <c r="F118" s="21" t="s">
        <v>15</v>
      </c>
      <c r="G118" s="21" t="s">
        <v>17</v>
      </c>
    </row>
    <row r="119" spans="1:7" outlineLevel="6" collapsed="1">
      <c r="A119" s="19" t="s">
        <v>15</v>
      </c>
      <c r="B119" s="19" t="s">
        <v>152</v>
      </c>
      <c r="C119" s="19" t="s">
        <v>17</v>
      </c>
      <c r="D119" s="19" t="s">
        <v>15</v>
      </c>
      <c r="E119" s="19" t="s">
        <v>799</v>
      </c>
      <c r="F119" s="19" t="s">
        <v>15</v>
      </c>
      <c r="G119" s="19">
        <v>1</v>
      </c>
    </row>
    <row r="120" spans="1:7" ht="30" outlineLevel="6" collapsed="1">
      <c r="A120" s="19" t="s">
        <v>12</v>
      </c>
      <c r="B120" s="19" t="s">
        <v>152</v>
      </c>
      <c r="C120" s="19" t="s">
        <v>17</v>
      </c>
      <c r="D120" s="19"/>
      <c r="E120" s="19" t="s">
        <v>798</v>
      </c>
      <c r="F120" s="19" t="s">
        <v>15</v>
      </c>
      <c r="G120" s="19">
        <v>1</v>
      </c>
    </row>
    <row r="121" spans="1:7" ht="30" outlineLevel="6" collapsed="1">
      <c r="A121" s="19" t="s">
        <v>12</v>
      </c>
      <c r="B121" s="19" t="s">
        <v>152</v>
      </c>
      <c r="C121" s="19" t="s">
        <v>17</v>
      </c>
      <c r="D121" s="19"/>
      <c r="E121" s="19" t="s">
        <v>800</v>
      </c>
      <c r="F121" s="19" t="s">
        <v>15</v>
      </c>
      <c r="G121" s="19">
        <v>1</v>
      </c>
    </row>
    <row r="122" spans="1:7" outlineLevel="6" collapsed="1">
      <c r="A122" s="19" t="s">
        <v>12</v>
      </c>
      <c r="B122" s="19" t="s">
        <v>152</v>
      </c>
      <c r="C122" s="19" t="s">
        <v>17</v>
      </c>
      <c r="D122" s="19"/>
      <c r="E122" s="19" t="s">
        <v>801</v>
      </c>
      <c r="F122" s="19" t="s">
        <v>15</v>
      </c>
      <c r="G122" s="19">
        <v>1</v>
      </c>
    </row>
    <row r="123" spans="1:7" outlineLevel="5" collapsed="1">
      <c r="A123" s="21" t="s">
        <v>15</v>
      </c>
      <c r="B123" s="22" t="s">
        <v>678</v>
      </c>
      <c r="C123" s="21" t="s">
        <v>17</v>
      </c>
      <c r="D123" s="21" t="b">
        <f>EXACT(G114,"Data available for fuel consumption and electricity generation")</f>
        <v>1</v>
      </c>
      <c r="E123" s="21" t="s">
        <v>673</v>
      </c>
      <c r="F123" s="21" t="s">
        <v>15</v>
      </c>
      <c r="G123" s="21" t="s">
        <v>17</v>
      </c>
    </row>
    <row r="124" spans="1:7" outlineLevel="6" collapsed="1">
      <c r="A124" s="19" t="s">
        <v>15</v>
      </c>
      <c r="B124" s="19" t="s">
        <v>152</v>
      </c>
      <c r="C124" s="19" t="s">
        <v>17</v>
      </c>
      <c r="D124" s="19" t="s">
        <v>15</v>
      </c>
      <c r="E124" s="19" t="s">
        <v>797</v>
      </c>
      <c r="F124" s="19" t="s">
        <v>15</v>
      </c>
      <c r="G124" s="19">
        <v>1</v>
      </c>
    </row>
    <row r="125" spans="1:7" ht="30" outlineLevel="6" collapsed="1">
      <c r="A125" s="19" t="s">
        <v>12</v>
      </c>
      <c r="B125" s="19" t="s">
        <v>13</v>
      </c>
      <c r="C125" s="19" t="s">
        <v>17</v>
      </c>
      <c r="D125" s="19"/>
      <c r="E125" s="19" t="s">
        <v>802</v>
      </c>
      <c r="F125" s="19" t="s">
        <v>15</v>
      </c>
      <c r="G125" s="19" t="s">
        <v>111</v>
      </c>
    </row>
    <row r="126" spans="1:7" ht="30" outlineLevel="6" collapsed="1">
      <c r="A126" s="19" t="s">
        <v>12</v>
      </c>
      <c r="B126" s="19" t="s">
        <v>152</v>
      </c>
      <c r="C126" s="19" t="s">
        <v>17</v>
      </c>
      <c r="D126" s="19"/>
      <c r="E126" s="19" t="s">
        <v>798</v>
      </c>
      <c r="F126" s="19" t="s">
        <v>15</v>
      </c>
      <c r="G126" s="19">
        <v>1</v>
      </c>
    </row>
    <row r="127" spans="1:7" outlineLevel="6" collapsed="1">
      <c r="A127" s="19" t="s">
        <v>12</v>
      </c>
      <c r="B127" s="19" t="s">
        <v>13</v>
      </c>
      <c r="C127" s="19" t="s">
        <v>17</v>
      </c>
      <c r="D127" s="19"/>
      <c r="E127" s="19" t="s">
        <v>803</v>
      </c>
      <c r="F127" s="19" t="s">
        <v>15</v>
      </c>
      <c r="G127" s="19" t="s">
        <v>111</v>
      </c>
    </row>
    <row r="128" spans="1:7" outlineLevel="6" collapsed="1">
      <c r="A128" s="21" t="s">
        <v>12</v>
      </c>
      <c r="B128" s="22" t="s">
        <v>663</v>
      </c>
      <c r="C128" s="21" t="s">
        <v>17</v>
      </c>
      <c r="D128" s="21"/>
      <c r="E128" s="21" t="s">
        <v>663</v>
      </c>
      <c r="F128" s="21" t="s">
        <v>12</v>
      </c>
      <c r="G128" s="21" t="s">
        <v>17</v>
      </c>
    </row>
    <row r="129" spans="1:7" outlineLevel="7" collapsed="1">
      <c r="A129" s="19" t="s">
        <v>12</v>
      </c>
      <c r="B129" s="19" t="s">
        <v>13</v>
      </c>
      <c r="C129" s="19" t="s">
        <v>17</v>
      </c>
      <c r="D129" s="19"/>
      <c r="E129" s="19" t="s">
        <v>667</v>
      </c>
      <c r="F129" s="19" t="s">
        <v>15</v>
      </c>
      <c r="G129" s="19" t="s">
        <v>111</v>
      </c>
    </row>
    <row r="130" spans="1:7" ht="30" outlineLevel="7" collapsed="1">
      <c r="A130" s="19" t="s">
        <v>12</v>
      </c>
      <c r="B130" s="19" t="s">
        <v>152</v>
      </c>
      <c r="C130" s="19" t="s">
        <v>17</v>
      </c>
      <c r="D130" s="19"/>
      <c r="E130" s="19" t="s">
        <v>668</v>
      </c>
      <c r="F130" s="19" t="s">
        <v>15</v>
      </c>
      <c r="G130" s="19">
        <v>1</v>
      </c>
    </row>
    <row r="131" spans="1:7" ht="30" outlineLevel="7" collapsed="1">
      <c r="A131" s="19" t="s">
        <v>12</v>
      </c>
      <c r="B131" s="19" t="s">
        <v>152</v>
      </c>
      <c r="C131" s="19" t="s">
        <v>17</v>
      </c>
      <c r="D131" s="19"/>
      <c r="E131" s="19" t="s">
        <v>669</v>
      </c>
      <c r="F131" s="19" t="s">
        <v>15</v>
      </c>
      <c r="G131" s="19">
        <v>1</v>
      </c>
    </row>
    <row r="132" spans="1:7" outlineLevel="7" collapsed="1">
      <c r="A132" s="19" t="s">
        <v>12</v>
      </c>
      <c r="B132" s="19" t="s">
        <v>152</v>
      </c>
      <c r="C132" s="19" t="s">
        <v>17</v>
      </c>
      <c r="D132" s="19"/>
      <c r="E132" s="19" t="s">
        <v>670</v>
      </c>
      <c r="F132" s="19" t="s">
        <v>15</v>
      </c>
      <c r="G132" s="19">
        <v>1</v>
      </c>
    </row>
    <row r="133" spans="1:7" outlineLevel="3" collapsed="1">
      <c r="A133" s="19" t="s">
        <v>15</v>
      </c>
      <c r="B133" s="19" t="s">
        <v>152</v>
      </c>
      <c r="C133" s="19" t="s">
        <v>17</v>
      </c>
      <c r="D133" s="19" t="s">
        <v>15</v>
      </c>
      <c r="E133" s="19" t="s">
        <v>666</v>
      </c>
      <c r="F133" s="19" t="s">
        <v>15</v>
      </c>
      <c r="G133" s="19">
        <v>1</v>
      </c>
    </row>
    <row r="134" spans="1:7" outlineLevel="1" collapsed="1">
      <c r="A134" s="21" t="s">
        <v>15</v>
      </c>
      <c r="B134" s="22" t="s">
        <v>679</v>
      </c>
      <c r="C134" s="21" t="s">
        <v>17</v>
      </c>
      <c r="D134" s="21" t="b">
        <f>EXACT(G8,"Hourly")</f>
        <v>1</v>
      </c>
      <c r="E134" s="21" t="s">
        <v>680</v>
      </c>
      <c r="F134" s="21" t="s">
        <v>15</v>
      </c>
      <c r="G134" s="21" t="s">
        <v>17</v>
      </c>
    </row>
    <row r="135" spans="1:7" ht="30" outlineLevel="2" collapsed="1">
      <c r="A135" s="19" t="s">
        <v>12</v>
      </c>
      <c r="B135" s="19" t="s">
        <v>20</v>
      </c>
      <c r="C135" s="20" t="s">
        <v>681</v>
      </c>
      <c r="D135" s="19"/>
      <c r="E135" s="19" t="s">
        <v>682</v>
      </c>
      <c r="F135" s="19" t="s">
        <v>15</v>
      </c>
      <c r="G135" s="19" t="s">
        <v>683</v>
      </c>
    </row>
    <row r="136" spans="1:7" ht="30" outlineLevel="2" collapsed="1">
      <c r="A136" s="19" t="s">
        <v>12</v>
      </c>
      <c r="B136" s="19" t="s">
        <v>152</v>
      </c>
      <c r="C136" s="19" t="s">
        <v>17</v>
      </c>
      <c r="D136" s="19"/>
      <c r="E136" s="19" t="s">
        <v>684</v>
      </c>
      <c r="F136" s="19" t="s">
        <v>15</v>
      </c>
      <c r="G136" s="19">
        <v>1</v>
      </c>
    </row>
    <row r="137" spans="1:7" outlineLevel="1" collapsed="1">
      <c r="A137" s="21" t="s">
        <v>12</v>
      </c>
      <c r="B137" s="22" t="s">
        <v>685</v>
      </c>
      <c r="C137" s="21" t="s">
        <v>17</v>
      </c>
      <c r="D137" s="21"/>
      <c r="E137" s="21" t="s">
        <v>685</v>
      </c>
      <c r="F137" s="21" t="s">
        <v>15</v>
      </c>
      <c r="G137" s="21" t="s">
        <v>17</v>
      </c>
    </row>
    <row r="138" spans="1:7" outlineLevel="2" collapsed="1">
      <c r="A138" s="19" t="s">
        <v>15</v>
      </c>
      <c r="B138" s="19" t="s">
        <v>152</v>
      </c>
      <c r="C138" s="19" t="s">
        <v>17</v>
      </c>
      <c r="D138" s="19" t="s">
        <v>15</v>
      </c>
      <c r="E138" s="19" t="s">
        <v>686</v>
      </c>
      <c r="F138" s="19" t="s">
        <v>15</v>
      </c>
      <c r="G138" s="19">
        <v>1</v>
      </c>
    </row>
    <row r="139" spans="1:7" ht="409.5" outlineLevel="2" collapsed="1">
      <c r="A139" s="19" t="s">
        <v>15</v>
      </c>
      <c r="B139" s="19" t="s">
        <v>80</v>
      </c>
      <c r="C139" s="23" t="s">
        <v>81</v>
      </c>
      <c r="D139" s="19"/>
      <c r="E139" s="24" t="s">
        <v>687</v>
      </c>
      <c r="F139" s="19" t="s">
        <v>15</v>
      </c>
      <c r="G139" s="19" t="s">
        <v>17</v>
      </c>
    </row>
    <row r="140" spans="1:7" outlineLevel="2" collapsed="1">
      <c r="A140" s="19" t="s">
        <v>12</v>
      </c>
      <c r="B140" s="19" t="s">
        <v>152</v>
      </c>
      <c r="C140" s="19" t="s">
        <v>17</v>
      </c>
      <c r="D140" s="19"/>
      <c r="E140" s="19" t="s">
        <v>688</v>
      </c>
      <c r="F140" s="19" t="s">
        <v>15</v>
      </c>
      <c r="G140" s="19">
        <v>1</v>
      </c>
    </row>
    <row r="141" spans="1:7" outlineLevel="2" collapsed="1">
      <c r="A141" s="19" t="s">
        <v>12</v>
      </c>
      <c r="B141" s="19" t="s">
        <v>152</v>
      </c>
      <c r="C141" s="19" t="s">
        <v>17</v>
      </c>
      <c r="D141" s="19"/>
      <c r="E141" s="19" t="s">
        <v>689</v>
      </c>
      <c r="F141" s="19" t="s">
        <v>15</v>
      </c>
      <c r="G141" s="19">
        <v>1</v>
      </c>
    </row>
    <row r="142" spans="1:7" outlineLevel="2" collapsed="1">
      <c r="A142" s="21" t="s">
        <v>12</v>
      </c>
      <c r="B142" s="22" t="s">
        <v>690</v>
      </c>
      <c r="C142" s="21" t="s">
        <v>17</v>
      </c>
      <c r="D142" s="21"/>
      <c r="E142" s="21" t="s">
        <v>690</v>
      </c>
      <c r="F142" s="21" t="s">
        <v>12</v>
      </c>
      <c r="G142" s="21" t="s">
        <v>17</v>
      </c>
    </row>
    <row r="143" spans="1:7" outlineLevel="3" collapsed="1">
      <c r="A143" s="19" t="s">
        <v>12</v>
      </c>
      <c r="B143" s="19" t="s">
        <v>13</v>
      </c>
      <c r="C143" s="19" t="s">
        <v>17</v>
      </c>
      <c r="D143" s="19"/>
      <c r="E143" s="19" t="s">
        <v>691</v>
      </c>
      <c r="F143" s="19" t="s">
        <v>15</v>
      </c>
      <c r="G143" s="19" t="s">
        <v>111</v>
      </c>
    </row>
    <row r="144" spans="1:7" outlineLevel="3" collapsed="1">
      <c r="A144" s="19" t="s">
        <v>12</v>
      </c>
      <c r="B144" s="19" t="s">
        <v>65</v>
      </c>
      <c r="C144" s="19" t="s">
        <v>17</v>
      </c>
      <c r="D144" s="19"/>
      <c r="E144" s="19" t="s">
        <v>692</v>
      </c>
      <c r="F144" s="19" t="s">
        <v>15</v>
      </c>
      <c r="G144" s="19" t="s">
        <v>329</v>
      </c>
    </row>
    <row r="145" spans="1:7" outlineLevel="3" collapsed="1">
      <c r="A145" s="19" t="s">
        <v>12</v>
      </c>
      <c r="B145" s="19" t="s">
        <v>152</v>
      </c>
      <c r="C145" s="19" t="s">
        <v>17</v>
      </c>
      <c r="D145" s="19"/>
      <c r="E145" s="19" t="s">
        <v>693</v>
      </c>
      <c r="F145" s="19" t="s">
        <v>15</v>
      </c>
      <c r="G145" s="19">
        <v>1</v>
      </c>
    </row>
    <row r="146" spans="1:7" outlineLevel="3" collapsed="1">
      <c r="A146" s="19" t="s">
        <v>12</v>
      </c>
      <c r="B146" s="19" t="s">
        <v>152</v>
      </c>
      <c r="C146" s="19" t="s">
        <v>17</v>
      </c>
      <c r="D146" s="19"/>
      <c r="E146" s="19" t="s">
        <v>694</v>
      </c>
      <c r="F146" s="19" t="s">
        <v>15</v>
      </c>
      <c r="G146" s="19">
        <v>1</v>
      </c>
    </row>
    <row r="147" spans="1:7" outlineLevel="1" collapsed="1">
      <c r="A147" s="21" t="s">
        <v>12</v>
      </c>
      <c r="B147" s="22" t="s">
        <v>695</v>
      </c>
      <c r="C147" s="21" t="s">
        <v>17</v>
      </c>
      <c r="D147" s="21"/>
      <c r="E147" s="21" t="s">
        <v>695</v>
      </c>
      <c r="F147" s="21" t="s">
        <v>15</v>
      </c>
      <c r="G147" s="21" t="s">
        <v>17</v>
      </c>
    </row>
    <row r="148" spans="1:7" ht="30" outlineLevel="2" collapsed="1">
      <c r="A148" s="19" t="s">
        <v>12</v>
      </c>
      <c r="B148" s="19" t="s">
        <v>20</v>
      </c>
      <c r="C148" s="20" t="s">
        <v>696</v>
      </c>
      <c r="D148" s="19"/>
      <c r="E148" s="19" t="s">
        <v>697</v>
      </c>
      <c r="F148" s="19" t="s">
        <v>15</v>
      </c>
      <c r="G148" s="19" t="s">
        <v>12</v>
      </c>
    </row>
    <row r="149" spans="1:7" outlineLevel="2" collapsed="1">
      <c r="A149" s="21" t="s">
        <v>15</v>
      </c>
      <c r="B149" s="22" t="s">
        <v>698</v>
      </c>
      <c r="C149" s="21" t="s">
        <v>17</v>
      </c>
      <c r="D149" s="21" t="b">
        <f>EXACT(G148,"No")</f>
        <v>0</v>
      </c>
      <c r="E149" s="21" t="s">
        <v>699</v>
      </c>
      <c r="F149" s="21" t="s">
        <v>15</v>
      </c>
      <c r="G149" s="21" t="s">
        <v>17</v>
      </c>
    </row>
    <row r="150" spans="1:7" ht="30" outlineLevel="3" collapsed="1">
      <c r="A150" s="19" t="s">
        <v>12</v>
      </c>
      <c r="B150" s="19" t="s">
        <v>20</v>
      </c>
      <c r="C150" s="20" t="s">
        <v>700</v>
      </c>
      <c r="D150" s="19"/>
      <c r="E150" s="19" t="s">
        <v>701</v>
      </c>
      <c r="F150" s="19" t="s">
        <v>15</v>
      </c>
      <c r="G150" s="19" t="s">
        <v>702</v>
      </c>
    </row>
    <row r="151" spans="1:7" outlineLevel="3" collapsed="1">
      <c r="A151" s="21" t="s">
        <v>15</v>
      </c>
      <c r="B151" s="22" t="s">
        <v>703</v>
      </c>
      <c r="C151" s="21" t="s">
        <v>17</v>
      </c>
      <c r="D151" s="21" t="b">
        <f>EXACT(G150,"Neither")</f>
        <v>0</v>
      </c>
      <c r="E151" s="21" t="s">
        <v>703</v>
      </c>
      <c r="F151" s="21" t="s">
        <v>15</v>
      </c>
      <c r="G151" s="21" t="s">
        <v>17</v>
      </c>
    </row>
    <row r="152" spans="1:7" outlineLevel="4" collapsed="1">
      <c r="A152" s="19" t="s">
        <v>15</v>
      </c>
      <c r="B152" s="19" t="s">
        <v>152</v>
      </c>
      <c r="C152" s="19" t="s">
        <v>17</v>
      </c>
      <c r="D152" s="19" t="s">
        <v>15</v>
      </c>
      <c r="E152" s="19" t="s">
        <v>704</v>
      </c>
      <c r="F152" s="19" t="s">
        <v>15</v>
      </c>
      <c r="G152" s="19">
        <v>1</v>
      </c>
    </row>
    <row r="153" spans="1:7" outlineLevel="4" collapsed="1">
      <c r="A153" s="19" t="s">
        <v>15</v>
      </c>
      <c r="B153" s="19" t="s">
        <v>152</v>
      </c>
      <c r="C153" s="19" t="s">
        <v>17</v>
      </c>
      <c r="D153" s="19" t="s">
        <v>15</v>
      </c>
      <c r="E153" s="19" t="s">
        <v>705</v>
      </c>
      <c r="F153" s="19" t="s">
        <v>15</v>
      </c>
      <c r="G153" s="19">
        <v>1</v>
      </c>
    </row>
    <row r="154" spans="1:7" outlineLevel="4" collapsed="1">
      <c r="A154" s="19" t="s">
        <v>15</v>
      </c>
      <c r="B154" s="19" t="s">
        <v>152</v>
      </c>
      <c r="C154" s="19" t="s">
        <v>17</v>
      </c>
      <c r="D154" s="19" t="s">
        <v>15</v>
      </c>
      <c r="E154" s="19" t="s">
        <v>706</v>
      </c>
      <c r="F154" s="19" t="s">
        <v>15</v>
      </c>
      <c r="G154" s="19">
        <v>1</v>
      </c>
    </row>
    <row r="155" spans="1:7" outlineLevel="4" collapsed="1">
      <c r="A155" s="19" t="s">
        <v>15</v>
      </c>
      <c r="B155" s="19" t="s">
        <v>152</v>
      </c>
      <c r="C155" s="19" t="s">
        <v>17</v>
      </c>
      <c r="D155" s="19" t="s">
        <v>15</v>
      </c>
      <c r="E155" s="19" t="s">
        <v>686</v>
      </c>
      <c r="F155" s="19" t="s">
        <v>15</v>
      </c>
      <c r="G155" s="19">
        <v>1</v>
      </c>
    </row>
    <row r="156" spans="1:7" ht="30" outlineLevel="4" collapsed="1">
      <c r="A156" s="19" t="s">
        <v>12</v>
      </c>
      <c r="B156" s="19" t="s">
        <v>20</v>
      </c>
      <c r="C156" s="20" t="s">
        <v>134</v>
      </c>
      <c r="D156" s="19"/>
      <c r="E156" s="19" t="s">
        <v>707</v>
      </c>
      <c r="F156" s="19" t="s">
        <v>15</v>
      </c>
      <c r="G156" s="19" t="s">
        <v>12</v>
      </c>
    </row>
    <row r="157" spans="1:7" ht="45" outlineLevel="4" collapsed="1">
      <c r="A157" s="19" t="s">
        <v>12</v>
      </c>
      <c r="B157" s="19" t="s">
        <v>20</v>
      </c>
      <c r="C157" s="20" t="s">
        <v>708</v>
      </c>
      <c r="D157" s="19"/>
      <c r="E157" s="19" t="s">
        <v>709</v>
      </c>
      <c r="F157" s="19" t="s">
        <v>15</v>
      </c>
      <c r="G157" s="19" t="s">
        <v>710</v>
      </c>
    </row>
    <row r="158" spans="1:7" ht="30" outlineLevel="4" collapsed="1">
      <c r="A158" s="19" t="s">
        <v>12</v>
      </c>
      <c r="B158" s="19" t="s">
        <v>20</v>
      </c>
      <c r="C158" s="20" t="s">
        <v>711</v>
      </c>
      <c r="D158" s="19"/>
      <c r="E158" s="19" t="s">
        <v>712</v>
      </c>
      <c r="F158" s="19" t="s">
        <v>15</v>
      </c>
      <c r="G158" s="19" t="s">
        <v>12</v>
      </c>
    </row>
    <row r="159" spans="1:7" outlineLevel="4" collapsed="1">
      <c r="A159" s="19" t="s">
        <v>15</v>
      </c>
      <c r="B159" s="19" t="s">
        <v>152</v>
      </c>
      <c r="C159" s="19" t="s">
        <v>17</v>
      </c>
      <c r="D159" s="19" t="s">
        <v>15</v>
      </c>
      <c r="E159" s="19" t="s">
        <v>713</v>
      </c>
      <c r="F159" s="19" t="s">
        <v>15</v>
      </c>
      <c r="G159" s="19">
        <v>1</v>
      </c>
    </row>
    <row r="160" spans="1:7" outlineLevel="3" collapsed="1">
      <c r="A160" s="21" t="s">
        <v>15</v>
      </c>
      <c r="B160" s="22" t="s">
        <v>714</v>
      </c>
      <c r="C160" s="21" t="s">
        <v>17</v>
      </c>
      <c r="D160" s="21" t="b">
        <f>EXACT(G150,"Isolated System")</f>
        <v>0</v>
      </c>
      <c r="E160" s="21" t="s">
        <v>715</v>
      </c>
      <c r="F160" s="21" t="s">
        <v>15</v>
      </c>
      <c r="G160" s="21" t="s">
        <v>17</v>
      </c>
    </row>
    <row r="161" spans="1:7" outlineLevel="4" collapsed="1">
      <c r="A161" s="19" t="s">
        <v>15</v>
      </c>
      <c r="B161" s="19" t="s">
        <v>152</v>
      </c>
      <c r="C161" s="19" t="s">
        <v>17</v>
      </c>
      <c r="D161" s="19" t="s">
        <v>15</v>
      </c>
      <c r="E161" s="19" t="s">
        <v>704</v>
      </c>
      <c r="F161" s="19" t="s">
        <v>15</v>
      </c>
      <c r="G161" s="19">
        <v>1</v>
      </c>
    </row>
    <row r="162" spans="1:7" outlineLevel="4" collapsed="1">
      <c r="A162" s="19" t="s">
        <v>15</v>
      </c>
      <c r="B162" s="19" t="s">
        <v>152</v>
      </c>
      <c r="C162" s="19" t="s">
        <v>17</v>
      </c>
      <c r="D162" s="19" t="s">
        <v>15</v>
      </c>
      <c r="E162" s="19" t="s">
        <v>705</v>
      </c>
      <c r="F162" s="19" t="s">
        <v>15</v>
      </c>
      <c r="G162" s="19">
        <v>1</v>
      </c>
    </row>
    <row r="163" spans="1:7" outlineLevel="4" collapsed="1">
      <c r="A163" s="19" t="s">
        <v>15</v>
      </c>
      <c r="B163" s="19" t="s">
        <v>152</v>
      </c>
      <c r="C163" s="19" t="s">
        <v>17</v>
      </c>
      <c r="D163" s="19" t="s">
        <v>15</v>
      </c>
      <c r="E163" s="19" t="s">
        <v>706</v>
      </c>
      <c r="F163" s="19" t="s">
        <v>15</v>
      </c>
      <c r="G163" s="19">
        <v>1</v>
      </c>
    </row>
    <row r="164" spans="1:7" outlineLevel="4" collapsed="1">
      <c r="A164" s="19" t="s">
        <v>15</v>
      </c>
      <c r="B164" s="19" t="s">
        <v>152</v>
      </c>
      <c r="C164" s="19" t="s">
        <v>17</v>
      </c>
      <c r="D164" s="19" t="s">
        <v>15</v>
      </c>
      <c r="E164" s="19" t="s">
        <v>713</v>
      </c>
      <c r="F164" s="19" t="s">
        <v>15</v>
      </c>
      <c r="G164" s="19">
        <v>1</v>
      </c>
    </row>
    <row r="165" spans="1:7" outlineLevel="4" collapsed="1">
      <c r="A165" s="19" t="s">
        <v>15</v>
      </c>
      <c r="B165" s="19" t="s">
        <v>152</v>
      </c>
      <c r="C165" s="19" t="s">
        <v>17</v>
      </c>
      <c r="D165" s="19" t="s">
        <v>15</v>
      </c>
      <c r="E165" s="19" t="s">
        <v>686</v>
      </c>
      <c r="F165" s="19" t="s">
        <v>15</v>
      </c>
      <c r="G165" s="19">
        <v>1</v>
      </c>
    </row>
    <row r="166" spans="1:7" ht="30" outlineLevel="4" collapsed="1">
      <c r="A166" s="19" t="s">
        <v>12</v>
      </c>
      <c r="B166" s="19" t="s">
        <v>20</v>
      </c>
      <c r="C166" s="20" t="s">
        <v>716</v>
      </c>
      <c r="D166" s="19"/>
      <c r="E166" s="19" t="s">
        <v>717</v>
      </c>
      <c r="F166" s="19" t="s">
        <v>15</v>
      </c>
      <c r="G166" s="19" t="s">
        <v>718</v>
      </c>
    </row>
    <row r="167" spans="1:7" outlineLevel="4" collapsed="1">
      <c r="A167" s="21" t="s">
        <v>15</v>
      </c>
      <c r="B167" s="22" t="s">
        <v>719</v>
      </c>
      <c r="C167" s="21" t="s">
        <v>17</v>
      </c>
      <c r="D167" s="21" t="b">
        <f>EXACT(G166,"Multiple")</f>
        <v>0</v>
      </c>
      <c r="E167" s="21" t="s">
        <v>720</v>
      </c>
      <c r="F167" s="21" t="s">
        <v>15</v>
      </c>
      <c r="G167" s="21" t="s">
        <v>17</v>
      </c>
    </row>
    <row r="168" spans="1:7" ht="30" outlineLevel="5" collapsed="1">
      <c r="A168" s="19" t="s">
        <v>12</v>
      </c>
      <c r="B168" s="19" t="s">
        <v>20</v>
      </c>
      <c r="C168" s="20" t="s">
        <v>721</v>
      </c>
      <c r="D168" s="19"/>
      <c r="E168" s="19" t="s">
        <v>722</v>
      </c>
      <c r="F168" s="19" t="s">
        <v>15</v>
      </c>
      <c r="G168" s="19" t="s">
        <v>723</v>
      </c>
    </row>
    <row r="169" spans="1:7" ht="30" outlineLevel="5" collapsed="1">
      <c r="A169" s="19" t="s">
        <v>15</v>
      </c>
      <c r="B169" s="19" t="s">
        <v>20</v>
      </c>
      <c r="C169" s="20" t="s">
        <v>724</v>
      </c>
      <c r="D169" s="19" t="b">
        <f>EXACT(G168,"Isolated grid systems with multiple fuel and technology types with combined cycle power plants")</f>
        <v>0</v>
      </c>
      <c r="E169" s="19" t="s">
        <v>725</v>
      </c>
      <c r="F169" s="19" t="s">
        <v>15</v>
      </c>
      <c r="G169" s="19" t="s">
        <v>12</v>
      </c>
    </row>
    <row r="170" spans="1:7" ht="30" outlineLevel="5" collapsed="1">
      <c r="A170" s="19" t="s">
        <v>15</v>
      </c>
      <c r="B170" s="19" t="s">
        <v>20</v>
      </c>
      <c r="C170" s="20" t="s">
        <v>726</v>
      </c>
      <c r="D170" s="19" t="b">
        <f>EXACT(G168,"Isolated grid systems with multiple fuel and technology types without combined cycle power plants")</f>
        <v>0</v>
      </c>
      <c r="E170" s="19" t="s">
        <v>725</v>
      </c>
      <c r="F170" s="19" t="s">
        <v>15</v>
      </c>
      <c r="G170" s="19" t="s">
        <v>12</v>
      </c>
    </row>
    <row r="171" spans="1:7" outlineLevel="3" collapsed="1">
      <c r="A171" s="21" t="s">
        <v>15</v>
      </c>
      <c r="B171" s="22" t="s">
        <v>703</v>
      </c>
      <c r="C171" s="21" t="s">
        <v>17</v>
      </c>
      <c r="D171" s="21" t="b">
        <f>EXACT(G150,"Grid is located in LDC/SIDs/URC")</f>
        <v>1</v>
      </c>
      <c r="E171" s="21" t="s">
        <v>703</v>
      </c>
      <c r="F171" s="21" t="s">
        <v>15</v>
      </c>
      <c r="G171" s="21" t="s">
        <v>17</v>
      </c>
    </row>
    <row r="172" spans="1:7" outlineLevel="4" collapsed="1">
      <c r="A172" s="19" t="s">
        <v>15</v>
      </c>
      <c r="B172" s="19" t="s">
        <v>152</v>
      </c>
      <c r="C172" s="19" t="s">
        <v>17</v>
      </c>
      <c r="D172" s="19" t="s">
        <v>15</v>
      </c>
      <c r="E172" s="19" t="s">
        <v>704</v>
      </c>
      <c r="F172" s="19" t="s">
        <v>15</v>
      </c>
      <c r="G172" s="19">
        <v>1</v>
      </c>
    </row>
    <row r="173" spans="1:7" outlineLevel="4" collapsed="1">
      <c r="A173" s="19" t="s">
        <v>15</v>
      </c>
      <c r="B173" s="19" t="s">
        <v>152</v>
      </c>
      <c r="C173" s="19" t="s">
        <v>17</v>
      </c>
      <c r="D173" s="19" t="s">
        <v>15</v>
      </c>
      <c r="E173" s="19" t="s">
        <v>705</v>
      </c>
      <c r="F173" s="19" t="s">
        <v>15</v>
      </c>
      <c r="G173" s="19">
        <v>1</v>
      </c>
    </row>
    <row r="174" spans="1:7" outlineLevel="4" collapsed="1">
      <c r="A174" s="19" t="s">
        <v>15</v>
      </c>
      <c r="B174" s="19" t="s">
        <v>152</v>
      </c>
      <c r="C174" s="19" t="s">
        <v>17</v>
      </c>
      <c r="D174" s="19" t="s">
        <v>15</v>
      </c>
      <c r="E174" s="19" t="s">
        <v>706</v>
      </c>
      <c r="F174" s="19" t="s">
        <v>15</v>
      </c>
      <c r="G174" s="19">
        <v>1</v>
      </c>
    </row>
    <row r="175" spans="1:7" outlineLevel="4" collapsed="1">
      <c r="A175" s="19" t="s">
        <v>15</v>
      </c>
      <c r="B175" s="19" t="s">
        <v>152</v>
      </c>
      <c r="C175" s="19" t="s">
        <v>17</v>
      </c>
      <c r="D175" s="19" t="s">
        <v>15</v>
      </c>
      <c r="E175" s="19" t="s">
        <v>686</v>
      </c>
      <c r="F175" s="19" t="s">
        <v>15</v>
      </c>
      <c r="G175" s="19">
        <v>1</v>
      </c>
    </row>
    <row r="176" spans="1:7" ht="30" outlineLevel="4" collapsed="1">
      <c r="A176" s="19" t="s">
        <v>12</v>
      </c>
      <c r="B176" s="19" t="s">
        <v>20</v>
      </c>
      <c r="C176" s="20" t="s">
        <v>134</v>
      </c>
      <c r="D176" s="19"/>
      <c r="E176" s="19" t="s">
        <v>707</v>
      </c>
      <c r="F176" s="19" t="s">
        <v>15</v>
      </c>
      <c r="G176" s="19" t="s">
        <v>12</v>
      </c>
    </row>
    <row r="177" spans="1:7" ht="45" outlineLevel="4" collapsed="1">
      <c r="A177" s="19" t="s">
        <v>12</v>
      </c>
      <c r="B177" s="19" t="s">
        <v>20</v>
      </c>
      <c r="C177" s="20" t="s">
        <v>708</v>
      </c>
      <c r="D177" s="19"/>
      <c r="E177" s="19" t="s">
        <v>709</v>
      </c>
      <c r="F177" s="19" t="s">
        <v>15</v>
      </c>
      <c r="G177" s="19" t="s">
        <v>710</v>
      </c>
    </row>
    <row r="178" spans="1:7" ht="30" outlineLevel="4" collapsed="1">
      <c r="A178" s="19" t="s">
        <v>12</v>
      </c>
      <c r="B178" s="19" t="s">
        <v>20</v>
      </c>
      <c r="C178" s="20" t="s">
        <v>711</v>
      </c>
      <c r="D178" s="19"/>
      <c r="E178" s="19" t="s">
        <v>712</v>
      </c>
      <c r="F178" s="19" t="s">
        <v>15</v>
      </c>
      <c r="G178" s="19" t="s">
        <v>12</v>
      </c>
    </row>
    <row r="179" spans="1:7" outlineLevel="4" collapsed="1">
      <c r="A179" s="19" t="s">
        <v>15</v>
      </c>
      <c r="B179" s="19" t="s">
        <v>152</v>
      </c>
      <c r="C179" s="19" t="s">
        <v>17</v>
      </c>
      <c r="D179" s="19" t="s">
        <v>15</v>
      </c>
      <c r="E179" s="19" t="s">
        <v>713</v>
      </c>
      <c r="F179" s="19" t="s">
        <v>15</v>
      </c>
      <c r="G179" s="19">
        <v>1</v>
      </c>
    </row>
    <row r="180" spans="1:7" outlineLevel="2" collapsed="1">
      <c r="A180" s="21" t="s">
        <v>15</v>
      </c>
      <c r="B180" s="22" t="s">
        <v>727</v>
      </c>
      <c r="C180" s="21" t="s">
        <v>17</v>
      </c>
      <c r="D180" s="21" t="b">
        <f>EXACT(G148,"Yes")</f>
        <v>1</v>
      </c>
      <c r="E180" s="21" t="s">
        <v>727</v>
      </c>
      <c r="F180" s="21" t="s">
        <v>15</v>
      </c>
      <c r="G180" s="21" t="s">
        <v>17</v>
      </c>
    </row>
    <row r="181" spans="1:7" outlineLevel="3" collapsed="1">
      <c r="A181" s="19" t="s">
        <v>15</v>
      </c>
      <c r="B181" s="19" t="s">
        <v>152</v>
      </c>
      <c r="C181" s="19" t="s">
        <v>17</v>
      </c>
      <c r="D181" s="19" t="s">
        <v>15</v>
      </c>
      <c r="E181" s="19" t="s">
        <v>704</v>
      </c>
      <c r="F181" s="19" t="s">
        <v>15</v>
      </c>
      <c r="G181" s="19">
        <v>1</v>
      </c>
    </row>
    <row r="182" spans="1:7" outlineLevel="3" collapsed="1">
      <c r="A182" s="19" t="s">
        <v>15</v>
      </c>
      <c r="B182" s="19" t="s">
        <v>152</v>
      </c>
      <c r="C182" s="19" t="s">
        <v>17</v>
      </c>
      <c r="D182" s="19" t="s">
        <v>15</v>
      </c>
      <c r="E182" s="19" t="s">
        <v>713</v>
      </c>
      <c r="F182" s="19" t="s">
        <v>15</v>
      </c>
      <c r="G182" s="19">
        <v>1</v>
      </c>
    </row>
    <row r="183" spans="1:7" outlineLevel="3" collapsed="1">
      <c r="A183" s="19" t="s">
        <v>15</v>
      </c>
      <c r="B183" s="19" t="s">
        <v>152</v>
      </c>
      <c r="C183" s="19" t="s">
        <v>17</v>
      </c>
      <c r="D183" s="19" t="s">
        <v>15</v>
      </c>
      <c r="E183" s="19" t="s">
        <v>705</v>
      </c>
      <c r="F183" s="19" t="s">
        <v>15</v>
      </c>
      <c r="G183" s="19">
        <v>1</v>
      </c>
    </row>
    <row r="184" spans="1:7" outlineLevel="3" collapsed="1">
      <c r="A184" s="19" t="s">
        <v>15</v>
      </c>
      <c r="B184" s="19" t="s">
        <v>152</v>
      </c>
      <c r="C184" s="19" t="s">
        <v>17</v>
      </c>
      <c r="D184" s="19" t="s">
        <v>15</v>
      </c>
      <c r="E184" s="19" t="s">
        <v>706</v>
      </c>
      <c r="F184" s="19" t="s">
        <v>15</v>
      </c>
      <c r="G184" s="19">
        <v>1</v>
      </c>
    </row>
    <row r="185" spans="1:7" ht="30" outlineLevel="2" collapsed="1">
      <c r="A185" s="19" t="s">
        <v>12</v>
      </c>
      <c r="B185" s="19" t="s">
        <v>20</v>
      </c>
      <c r="C185" s="20" t="s">
        <v>728</v>
      </c>
      <c r="D185" s="19"/>
      <c r="E185" s="19" t="s">
        <v>729</v>
      </c>
      <c r="F185" s="19" t="s">
        <v>15</v>
      </c>
      <c r="G185" s="19" t="s">
        <v>12</v>
      </c>
    </row>
    <row r="186" spans="1:7" ht="30" outlineLevel="2" collapsed="1">
      <c r="A186" s="19" t="s">
        <v>12</v>
      </c>
      <c r="B186" s="19" t="s">
        <v>20</v>
      </c>
      <c r="C186" s="20" t="s">
        <v>730</v>
      </c>
      <c r="D186" s="19"/>
      <c r="E186" s="19" t="s">
        <v>731</v>
      </c>
      <c r="F186" s="19" t="s">
        <v>15</v>
      </c>
      <c r="G186" s="19" t="s">
        <v>732</v>
      </c>
    </row>
    <row r="187" spans="1:7" outlineLevel="2" collapsed="1">
      <c r="A187" s="19" t="s">
        <v>15</v>
      </c>
      <c r="B187" s="19" t="s">
        <v>152</v>
      </c>
      <c r="C187" s="19" t="s">
        <v>17</v>
      </c>
      <c r="D187" s="19" t="s">
        <v>15</v>
      </c>
      <c r="E187" s="19" t="s">
        <v>733</v>
      </c>
      <c r="F187" s="19" t="s">
        <v>15</v>
      </c>
      <c r="G187" s="19">
        <v>1</v>
      </c>
    </row>
    <row r="188" spans="1:7">
      <c r="A188" s="3" t="s">
        <v>15</v>
      </c>
      <c r="B188" s="18" t="s">
        <v>734</v>
      </c>
      <c r="C188" s="3" t="s">
        <v>17</v>
      </c>
      <c r="D188" s="3" t="b">
        <f>EXACT(G5,"Use conservative default values")</f>
        <v>0</v>
      </c>
      <c r="E188" s="3" t="s">
        <v>735</v>
      </c>
      <c r="F188" s="3" t="s">
        <v>15</v>
      </c>
      <c r="G188" s="3" t="s">
        <v>17</v>
      </c>
    </row>
    <row r="189" spans="1:7" ht="45" outlineLevel="1" collapsed="1">
      <c r="A189" s="19" t="s">
        <v>12</v>
      </c>
      <c r="B189" s="19" t="s">
        <v>20</v>
      </c>
      <c r="C189" s="20" t="s">
        <v>736</v>
      </c>
      <c r="D189" s="19"/>
      <c r="E189" s="19" t="s">
        <v>737</v>
      </c>
      <c r="F189" s="19" t="s">
        <v>15</v>
      </c>
      <c r="G189" s="19" t="s">
        <v>738</v>
      </c>
    </row>
    <row r="190" spans="1:7" ht="45" outlineLevel="1" collapsed="1">
      <c r="A190" s="19" t="s">
        <v>15</v>
      </c>
      <c r="B190" s="19" t="s">
        <v>20</v>
      </c>
      <c r="C190" s="20" t="s">
        <v>739</v>
      </c>
      <c r="D190" s="19" t="b">
        <f>EXACT(G189,"Only to baseline electricity consumption sources but not to project or leakage electricity consumption sources")</f>
        <v>0</v>
      </c>
      <c r="E190" s="19" t="s">
        <v>740</v>
      </c>
      <c r="F190" s="19" t="s">
        <v>15</v>
      </c>
      <c r="G190" s="19" t="s">
        <v>12</v>
      </c>
    </row>
    <row r="191" spans="1:7">
      <c r="A191" s="3" t="s">
        <v>12</v>
      </c>
      <c r="B191" s="18" t="s">
        <v>741</v>
      </c>
      <c r="C191" s="3" t="s">
        <v>17</v>
      </c>
      <c r="D191" s="3"/>
      <c r="E191" s="3" t="s">
        <v>741</v>
      </c>
      <c r="F191" s="3" t="s">
        <v>15</v>
      </c>
      <c r="G191" s="3" t="s">
        <v>17</v>
      </c>
    </row>
    <row r="192" spans="1:7" ht="30" outlineLevel="1" collapsed="1">
      <c r="A192" s="19" t="s">
        <v>12</v>
      </c>
      <c r="B192" s="19" t="s">
        <v>152</v>
      </c>
      <c r="C192" s="19" t="s">
        <v>17</v>
      </c>
      <c r="D192" s="19"/>
      <c r="E192" s="19" t="s">
        <v>742</v>
      </c>
      <c r="F192" s="19" t="s">
        <v>15</v>
      </c>
      <c r="G192" s="19">
        <v>1</v>
      </c>
    </row>
    <row r="193" spans="1:7" ht="30" outlineLevel="1" collapsed="1">
      <c r="A193" s="19" t="s">
        <v>12</v>
      </c>
      <c r="B193" s="19" t="s">
        <v>152</v>
      </c>
      <c r="C193" s="19" t="s">
        <v>17</v>
      </c>
      <c r="D193" s="19"/>
      <c r="E193" s="19" t="s">
        <v>743</v>
      </c>
      <c r="F193" s="19" t="s">
        <v>15</v>
      </c>
      <c r="G193" s="19">
        <v>1</v>
      </c>
    </row>
    <row r="194" spans="1:7" outlineLevel="1" collapsed="1">
      <c r="A194" s="19" t="s">
        <v>12</v>
      </c>
      <c r="B194" s="19" t="s">
        <v>13</v>
      </c>
      <c r="C194" s="19" t="s">
        <v>17</v>
      </c>
      <c r="D194" s="19"/>
      <c r="E194" s="19" t="s">
        <v>744</v>
      </c>
      <c r="F194" s="19" t="s">
        <v>15</v>
      </c>
      <c r="G194" s="19" t="s">
        <v>111</v>
      </c>
    </row>
    <row r="195" spans="1:7" ht="30" outlineLevel="1" collapsed="1">
      <c r="A195" s="19" t="s">
        <v>12</v>
      </c>
      <c r="B195" s="19" t="s">
        <v>152</v>
      </c>
      <c r="C195" s="19" t="s">
        <v>17</v>
      </c>
      <c r="D195" s="19"/>
      <c r="E195" s="19" t="s">
        <v>745</v>
      </c>
      <c r="F195" s="19" t="s">
        <v>15</v>
      </c>
      <c r="G195" s="19">
        <v>1</v>
      </c>
    </row>
    <row r="196" spans="1:7" ht="30" outlineLevel="1" collapsed="1">
      <c r="A196" s="19" t="s">
        <v>12</v>
      </c>
      <c r="B196" s="19" t="s">
        <v>152</v>
      </c>
      <c r="C196" s="19" t="s">
        <v>17</v>
      </c>
      <c r="D196" s="19"/>
      <c r="E196" s="19" t="s">
        <v>746</v>
      </c>
      <c r="F196" s="19" t="s">
        <v>15</v>
      </c>
      <c r="G196" s="19">
        <v>1</v>
      </c>
    </row>
    <row r="197" spans="1:7" outlineLevel="1" collapsed="1">
      <c r="A197" s="19" t="s">
        <v>12</v>
      </c>
      <c r="B197" s="19" t="s">
        <v>13</v>
      </c>
      <c r="C197" s="19" t="s">
        <v>17</v>
      </c>
      <c r="D197" s="19"/>
      <c r="E197" s="19" t="s">
        <v>747</v>
      </c>
      <c r="F197" s="19" t="s">
        <v>15</v>
      </c>
      <c r="G197" s="19" t="s">
        <v>111</v>
      </c>
    </row>
    <row r="198" spans="1:7" ht="30" outlineLevel="1" collapsed="1">
      <c r="A198" s="19" t="s">
        <v>12</v>
      </c>
      <c r="B198" s="19" t="s">
        <v>152</v>
      </c>
      <c r="C198" s="19" t="s">
        <v>17</v>
      </c>
      <c r="D198" s="19"/>
      <c r="E198" s="19" t="s">
        <v>748</v>
      </c>
      <c r="F198" s="19" t="s">
        <v>15</v>
      </c>
      <c r="G198" s="19">
        <v>1</v>
      </c>
    </row>
    <row r="199" spans="1:7" ht="30" outlineLevel="1" collapsed="1">
      <c r="A199" s="19" t="s">
        <v>12</v>
      </c>
      <c r="B199" s="19" t="s">
        <v>152</v>
      </c>
      <c r="C199" s="19" t="s">
        <v>17</v>
      </c>
      <c r="D199" s="19"/>
      <c r="E199" s="19" t="s">
        <v>749</v>
      </c>
      <c r="F199" s="19" t="s">
        <v>15</v>
      </c>
      <c r="G199" s="19">
        <v>1</v>
      </c>
    </row>
    <row r="200" spans="1:7" outlineLevel="1" collapsed="1">
      <c r="A200" s="19" t="s">
        <v>12</v>
      </c>
      <c r="B200" s="19" t="s">
        <v>13</v>
      </c>
      <c r="C200" s="19" t="s">
        <v>17</v>
      </c>
      <c r="D200" s="19"/>
      <c r="E200" s="19" t="s">
        <v>750</v>
      </c>
      <c r="F200" s="19" t="s">
        <v>15</v>
      </c>
      <c r="G200" s="19" t="s">
        <v>111</v>
      </c>
    </row>
  </sheetData>
  <mergeCells count="3">
    <mergeCell ref="A1:G1"/>
    <mergeCell ref="B2:G2"/>
    <mergeCell ref="B3:G3"/>
  </mergeCells>
  <hyperlinks>
    <hyperlink ref="C5" location="#'Scenario A has 2 option (enum)'!A3" display="Scenario A has 2 option (enum)" xr:uid="{C484D33E-A2A8-4482-91B6-7F07993E3D8D}"/>
    <hyperlink ref="B6" location="#'Tool 07'!A1" display="Tool 07" xr:uid="{BBBEECDB-0E19-4890-B88A-7D7912FBB8D0}"/>
    <hyperlink ref="C8" location="#'Does you have hourly or (enum)'!A3" display="Does you have hourly or (enum)" xr:uid="{0DBA4CFB-E8D5-46CF-B3DD-C94BE39483B6}"/>
    <hyperlink ref="B9" location="#'Is LCMR share less than 50% in'!A1" display="Is LCMR share less than 50% in" xr:uid="{2E317565-E48C-48E0-8F43-F8E85B67167A}"/>
    <hyperlink ref="C10" location="#'Is LCMR share less than (enum)'!A3" display="Is LCMR share less than (enum)" xr:uid="{1A2D8B3E-1120-4FE9-9587-8AEBF3AFB290}"/>
    <hyperlink ref="B11" location="#'Is the average load by LCMR le'!A1" display="Is the average load by LCMR le" xr:uid="{989C547A-65DD-4FFC-92B7-6AB6DE0B2541}"/>
    <hyperlink ref="C12" location="#'Is the average load by  (enum)'!A3" display="Is the average load by  (enum)" xr:uid="{C26E15CC-83EE-42B8-9295-22E0025B74C2}"/>
    <hyperlink ref="B13" location="#'Are hourly loads of the grid i'!A1" display="Are hourly loads of the grid i" xr:uid="{652B36F6-BF20-425F-9E4B-F15CE6486E0F}"/>
    <hyperlink ref="C14" location="#'Are hourly loads of the (enum)'!A3" display="Are hourly loads of the (enum)" xr:uid="{F6B23E87-46F5-43DE-B801-6CBAAF9F7A19}"/>
    <hyperlink ref="B15" location="#'Is the LASL more than one thir'!A1" display="Is the LASL more than one thir" xr:uid="{6B9E98C1-A6C6-4294-95B6-C3DF2455B425}"/>
    <hyperlink ref="C16" location="#'Is the LASL more than o (enum)'!A3" display="Is the LASL more than o (enum)" xr:uid="{E55B7334-7BE8-475F-933C-6D9BBC9D1E89}"/>
    <hyperlink ref="B17" location="#'Do you have annual aggregated '!A1" display="Do you have annual aggregated " xr:uid="{AAE8D520-D456-4B71-BE88-6DAB2CC30790}"/>
    <hyperlink ref="C18" location="#'Do you have annual aggr (enum)'!A3" display="Do you have annual aggr (enum)" xr:uid="{5F46BB80-F25C-41EC-94E1-F7777E237801}"/>
    <hyperlink ref="B20" location="#'Average OM Simple OM'!A1" display="Average OM Simple OM" xr:uid="{E66B2AE8-C831-4A0D-803E-8F6658AF1087}"/>
    <hyperlink ref="C21" location="#'Select one of the two o (enum)'!A3" display="Select one of the two o (enum)" xr:uid="{02B03C8B-2921-48B5-8D48-F119B9EA2E51}"/>
    <hyperlink ref="B22" location="#'Calculation based on total fue'!A1" display="Calculation based on total fue" xr:uid="{E7EB0876-2B8E-4B00-BE1E-885C84C66D2E}"/>
    <hyperlink ref="B23" location="#'Calculation based on average e'!A1" display="Calculation based on average e" xr:uid="{8A9CC963-98C4-4303-B1C5-0DEC39A81D8E}"/>
    <hyperlink ref="B25" location="#'Simple Adj OM'!A1" display="Simple Adj OM" xr:uid="{8BE8D519-3869-4B1C-9050-F32192F4FD7D}"/>
    <hyperlink ref="C26" location="#'Select the approach you (enum)'!A3" display="Select the approach you (enum)" xr:uid="{E6FD60B4-CE94-4B7C-88FE-6F53B9FFA106}"/>
    <hyperlink ref="B27" location="#'Lambda Approach 2'!A1" display="Lambda Approach 2" xr:uid="{DAC161BA-C657-4BF6-8DF0-5CA6366BDAA5}"/>
    <hyperlink ref="B31" location="#'Lambda Approach 1'!A1" display="Lambda Approach 1" xr:uid="{878D6776-261C-4942-9BCB-471DFE3D2818}"/>
    <hyperlink ref="B38" location="#'(Average OM Simple Adj OM) Pow'!A1" display="(Average OM Simple Adj OM) Pow" xr:uid="{04E2B8C9-1A59-494C-AF3C-97DDDA5F66F5}"/>
    <hyperlink ref="C39" location="#'Select the option that  (enum)'!A3" display="Select the option that  (enum)" xr:uid="{FF594A3F-9DF0-4213-86BB-A12E4F8DF7B9}"/>
    <hyperlink ref="B40" location="#'Average OM (Option A3)'!A1" display="Average OM (Option A3)" xr:uid="{C98A2B74-67E9-40B6-ACE6-68A799E1FA2F}"/>
    <hyperlink ref="B41" location="#'Average OM (Option A2)'!A1" display="Average OM (Option A2)" xr:uid="{23ADCCFA-C85D-41C9-AB51-5237B63BF417}"/>
    <hyperlink ref="B42" location="#'Average OM (Option A1)'!A1" display="Average OM (Option A1)" xr:uid="{267283CC-7340-4B6C-9449-6B0433F76759}"/>
    <hyperlink ref="B43" location="#'Simple Adj OM'!A1" display="Simple Adj OM" xr:uid="{470F6383-0101-417C-A5FA-E4371F19E220}"/>
    <hyperlink ref="C44" location="#'Select the approach you (enum)'!A3" display="Select the approach you (enum)" xr:uid="{D405CFEC-0B12-42B5-9549-C88690FCEBA0}"/>
    <hyperlink ref="B45" location="#'Lambda Approach 2'!A1" display="Lambda Approach 2" xr:uid="{4392343C-752F-4910-A99C-DBACF426EFB3}"/>
    <hyperlink ref="B49" location="#'Lambda Approach 1'!A1" display="Lambda Approach 1" xr:uid="{C855B33C-153C-454B-82DF-1BA44017B077}"/>
    <hyperlink ref="B56" location="#'(Average OM Simple Adj OM) Pow'!A1" display="(Average OM Simple Adj OM) Pow" xr:uid="{08494387-C9C6-4822-B988-6C5039E2C1BB}"/>
    <hyperlink ref="C57" location="#'Select the option that  (enum)'!A3" display="Select the option that  (enum)" xr:uid="{094F9291-498F-494A-BF2B-BC043DBD0A31}"/>
    <hyperlink ref="B58" location="#'Average OM (Option A3)'!A1" display="Average OM (Option A3)" xr:uid="{3BC08A95-2BEC-4DBE-926E-0CB2257D1B1F}"/>
    <hyperlink ref="B61" location="#'Average OM (Option A2)'!A1" display="Average OM (Option A2)" xr:uid="{15466604-C3C1-4B09-B7AC-06EF19C7327B}"/>
    <hyperlink ref="B66" location="#'Average OM (Option A1)'!A1" display="Average OM (Option A1)" xr:uid="{E109B472-B528-4F5A-BB90-9312BDE7BFE4}"/>
    <hyperlink ref="B71" location="#'Fuel Type'!A1" display="Fuel Type" xr:uid="{82909866-018A-430E-8D10-74B7AF50D4FF}"/>
    <hyperlink ref="B72" location="#'Average OM Simple OM'!A1" display="Average OM Simple OM" xr:uid="{8698F287-F0FE-4552-9DA9-24FA02F069F6}"/>
    <hyperlink ref="C73" location="#'Select one of the two o (enum)'!A3" display="Select one of the two o (enum)" xr:uid="{E9CD7934-0483-4934-8E12-56550E09B44A}"/>
    <hyperlink ref="B74" location="#'Calculation based on total fue'!A1" display="Calculation based on total fue" xr:uid="{C4829A7D-4332-4F93-914E-4AAFD542109C}"/>
    <hyperlink ref="B77" location="#'Fuel Type'!A1" display="Fuel Type" xr:uid="{95C348E9-3E7B-4DE2-A496-C0B5E7053AF3}"/>
    <hyperlink ref="B82" location="#'Calculation based on average e'!A1" display="Calculation based on average e" xr:uid="{B022FDA3-CC84-4E65-9798-0384D539E2A9}"/>
    <hyperlink ref="B84" location="#'(Average OM Simple Adj OM) Pow'!A1" display="(Average OM Simple Adj OM) Pow" xr:uid="{4389B58C-ED5E-4756-886B-8B277EE2A9E9}"/>
    <hyperlink ref="C85" location="#'Select the option that  (enum)'!A3" display="Select the option that  (enum)" xr:uid="{B62BA58E-A916-4BB1-8E54-DD2EE673396A}"/>
    <hyperlink ref="B86" location="#'Average OM (Option A3)'!A1" display="Average OM (Option A3)" xr:uid="{77D13F2C-7ED7-452B-BC8F-7E3366428BF8}"/>
    <hyperlink ref="B89" location="#'Average OM (Option A2)'!A1" display="Average OM (Option A2)" xr:uid="{2CD1ED9D-8DC7-4F11-A761-6B1E915DFB40}"/>
    <hyperlink ref="B94" location="#'Average OM (Option A1)'!A1" display="Average OM (Option A1)" xr:uid="{13D9461B-B2F2-490E-B935-6F89F17BA45B}"/>
    <hyperlink ref="B99" location="#'Fuel Type'!A1" display="Fuel Type" xr:uid="{830935FD-DD8B-46CA-93D2-BB54B970F172}"/>
    <hyperlink ref="B101" location="#'Average OM Simple OM'!A1" display="Average OM Simple OM" xr:uid="{C3B5997E-1C3F-447D-8FC4-C5001F563170}"/>
    <hyperlink ref="C102" location="#'Select one of the two o (enum)'!A3" display="Select one of the two o (enum)" xr:uid="{8E2C053E-8A89-4D04-9992-90226608E1EF}"/>
    <hyperlink ref="B103" location="#'Calculation based on total fue'!A1" display="Calculation based on total fue" xr:uid="{EBF2B24D-2807-4969-97A6-6D5E6B15CDE9}"/>
    <hyperlink ref="B106" location="#'Fuel Type'!A1" display="Fuel Type" xr:uid="{06F3E403-E177-443A-95B8-C9605E4FC0D1}"/>
    <hyperlink ref="B111" location="#'Calculation based on average e'!A1" display="Calculation based on average e" xr:uid="{9684DB32-DC59-4B7B-AA70-6B6391DEC886}"/>
    <hyperlink ref="B113" location="#'(Average OM Simple Adj OM) Pow'!A1" display="(Average OM Simple Adj OM) Pow" xr:uid="{CB2BD5D5-02D4-4D98-8A3D-87A88E8675CD}"/>
    <hyperlink ref="C114" location="#'Select the option that  (enum)'!A3" display="Select the option that  (enum)" xr:uid="{C29E58AD-C25A-480C-9A0E-B64EAF23209C}"/>
    <hyperlink ref="B115" location="#'Average OM (Option A3)'!A1" display="Average OM (Option A3)" xr:uid="{6A004AA2-9477-42EC-AAFC-8D6449322945}"/>
    <hyperlink ref="B118" location="#'Average OM (Option A2)'!A1" display="Average OM (Option A2)" xr:uid="{101DD77C-7F58-431B-B7AA-F70A3EA71BC1}"/>
    <hyperlink ref="B123" location="#'Average OM (Option A1)'!A1" display="Average OM (Option A1)" xr:uid="{914343DA-A16E-42B5-9E43-4FADCF63579E}"/>
    <hyperlink ref="B128" location="#'Fuel Type'!A1" display="Fuel Type" xr:uid="{A90825E9-62EB-4560-95B4-E430E7C6BBC1}"/>
    <hyperlink ref="B134" location="#'Dispatch Data OM'!A1" display="Dispatch Data OM" xr:uid="{14A4213D-F3F2-4C46-8032-3E3A8B2E0836}"/>
    <hyperlink ref="C135" location="#'Select the option th 1 (enum)'!A3" display="Select the option th 1 (enum)" xr:uid="{5B11B20D-D573-41F3-B245-10BAA5B21E2A}"/>
    <hyperlink ref="B137" location="#'Build Margin'!A1" display="Build Margin" xr:uid="{A3D80252-ED28-48A0-8264-25869A57D78F}"/>
    <hyperlink ref="B142" location="#'Power Unit'!A1" display="Power Unit" xr:uid="{7C111FCE-A85D-4060-AB0D-721152A935A0}"/>
    <hyperlink ref="B147" location="#'Combined Margin'!A1" display="Combined Margin" xr:uid="{995F485B-F641-456C-8432-F65045C6816C}"/>
    <hyperlink ref="C148" location="#'Is data to determine Bu (enum)'!A3" display="Is data to determine Bu (enum)" xr:uid="{C7BCE1C9-4DCF-44CD-885F-0E8769A0ED27}"/>
    <hyperlink ref="B149" location="#'Combined Margin. Is grid locat'!A1" display="Combined Margin. Is grid locat" xr:uid="{4610AA50-4D71-4B5D-947B-6E33185D3F95}"/>
    <hyperlink ref="C150" location="#'Is grid located in LDCS (enum)'!A3" display="Is grid located in LDCS (enum)" xr:uid="{1DD81A7E-EF24-4B2A-9A2C-04929070A42C}"/>
    <hyperlink ref="B151" location="#'Simplified CM'!A1" display="Simplified CM" xr:uid="{20F22525-D53B-4FB8-B515-33F23465CFD0}"/>
    <hyperlink ref="C156" location="#'Is the project activity (enum)'!A3" display="Is the project activity (enum)" xr:uid="{2FAFCF16-C9BC-4C88-B517-1AB98DE37954}"/>
    <hyperlink ref="C157" location="#'Is the share of renewab (enum)'!A3" display="Is the share of renewab (enum)" xr:uid="{0ED453E3-2053-4488-8B94-7F193489EA17}"/>
    <hyperlink ref="C158" location="#'Has natural gas been us (enum)'!A3" display="Has natural gas been us (enum)" xr:uid="{304DD8FE-34E7-4FCD-9EDE-C7DBA690CF02}"/>
    <hyperlink ref="B160" location="#'Simplified CM for Isolated Gri'!A1" display="Simplified CM for Isolated Gri" xr:uid="{36017E7D-4775-4BBB-8D24-D4ED7B7D9ECC}"/>
    <hyperlink ref="C166" location="#'Is there a single diese (enum)'!A3" display="Is there a single diese (enum)" xr:uid="{F1D93CA4-D79C-456E-BA66-D6BBF8CBA300}"/>
    <hyperlink ref="B167" location="#'For multiple power plants choo'!A1" display="For multiple power plants choo" xr:uid="{6A3D07B2-B88F-4B8F-A827-DF0BE81856E2}"/>
    <hyperlink ref="C168" location="#'For multiple power plan (enum)'!A3" display="For multiple power plan (enum)" xr:uid="{82872D0F-329D-4882-96F1-9271C93129E5}"/>
    <hyperlink ref="C169" location="#'Are there gaseous fuel- (enum)'!A3" display="Are there gaseous fuel- (enum)" xr:uid="{FFABA98A-C05E-4217-9162-D8DC6BE2B6D1}"/>
    <hyperlink ref="C170" location="#'Are there gaseous fu 1 (enum)'!A3" display="Are there gaseous fu 1 (enum)" xr:uid="{6161A749-A8BE-45F9-835A-5A04386115A7}"/>
    <hyperlink ref="B171" location="#'Simplified CM'!A1" display="Simplified CM" xr:uid="{B139812A-EE36-487C-B41C-2956E8E17114}"/>
    <hyperlink ref="C176" location="#'Is the project activity (enum)'!A3" display="Is the project activity (enum)" xr:uid="{A14A52AD-821C-4E29-BB12-7702E5C453AB}"/>
    <hyperlink ref="C177" location="#'Is the share of renewab (enum)'!A3" display="Is the share of renewab (enum)" xr:uid="{D5C52259-E752-4017-A3B0-9B0CCF0B889C}"/>
    <hyperlink ref="C178" location="#'Has natural gas been us (enum)'!A3" display="Has natural gas been us (enum)" xr:uid="{C43DDB59-7426-4CE0-8016-ADDA198453ED}"/>
    <hyperlink ref="B180" location="#'Weighted average CM'!A1" display="Weighted average CM" xr:uid="{84527093-4736-4495-B988-AC501213AA52}"/>
    <hyperlink ref="C185" location="#'Is this data for the fi (enum)'!A3" display="Is this data for the fi (enum)" xr:uid="{B01977C4-A750-4790-9CC3-F380A23D6088}"/>
    <hyperlink ref="C186" location="#'Select the option th 2 (enum)'!A3" display="Select the option th 2 (enum)" xr:uid="{DFE9EE7E-9804-432C-8A42-41CE71279317}"/>
    <hyperlink ref="B188" location="#'Tool 05 Scenario A | Default V'!A1" display="Tool 05 Scenario A | Default V" xr:uid="{D5AFAC52-D3A5-49B6-8D01-43D73E4D41E4}"/>
    <hyperlink ref="C189" location="#'Choose which option  1 (enum)'!A3" display="Choose which option  1 (enum)" xr:uid="{74E3D8CE-8B0A-4561-A523-A35B3B30FE44}"/>
    <hyperlink ref="C190" location="#'Does hydro power plants (enum)'!A3" display="Does hydro power plants (enum)" xr:uid="{DC36C71F-7376-4424-802A-4477A8D509A4}"/>
    <hyperlink ref="B191" location="#'Generic Approach'!A1" display="Generic Approach" xr:uid="{C38F2E77-2630-4F30-8F38-AF26E4D28FF8}"/>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33">
        <x14:dataValidation type="list" allowBlank="1" xr:uid="{08852C6E-D0B6-4090-BD95-BE09BC754962}">
          <x14:formula1>
            <xm:f>'Select the option that  (enum)'!A3:A5</xm:f>
          </x14:formula1>
          <xm:sqref>G85</xm:sqref>
        </x14:dataValidation>
        <x14:dataValidation type="list" allowBlank="1" xr:uid="{E9B527DD-76A3-4FC5-902C-C64CB1B3F44D}">
          <x14:formula1>
            <xm:f>'Does you have hourly or (enum)'!A3:A4</xm:f>
          </x14:formula1>
          <xm:sqref>G8</xm:sqref>
        </x14:dataValidation>
        <x14:dataValidation type="list" allowBlank="1" xr:uid="{A80992DE-17E4-4050-AF90-F17F18802B7F}">
          <x14:formula1>
            <xm:f>'Select one of the two o (enum)'!A3:A4</xm:f>
          </x14:formula1>
          <xm:sqref>G73</xm:sqref>
        </x14:dataValidation>
        <x14:dataValidation type="list" allowBlank="1" xr:uid="{6B93C9A3-57A0-43D5-BB5F-5C0DD0E5E030}">
          <x14:formula1>
            <xm:f>'Select the option that  (enum)'!A3:A5</xm:f>
          </x14:formula1>
          <xm:sqref>G57</xm:sqref>
        </x14:dataValidation>
        <x14:dataValidation type="list" allowBlank="1" xr:uid="{DAC70122-A2B2-47A7-8EF4-8C31EAF78D8D}">
          <x14:formula1>
            <xm:f>'Scenario A has 2 option (enum)'!A3:A4</xm:f>
          </x14:formula1>
          <xm:sqref>G5</xm:sqref>
        </x14:dataValidation>
        <x14:dataValidation type="list" allowBlank="1" xr:uid="{D2BA5B57-5920-457B-B55D-FB171B98C6C3}">
          <x14:formula1>
            <xm:f>'Select the approach you (enum)'!A3:A4</xm:f>
          </x14:formula1>
          <xm:sqref>G44</xm:sqref>
        </x14:dataValidation>
        <x14:dataValidation type="list" allowBlank="1" xr:uid="{CD259D1B-96D5-4F3D-A7AE-4FD2824BD448}">
          <x14:formula1>
            <xm:f>'Select the option that  (enum)'!A3:A5</xm:f>
          </x14:formula1>
          <xm:sqref>G39</xm:sqref>
        </x14:dataValidation>
        <x14:dataValidation type="list" allowBlank="1" xr:uid="{A9322292-6E74-4262-9326-72394B06EEA2}">
          <x14:formula1>
            <xm:f>'Select the approach you (enum)'!A3:A4</xm:f>
          </x14:formula1>
          <xm:sqref>G26</xm:sqref>
        </x14:dataValidation>
        <x14:dataValidation type="list" allowBlank="1" xr:uid="{B79E65B2-D53B-4498-BA7E-1CAB76CEE71D}">
          <x14:formula1>
            <xm:f>'Select one of the two o (enum)'!A3:A4</xm:f>
          </x14:formula1>
          <xm:sqref>G21</xm:sqref>
        </x14:dataValidation>
        <x14:dataValidation type="list" allowBlank="1" xr:uid="{B3E15266-3E63-4AA0-8E9C-8BAF8DD872B6}">
          <x14:formula1>
            <xm:f>'Does hydro power plants (enum)'!A3:A4</xm:f>
          </x14:formula1>
          <xm:sqref>G190</xm:sqref>
        </x14:dataValidation>
        <x14:dataValidation type="list" allowBlank="1" xr:uid="{9F595F4A-F00D-4A2B-9874-CD6A4964F5BA}">
          <x14:formula1>
            <xm:f>'Choose which option  1 (enum)'!A3:A4</xm:f>
          </x14:formula1>
          <xm:sqref>G189</xm:sqref>
        </x14:dataValidation>
        <x14:dataValidation type="list" allowBlank="1" xr:uid="{5105B9E4-EBA9-4974-A627-AA954602621A}">
          <x14:formula1>
            <xm:f>'Select the option th 2 (enum)'!A3:A4</xm:f>
          </x14:formula1>
          <xm:sqref>G186</xm:sqref>
        </x14:dataValidation>
        <x14:dataValidation type="list" allowBlank="1" xr:uid="{D20BF30D-53F4-49C3-B286-1C5A0BDBBBFC}">
          <x14:formula1>
            <xm:f>'Is this data for the fi (enum)'!A3:A4</xm:f>
          </x14:formula1>
          <xm:sqref>G185</xm:sqref>
        </x14:dataValidation>
        <x14:dataValidation type="list" allowBlank="1" xr:uid="{638DB2F2-9F00-4C78-BF8E-37CD6D1E1823}">
          <x14:formula1>
            <xm:f>'Do you have annual aggr (enum)'!A3:A4</xm:f>
          </x14:formula1>
          <xm:sqref>G18</xm:sqref>
        </x14:dataValidation>
        <x14:dataValidation type="list" allowBlank="1" xr:uid="{EC61EE6A-CC61-445C-A993-CABE81BA0392}">
          <x14:formula1>
            <xm:f>'Has natural gas been us (enum)'!A3:A4</xm:f>
          </x14:formula1>
          <xm:sqref>G178</xm:sqref>
        </x14:dataValidation>
        <x14:dataValidation type="list" allowBlank="1" xr:uid="{5D971F90-BF22-474C-880B-97E861F25C03}">
          <x14:formula1>
            <xm:f>'Is the share of renewab (enum)'!A3:A4</xm:f>
          </x14:formula1>
          <xm:sqref>G177</xm:sqref>
        </x14:dataValidation>
        <x14:dataValidation type="list" allowBlank="1" xr:uid="{7D8ACDD9-D777-4CC4-8C53-5BB47672E070}">
          <x14:formula1>
            <xm:f>'Is the project activity (enum)'!A3:A4</xm:f>
          </x14:formula1>
          <xm:sqref>G176</xm:sqref>
        </x14:dataValidation>
        <x14:dataValidation type="list" allowBlank="1" xr:uid="{111F0D89-3389-4FE7-BEFE-692B136D911D}">
          <x14:formula1>
            <xm:f>'Are there gaseous fu 1 (enum)'!A3:A4</xm:f>
          </x14:formula1>
          <xm:sqref>G170</xm:sqref>
        </x14:dataValidation>
        <x14:dataValidation type="list" allowBlank="1" xr:uid="{5423A38D-71C6-44BC-8B56-D2C5E3B861FC}">
          <x14:formula1>
            <xm:f>'Are there gaseous fuel- (enum)'!A3:A4</xm:f>
          </x14:formula1>
          <xm:sqref>G169</xm:sqref>
        </x14:dataValidation>
        <x14:dataValidation type="list" allowBlank="1" xr:uid="{A8ADD92C-A2F5-4D8B-82DA-DDF78C482565}">
          <x14:formula1>
            <xm:f>'For multiple power plan (enum)'!A3:A5</xm:f>
          </x14:formula1>
          <xm:sqref>G168</xm:sqref>
        </x14:dataValidation>
        <x14:dataValidation type="list" allowBlank="1" xr:uid="{41FAFBEA-D249-4D7D-87DD-5EA80807CDA6}">
          <x14:formula1>
            <xm:f>'Is there a single diese (enum)'!A3:A4</xm:f>
          </x14:formula1>
          <xm:sqref>G166</xm:sqref>
        </x14:dataValidation>
        <x14:dataValidation type="list" allowBlank="1" xr:uid="{5594588A-71F0-4E9C-AA85-514A3144A137}">
          <x14:formula1>
            <xm:f>'Is the LASL more than o (enum)'!A3:A4</xm:f>
          </x14:formula1>
          <xm:sqref>G16</xm:sqref>
        </x14:dataValidation>
        <x14:dataValidation type="list" allowBlank="1" xr:uid="{06F1E2F2-111A-45EF-8561-03C3A454F1EC}">
          <x14:formula1>
            <xm:f>'Has natural gas been us (enum)'!A3:A4</xm:f>
          </x14:formula1>
          <xm:sqref>G158</xm:sqref>
        </x14:dataValidation>
        <x14:dataValidation type="list" allowBlank="1" xr:uid="{7600D90E-1431-4EAC-879E-6268049DF8F7}">
          <x14:formula1>
            <xm:f>'Is the share of renewab (enum)'!A3:A4</xm:f>
          </x14:formula1>
          <xm:sqref>G157</xm:sqref>
        </x14:dataValidation>
        <x14:dataValidation type="list" allowBlank="1" xr:uid="{F4BA5D01-CCBB-4951-90F6-ACA2FE01993F}">
          <x14:formula1>
            <xm:f>'Is the project activity (enum)'!A3:A4</xm:f>
          </x14:formula1>
          <xm:sqref>G156</xm:sqref>
        </x14:dataValidation>
        <x14:dataValidation type="list" allowBlank="1" xr:uid="{313AD357-4CA3-4E68-94B8-A09803E997A5}">
          <x14:formula1>
            <xm:f>'Is grid located in LDCS (enum)'!A3:A5</xm:f>
          </x14:formula1>
          <xm:sqref>G150</xm:sqref>
        </x14:dataValidation>
        <x14:dataValidation type="list" allowBlank="1" xr:uid="{FBB508DD-568E-4C65-B7E9-2FA473617F19}">
          <x14:formula1>
            <xm:f>'Is data to determine Bu (enum)'!A3:A4</xm:f>
          </x14:formula1>
          <xm:sqref>G148</xm:sqref>
        </x14:dataValidation>
        <x14:dataValidation type="list" allowBlank="1" xr:uid="{5FDC672B-06E3-401C-9C22-D75D2D6EA8D4}">
          <x14:formula1>
            <xm:f>'Are hourly loads of the (enum)'!A3:A4</xm:f>
          </x14:formula1>
          <xm:sqref>G14</xm:sqref>
        </x14:dataValidation>
        <x14:dataValidation type="list" allowBlank="1" xr:uid="{C81B95F6-1F46-41C7-9027-EB57A339F660}">
          <x14:formula1>
            <xm:f>'Select the option th 1 (enum)'!A3:A4</xm:f>
          </x14:formula1>
          <xm:sqref>G135</xm:sqref>
        </x14:dataValidation>
        <x14:dataValidation type="list" allowBlank="1" xr:uid="{78E68D3A-8078-425D-92A7-563C71AC3C82}">
          <x14:formula1>
            <xm:f>'Is the average load by  (enum)'!A3:A4</xm:f>
          </x14:formula1>
          <xm:sqref>G12</xm:sqref>
        </x14:dataValidation>
        <x14:dataValidation type="list" allowBlank="1" xr:uid="{B4210A56-1A96-4A9A-8969-D88E2FE38BF5}">
          <x14:formula1>
            <xm:f>'Select the option that  (enum)'!A3:A5</xm:f>
          </x14:formula1>
          <xm:sqref>G114</xm:sqref>
        </x14:dataValidation>
        <x14:dataValidation type="list" allowBlank="1" xr:uid="{1143F3F0-62A2-4BA6-A992-6A1189DEF76D}">
          <x14:formula1>
            <xm:f>'Select one of the two o (enum)'!A3:A4</xm:f>
          </x14:formula1>
          <xm:sqref>G102</xm:sqref>
        </x14:dataValidation>
        <x14:dataValidation type="list" allowBlank="1" xr:uid="{198E4441-45A5-4CC8-B54A-8A4BCD777D0C}">
          <x14:formula1>
            <xm:f>'Is LCMR share less than (enum)'!A3:A4</xm:f>
          </x14:formula1>
          <xm:sqref>G10</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8ACB-898A-4CE3-9391-E75C34B4B65F}">
  <sheetPr>
    <outlinePr summaryBelow="0" summaryRight="0"/>
  </sheetPr>
  <dimension ref="A1:G6"/>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910</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45">
      <c r="A5" s="3" t="s">
        <v>12</v>
      </c>
      <c r="B5" s="3" t="s">
        <v>20</v>
      </c>
      <c r="C5" s="18" t="s">
        <v>736</v>
      </c>
      <c r="D5" s="3"/>
      <c r="E5" s="3" t="s">
        <v>737</v>
      </c>
      <c r="F5" s="3" t="s">
        <v>15</v>
      </c>
      <c r="G5" s="3" t="s">
        <v>738</v>
      </c>
    </row>
    <row r="6" spans="1:7" ht="45">
      <c r="A6" s="3" t="s">
        <v>15</v>
      </c>
      <c r="B6" s="3" t="s">
        <v>20</v>
      </c>
      <c r="C6" s="18" t="s">
        <v>739</v>
      </c>
      <c r="D6" s="3" t="b">
        <f>EXACT(G5,"Only to baseline electricity consumption sources but not to project or leakage electricity consumption sources")</f>
        <v>0</v>
      </c>
      <c r="E6" s="3" t="s">
        <v>740</v>
      </c>
      <c r="F6" s="3" t="s">
        <v>15</v>
      </c>
      <c r="G6" s="3" t="s">
        <v>12</v>
      </c>
    </row>
  </sheetData>
  <mergeCells count="3">
    <mergeCell ref="A1:G1"/>
    <mergeCell ref="B2:G2"/>
    <mergeCell ref="B3:G3"/>
  </mergeCells>
  <hyperlinks>
    <hyperlink ref="C5" location="#'Choose which option  1 (enum)'!A3" display="Choose which option  1 (enum)" xr:uid="{A24919E7-50D7-4381-94FC-F9777BF2467F}"/>
    <hyperlink ref="C6" location="#'Does hydro power plants (enum)'!A3" display="Does hydro power plants (enum)" xr:uid="{6B7E9F95-CC75-462B-8459-C501F6216D15}"/>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2">
        <x14:dataValidation type="list" allowBlank="1" xr:uid="{80749092-36E2-4047-96C2-9C72F6B522FF}">
          <x14:formula1>
            <xm:f>'Does hydro power plants (enum)'!A3:A4</xm:f>
          </x14:formula1>
          <xm:sqref>G6</xm:sqref>
        </x14:dataValidation>
        <x14:dataValidation type="list" allowBlank="1" xr:uid="{EC516B6A-2C07-4917-B414-4D402E6183DC}">
          <x14:formula1>
            <xm:f>'Choose which option  1 (enum)'!A3:A4</xm:f>
          </x14:formula1>
          <xm:sqref>G5</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788A-9830-4614-AF70-DE263CD1874F}">
  <sheetPr>
    <outlinePr summaryBelow="0" summaryRight="0"/>
  </sheetPr>
  <dimension ref="A1:G35"/>
  <sheetViews>
    <sheetView workbookViewId="0">
      <selection sqref="A1:G1"/>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37" t="s">
        <v>751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90">
      <c r="A5" s="3" t="s">
        <v>12</v>
      </c>
      <c r="B5" s="3" t="s">
        <v>20</v>
      </c>
      <c r="C5" s="18" t="s">
        <v>753</v>
      </c>
      <c r="D5" s="3"/>
      <c r="E5" s="3" t="s">
        <v>754</v>
      </c>
      <c r="F5" s="3" t="s">
        <v>15</v>
      </c>
      <c r="G5" s="3" t="s">
        <v>755</v>
      </c>
    </row>
    <row r="6" spans="1:7">
      <c r="A6" s="3" t="s">
        <v>15</v>
      </c>
      <c r="B6" s="18" t="s">
        <v>756</v>
      </c>
      <c r="C6" s="3" t="s">
        <v>17</v>
      </c>
      <c r="D6" s="3" t="b">
        <f>EXACT(G5,"No: Generic Approach")</f>
        <v>1</v>
      </c>
      <c r="E6" s="3" t="s">
        <v>757</v>
      </c>
      <c r="F6" s="3" t="s">
        <v>15</v>
      </c>
      <c r="G6" s="3" t="s">
        <v>17</v>
      </c>
    </row>
    <row r="7" spans="1:7" ht="30" outlineLevel="1" collapsed="1">
      <c r="A7" s="19" t="s">
        <v>12</v>
      </c>
      <c r="B7" s="19" t="s">
        <v>20</v>
      </c>
      <c r="C7" s="20" t="s">
        <v>758</v>
      </c>
      <c r="D7" s="19"/>
      <c r="E7" s="19" t="s">
        <v>759</v>
      </c>
      <c r="F7" s="19" t="s">
        <v>15</v>
      </c>
      <c r="G7" s="19" t="s">
        <v>760</v>
      </c>
    </row>
    <row r="8" spans="1:7" ht="45" outlineLevel="1" collapsed="1">
      <c r="A8" s="19" t="s">
        <v>15</v>
      </c>
      <c r="B8" s="19" t="s">
        <v>20</v>
      </c>
      <c r="C8" s="20" t="s">
        <v>761</v>
      </c>
      <c r="D8" s="19" t="b">
        <f>EXACT(G7,"Default Value")</f>
        <v>0</v>
      </c>
      <c r="E8" s="19" t="s">
        <v>762</v>
      </c>
      <c r="F8" s="19" t="s">
        <v>15</v>
      </c>
      <c r="G8" s="19" t="s">
        <v>738</v>
      </c>
    </row>
    <row r="9" spans="1:7" ht="30" outlineLevel="1" collapsed="1">
      <c r="A9" s="19" t="s">
        <v>15</v>
      </c>
      <c r="B9" s="19" t="s">
        <v>20</v>
      </c>
      <c r="C9" s="20" t="s">
        <v>763</v>
      </c>
      <c r="D9" s="19" t="b">
        <f>EXACT(G7,"Monitored Data")</f>
        <v>1</v>
      </c>
      <c r="E9" s="19" t="s">
        <v>764</v>
      </c>
      <c r="F9" s="19" t="s">
        <v>15</v>
      </c>
      <c r="G9" s="19" t="s">
        <v>765</v>
      </c>
    </row>
    <row r="10" spans="1:7" outlineLevel="1" collapsed="1">
      <c r="A10" s="21" t="s">
        <v>15</v>
      </c>
      <c r="B10" s="22" t="s">
        <v>766</v>
      </c>
      <c r="C10" s="21" t="s">
        <v>17</v>
      </c>
      <c r="D10" s="21" t="b">
        <f>EXACT(G7,"Monitored Data")</f>
        <v>1</v>
      </c>
      <c r="E10" s="21" t="s">
        <v>767</v>
      </c>
      <c r="F10" s="21" t="s">
        <v>12</v>
      </c>
      <c r="G10" s="21" t="s">
        <v>17</v>
      </c>
    </row>
    <row r="11" spans="1:7" outlineLevel="2" collapsed="1">
      <c r="A11" s="19" t="s">
        <v>12</v>
      </c>
      <c r="B11" s="19" t="s">
        <v>13</v>
      </c>
      <c r="C11" s="19" t="s">
        <v>17</v>
      </c>
      <c r="D11" s="19"/>
      <c r="E11" s="19" t="s">
        <v>768</v>
      </c>
      <c r="F11" s="19" t="s">
        <v>15</v>
      </c>
      <c r="G11" s="19" t="s">
        <v>111</v>
      </c>
    </row>
    <row r="12" spans="1:7" ht="30" outlineLevel="2" collapsed="1">
      <c r="A12" s="19" t="s">
        <v>12</v>
      </c>
      <c r="B12" s="19" t="s">
        <v>20</v>
      </c>
      <c r="C12" s="20" t="s">
        <v>769</v>
      </c>
      <c r="D12" s="19"/>
      <c r="E12" s="19" t="s">
        <v>770</v>
      </c>
      <c r="F12" s="19" t="s">
        <v>15</v>
      </c>
      <c r="G12" s="19" t="s">
        <v>771</v>
      </c>
    </row>
    <row r="13" spans="1:7" ht="30" outlineLevel="2" collapsed="1">
      <c r="A13" s="19" t="s">
        <v>12</v>
      </c>
      <c r="B13" s="19" t="s">
        <v>152</v>
      </c>
      <c r="C13" s="19" t="s">
        <v>17</v>
      </c>
      <c r="D13" s="19"/>
      <c r="E13" s="19" t="s">
        <v>772</v>
      </c>
      <c r="F13" s="19" t="s">
        <v>15</v>
      </c>
      <c r="G13" s="19">
        <v>1</v>
      </c>
    </row>
    <row r="14" spans="1:7" ht="30" outlineLevel="2" collapsed="1">
      <c r="A14" s="19" t="s">
        <v>12</v>
      </c>
      <c r="B14" s="19" t="s">
        <v>152</v>
      </c>
      <c r="C14" s="19" t="s">
        <v>17</v>
      </c>
      <c r="D14" s="19"/>
      <c r="E14" s="19" t="s">
        <v>773</v>
      </c>
      <c r="F14" s="19" t="s">
        <v>15</v>
      </c>
      <c r="G14" s="19">
        <v>1</v>
      </c>
    </row>
    <row r="15" spans="1:7" ht="60" outlineLevel="2" collapsed="1">
      <c r="A15" s="19" t="s">
        <v>12</v>
      </c>
      <c r="B15" s="19" t="s">
        <v>152</v>
      </c>
      <c r="C15" s="19" t="s">
        <v>17</v>
      </c>
      <c r="D15" s="19"/>
      <c r="E15" s="19" t="s">
        <v>774</v>
      </c>
      <c r="F15" s="19" t="s">
        <v>15</v>
      </c>
      <c r="G15" s="19">
        <v>1</v>
      </c>
    </row>
    <row r="16" spans="1:7" ht="30" outlineLevel="2" collapsed="1">
      <c r="A16" s="19" t="s">
        <v>15</v>
      </c>
      <c r="B16" s="19" t="s">
        <v>152</v>
      </c>
      <c r="C16" s="19" t="s">
        <v>17</v>
      </c>
      <c r="D16" s="19" t="s">
        <v>15</v>
      </c>
      <c r="E16" s="19" t="s">
        <v>775</v>
      </c>
      <c r="F16" s="19" t="s">
        <v>15</v>
      </c>
      <c r="G16" s="19">
        <v>1</v>
      </c>
    </row>
    <row r="17" spans="1:7" ht="30" outlineLevel="2" collapsed="1">
      <c r="A17" s="19" t="s">
        <v>15</v>
      </c>
      <c r="B17" s="19" t="s">
        <v>152</v>
      </c>
      <c r="C17" s="19" t="s">
        <v>17</v>
      </c>
      <c r="D17" s="19" t="s">
        <v>15</v>
      </c>
      <c r="E17" s="19" t="s">
        <v>776</v>
      </c>
      <c r="F17" s="19" t="s">
        <v>15</v>
      </c>
      <c r="G17" s="19">
        <v>1</v>
      </c>
    </row>
    <row r="18" spans="1:7" ht="30" outlineLevel="2" collapsed="1">
      <c r="A18" s="19" t="s">
        <v>15</v>
      </c>
      <c r="B18" s="19" t="s">
        <v>152</v>
      </c>
      <c r="C18" s="19" t="s">
        <v>17</v>
      </c>
      <c r="D18" s="19" t="s">
        <v>15</v>
      </c>
      <c r="E18" s="19" t="s">
        <v>777</v>
      </c>
      <c r="F18" s="19" t="s">
        <v>15</v>
      </c>
      <c r="G18" s="19">
        <v>1</v>
      </c>
    </row>
    <row r="19" spans="1:7" ht="30" outlineLevel="2" collapsed="1">
      <c r="A19" s="19" t="s">
        <v>15</v>
      </c>
      <c r="B19" s="19" t="s">
        <v>152</v>
      </c>
      <c r="C19" s="19" t="s">
        <v>17</v>
      </c>
      <c r="D19" s="19" t="s">
        <v>15</v>
      </c>
      <c r="E19" s="19" t="s">
        <v>778</v>
      </c>
      <c r="F19" s="19" t="s">
        <v>15</v>
      </c>
      <c r="G19" s="19">
        <v>1</v>
      </c>
    </row>
    <row r="20" spans="1:7" ht="30" outlineLevel="2" collapsed="1">
      <c r="A20" s="19" t="s">
        <v>15</v>
      </c>
      <c r="B20" s="19" t="s">
        <v>152</v>
      </c>
      <c r="C20" s="19" t="s">
        <v>17</v>
      </c>
      <c r="D20" s="19" t="s">
        <v>15</v>
      </c>
      <c r="E20" s="19" t="s">
        <v>779</v>
      </c>
      <c r="F20" s="19" t="s">
        <v>15</v>
      </c>
      <c r="G20" s="19">
        <v>1</v>
      </c>
    </row>
    <row r="21" spans="1:7" ht="30" outlineLevel="2" collapsed="1">
      <c r="A21" s="19" t="s">
        <v>15</v>
      </c>
      <c r="B21" s="19" t="s">
        <v>152</v>
      </c>
      <c r="C21" s="19" t="s">
        <v>17</v>
      </c>
      <c r="D21" s="19" t="s">
        <v>15</v>
      </c>
      <c r="E21" s="19" t="s">
        <v>780</v>
      </c>
      <c r="F21" s="19" t="s">
        <v>15</v>
      </c>
      <c r="G21" s="19">
        <v>1</v>
      </c>
    </row>
    <row r="22" spans="1:7" outlineLevel="1" collapsed="1">
      <c r="A22" s="21" t="s">
        <v>12</v>
      </c>
      <c r="B22" s="22" t="s">
        <v>741</v>
      </c>
      <c r="C22" s="21" t="s">
        <v>17</v>
      </c>
      <c r="D22" s="21"/>
      <c r="E22" s="21" t="s">
        <v>741</v>
      </c>
      <c r="F22" s="21" t="s">
        <v>15</v>
      </c>
      <c r="G22" s="21" t="s">
        <v>17</v>
      </c>
    </row>
    <row r="23" spans="1:7" ht="30" outlineLevel="2" collapsed="1">
      <c r="A23" s="19" t="s">
        <v>12</v>
      </c>
      <c r="B23" s="19" t="s">
        <v>152</v>
      </c>
      <c r="C23" s="19" t="s">
        <v>17</v>
      </c>
      <c r="D23" s="19"/>
      <c r="E23" s="19" t="s">
        <v>742</v>
      </c>
      <c r="F23" s="19" t="s">
        <v>15</v>
      </c>
      <c r="G23" s="19">
        <v>1</v>
      </c>
    </row>
    <row r="24" spans="1:7" ht="30" outlineLevel="2" collapsed="1">
      <c r="A24" s="19" t="s">
        <v>12</v>
      </c>
      <c r="B24" s="19" t="s">
        <v>152</v>
      </c>
      <c r="C24" s="19" t="s">
        <v>17</v>
      </c>
      <c r="D24" s="19"/>
      <c r="E24" s="19" t="s">
        <v>743</v>
      </c>
      <c r="F24" s="19" t="s">
        <v>15</v>
      </c>
      <c r="G24" s="19">
        <v>1</v>
      </c>
    </row>
    <row r="25" spans="1:7" outlineLevel="2" collapsed="1">
      <c r="A25" s="19" t="s">
        <v>12</v>
      </c>
      <c r="B25" s="19" t="s">
        <v>13</v>
      </c>
      <c r="C25" s="19" t="s">
        <v>17</v>
      </c>
      <c r="D25" s="19"/>
      <c r="E25" s="19" t="s">
        <v>744</v>
      </c>
      <c r="F25" s="19" t="s">
        <v>15</v>
      </c>
      <c r="G25" s="19" t="s">
        <v>111</v>
      </c>
    </row>
    <row r="26" spans="1:7" ht="30" outlineLevel="2" collapsed="1">
      <c r="A26" s="19" t="s">
        <v>12</v>
      </c>
      <c r="B26" s="19" t="s">
        <v>152</v>
      </c>
      <c r="C26" s="19" t="s">
        <v>17</v>
      </c>
      <c r="D26" s="19"/>
      <c r="E26" s="19" t="s">
        <v>745</v>
      </c>
      <c r="F26" s="19" t="s">
        <v>15</v>
      </c>
      <c r="G26" s="19">
        <v>1</v>
      </c>
    </row>
    <row r="27" spans="1:7" ht="30" outlineLevel="2" collapsed="1">
      <c r="A27" s="19" t="s">
        <v>12</v>
      </c>
      <c r="B27" s="19" t="s">
        <v>152</v>
      </c>
      <c r="C27" s="19" t="s">
        <v>17</v>
      </c>
      <c r="D27" s="19"/>
      <c r="E27" s="19" t="s">
        <v>746</v>
      </c>
      <c r="F27" s="19" t="s">
        <v>15</v>
      </c>
      <c r="G27" s="19">
        <v>1</v>
      </c>
    </row>
    <row r="28" spans="1:7" outlineLevel="2" collapsed="1">
      <c r="A28" s="19" t="s">
        <v>12</v>
      </c>
      <c r="B28" s="19" t="s">
        <v>13</v>
      </c>
      <c r="C28" s="19" t="s">
        <v>17</v>
      </c>
      <c r="D28" s="19"/>
      <c r="E28" s="19" t="s">
        <v>747</v>
      </c>
      <c r="F28" s="19" t="s">
        <v>15</v>
      </c>
      <c r="G28" s="19" t="s">
        <v>111</v>
      </c>
    </row>
    <row r="29" spans="1:7" ht="30" outlineLevel="2" collapsed="1">
      <c r="A29" s="19" t="s">
        <v>12</v>
      </c>
      <c r="B29" s="19" t="s">
        <v>152</v>
      </c>
      <c r="C29" s="19" t="s">
        <v>17</v>
      </c>
      <c r="D29" s="19"/>
      <c r="E29" s="19" t="s">
        <v>748</v>
      </c>
      <c r="F29" s="19" t="s">
        <v>15</v>
      </c>
      <c r="G29" s="19">
        <v>1</v>
      </c>
    </row>
    <row r="30" spans="1:7" ht="30" outlineLevel="2" collapsed="1">
      <c r="A30" s="19" t="s">
        <v>12</v>
      </c>
      <c r="B30" s="19" t="s">
        <v>152</v>
      </c>
      <c r="C30" s="19" t="s">
        <v>17</v>
      </c>
      <c r="D30" s="19"/>
      <c r="E30" s="19" t="s">
        <v>749</v>
      </c>
      <c r="F30" s="19" t="s">
        <v>15</v>
      </c>
      <c r="G30" s="19">
        <v>1</v>
      </c>
    </row>
    <row r="31" spans="1:7" outlineLevel="2" collapsed="1">
      <c r="A31" s="19" t="s">
        <v>12</v>
      </c>
      <c r="B31" s="19" t="s">
        <v>13</v>
      </c>
      <c r="C31" s="19" t="s">
        <v>17</v>
      </c>
      <c r="D31" s="19"/>
      <c r="E31" s="19" t="s">
        <v>750</v>
      </c>
      <c r="F31" s="19" t="s">
        <v>15</v>
      </c>
      <c r="G31" s="19" t="s">
        <v>111</v>
      </c>
    </row>
    <row r="32" spans="1:7" ht="30">
      <c r="A32" s="3" t="s">
        <v>15</v>
      </c>
      <c r="B32" s="3" t="s">
        <v>152</v>
      </c>
      <c r="C32" s="3" t="s">
        <v>17</v>
      </c>
      <c r="D32" s="3" t="b">
        <f>EXACT(G5,"Yes: Alternative Approach")</f>
        <v>0</v>
      </c>
      <c r="E32" s="3" t="s">
        <v>781</v>
      </c>
      <c r="F32" s="3" t="s">
        <v>15</v>
      </c>
      <c r="G32" s="3">
        <v>1</v>
      </c>
    </row>
    <row r="33" spans="1:7" ht="30">
      <c r="A33" s="3" t="s">
        <v>15</v>
      </c>
      <c r="B33" s="3" t="s">
        <v>13</v>
      </c>
      <c r="C33" s="3" t="s">
        <v>17</v>
      </c>
      <c r="D33" s="3" t="b">
        <f>EXACT(G5,"Yes: Alternative Approach")</f>
        <v>0</v>
      </c>
      <c r="E33" s="3" t="s">
        <v>782</v>
      </c>
      <c r="F33" s="3" t="s">
        <v>15</v>
      </c>
      <c r="G33" s="3" t="s">
        <v>111</v>
      </c>
    </row>
    <row r="34" spans="1:7" ht="30">
      <c r="A34" s="3" t="s">
        <v>15</v>
      </c>
      <c r="B34" s="3" t="s">
        <v>152</v>
      </c>
      <c r="C34" s="3" t="s">
        <v>17</v>
      </c>
      <c r="D34" s="3" t="b">
        <f>EXACT(G5,"Yes: Alternative Approach")</f>
        <v>0</v>
      </c>
      <c r="E34" s="3" t="s">
        <v>783</v>
      </c>
      <c r="F34" s="3" t="s">
        <v>15</v>
      </c>
      <c r="G34" s="3">
        <v>1</v>
      </c>
    </row>
    <row r="35" spans="1:7" ht="30">
      <c r="A35" s="3" t="s">
        <v>15</v>
      </c>
      <c r="B35" s="3" t="s">
        <v>13</v>
      </c>
      <c r="C35" s="3" t="s">
        <v>17</v>
      </c>
      <c r="D35" s="3" t="b">
        <f>EXACT(G5,"Yes: Alternative Approach")</f>
        <v>0</v>
      </c>
      <c r="E35" s="3" t="s">
        <v>784</v>
      </c>
      <c r="F35" s="3" t="s">
        <v>15</v>
      </c>
      <c r="G35" s="3" t="s">
        <v>111</v>
      </c>
    </row>
  </sheetData>
  <mergeCells count="3">
    <mergeCell ref="A1:G1"/>
    <mergeCell ref="B2:G2"/>
    <mergeCell ref="B3:G3"/>
  </mergeCells>
  <hyperlinks>
    <hyperlink ref="C5" location="#'Tool 05 provides 2 appr (enum)'!A3" display="Tool 05 provides 2 appr (enum)" xr:uid="{44482AB4-88BB-4529-97AB-0C031274969B}"/>
    <hyperlink ref="B6" location="#'Tool 05 Scenario B | Generic A'!A1" display="Tool 05 Scenario B | Generic A" xr:uid="{EA4550B9-49B7-4713-9854-CE67DF9B2EA4}"/>
    <hyperlink ref="C7" location="#'Please select which app (enum)'!A3" display="Please select which app (enum)" xr:uid="{BA3D7931-A641-4326-8A40-C5A718F83ABC}"/>
    <hyperlink ref="C8" location="#'Choose which option app (enum)'!A3" display="Choose which option app (enum)" xr:uid="{5FD5BB9F-2140-4B6A-9525-AFBBF2D4A9FF}"/>
    <hyperlink ref="C9" location="#'Select the option th 3 (enum)'!A3" display="Select the option th 3 (enum)" xr:uid="{0ECAEE63-43E4-44F7-B19C-FFEF7F3EDBCC}"/>
    <hyperlink ref="B10" location="#'Tool 05 Power Plants'!A1" display="Tool 05 Power Plants" xr:uid="{B438325E-68DB-4D5F-86E4-7B5CF28ACD73}"/>
    <hyperlink ref="C12" location="#'Type of fossil fuel use (enum)'!A3" display="Type of fossil fuel use (enum)" xr:uid="{3B27E77D-557C-48D7-92C3-EB87AAD44130}"/>
    <hyperlink ref="B22" location="#'Generic Approach'!A1" display="Generic Approach" xr:uid="{8CE28A4E-F813-4649-9F81-CF662165099C}"/>
  </hyperlinks>
  <pageMargins left="0.7" right="0.7" top="0.75" bottom="0.75" header="0.3" footer="0.3"/>
  <pageSetup orientation="portrait" horizontalDpi="4294967295" verticalDpi="4294967295"/>
  <extLst>
    <ext xmlns:x14="http://schemas.microsoft.com/office/spreadsheetml/2009/9/main" uri="{CCE6A557-97BC-4b89-ADB6-D9C93CAAB3DF}">
      <x14:dataValidations xmlns:xm="http://schemas.microsoft.com/office/excel/2006/main" count="5">
        <x14:dataValidation type="list" allowBlank="1" xr:uid="{A953F204-E1BE-4884-A59F-0EFE25B0FC7E}">
          <x14:formula1>
            <xm:f>'Select the option th 3 (enum)'!A3:A4</xm:f>
          </x14:formula1>
          <xm:sqref>G9</xm:sqref>
        </x14:dataValidation>
        <x14:dataValidation type="list" allowBlank="1" xr:uid="{61555035-B395-4033-823C-D085BA6EF601}">
          <x14:formula1>
            <xm:f>'Choose which option app (enum)'!A3:A4</xm:f>
          </x14:formula1>
          <xm:sqref>G8</xm:sqref>
        </x14:dataValidation>
        <x14:dataValidation type="list" allowBlank="1" xr:uid="{04F3F2C6-688F-4145-A95E-1F727A26DBAB}">
          <x14:formula1>
            <xm:f>'Please select which app (enum)'!A3:A4</xm:f>
          </x14:formula1>
          <xm:sqref>G7</xm:sqref>
        </x14:dataValidation>
        <x14:dataValidation type="list" allowBlank="1" xr:uid="{41F61158-2AEF-4E76-9DC5-6E0CD3DA34B9}">
          <x14:formula1>
            <xm:f>'Tool 05 provides 2 appr (enum)'!A3:A4</xm:f>
          </x14:formula1>
          <xm:sqref>G5</xm:sqref>
        </x14:dataValidation>
        <x14:dataValidation type="list" allowBlank="1" xr:uid="{672957FC-9621-4DD2-9300-46FC2EB7A603}">
          <x14:formula1>
            <xm:f>'Type of fossil fuel use (enum)'!A3:A55</xm:f>
          </x14:formula1>
          <xm:sqref>G12</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55D6-C710-4017-A295-8CAF82B5B72B}">
  <sheetPr>
    <outlinePr summaryBelow="0" summaryRight="0"/>
  </sheetPr>
  <dimension ref="A1:G13"/>
  <sheetViews>
    <sheetView workbookViewId="0">
      <selection sqref="A1:G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37" t="s">
        <v>741</v>
      </c>
      <c r="B1" s="37"/>
      <c r="C1" s="37"/>
      <c r="D1" s="37"/>
      <c r="E1" s="37"/>
      <c r="F1" s="37"/>
      <c r="G1" s="37"/>
    </row>
    <row r="2" spans="1:7" ht="18.75">
      <c r="A2" s="1" t="s">
        <v>1</v>
      </c>
      <c r="B2" s="39" t="s">
        <v>17</v>
      </c>
      <c r="C2" s="39"/>
      <c r="D2" s="39"/>
      <c r="E2" s="39"/>
      <c r="F2" s="39"/>
      <c r="G2" s="39"/>
    </row>
    <row r="3" spans="1:7" ht="18.75">
      <c r="A3" s="1" t="s">
        <v>3</v>
      </c>
      <c r="B3" s="39" t="s">
        <v>74</v>
      </c>
      <c r="C3" s="39"/>
      <c r="D3" s="39"/>
      <c r="E3" s="39"/>
      <c r="F3" s="39"/>
      <c r="G3" s="39"/>
    </row>
    <row r="4" spans="1:7" ht="18.75">
      <c r="A4" s="2" t="s">
        <v>5</v>
      </c>
      <c r="B4" s="2" t="s">
        <v>6</v>
      </c>
      <c r="C4" s="2" t="s">
        <v>7</v>
      </c>
      <c r="D4" s="2" t="s">
        <v>8</v>
      </c>
      <c r="E4" s="2" t="s">
        <v>9</v>
      </c>
      <c r="F4" s="2" t="s">
        <v>10</v>
      </c>
      <c r="G4" s="2" t="s">
        <v>11</v>
      </c>
    </row>
    <row r="5" spans="1:7" ht="30">
      <c r="A5" s="3" t="s">
        <v>12</v>
      </c>
      <c r="B5" s="3" t="s">
        <v>152</v>
      </c>
      <c r="C5" s="3" t="s">
        <v>17</v>
      </c>
      <c r="D5" s="3"/>
      <c r="E5" s="3" t="s">
        <v>742</v>
      </c>
      <c r="F5" s="3" t="s">
        <v>15</v>
      </c>
      <c r="G5" s="3">
        <v>1</v>
      </c>
    </row>
    <row r="6" spans="1:7" ht="30">
      <c r="A6" s="3" t="s">
        <v>12</v>
      </c>
      <c r="B6" s="3" t="s">
        <v>152</v>
      </c>
      <c r="C6" s="3" t="s">
        <v>17</v>
      </c>
      <c r="D6" s="3"/>
      <c r="E6" s="3" t="s">
        <v>743</v>
      </c>
      <c r="F6" s="3" t="s">
        <v>15</v>
      </c>
      <c r="G6" s="3">
        <v>1</v>
      </c>
    </row>
    <row r="7" spans="1:7">
      <c r="A7" s="3" t="s">
        <v>12</v>
      </c>
      <c r="B7" s="3" t="s">
        <v>13</v>
      </c>
      <c r="C7" s="3" t="s">
        <v>17</v>
      </c>
      <c r="D7" s="3"/>
      <c r="E7" s="3" t="s">
        <v>744</v>
      </c>
      <c r="F7" s="3" t="s">
        <v>15</v>
      </c>
      <c r="G7" s="3" t="s">
        <v>111</v>
      </c>
    </row>
    <row r="8" spans="1:7" ht="30">
      <c r="A8" s="3" t="s">
        <v>12</v>
      </c>
      <c r="B8" s="3" t="s">
        <v>152</v>
      </c>
      <c r="C8" s="3" t="s">
        <v>17</v>
      </c>
      <c r="D8" s="3"/>
      <c r="E8" s="3" t="s">
        <v>745</v>
      </c>
      <c r="F8" s="3" t="s">
        <v>15</v>
      </c>
      <c r="G8" s="3">
        <v>1</v>
      </c>
    </row>
    <row r="9" spans="1:7" ht="30">
      <c r="A9" s="3" t="s">
        <v>12</v>
      </c>
      <c r="B9" s="3" t="s">
        <v>152</v>
      </c>
      <c r="C9" s="3" t="s">
        <v>17</v>
      </c>
      <c r="D9" s="3"/>
      <c r="E9" s="3" t="s">
        <v>746</v>
      </c>
      <c r="F9" s="3" t="s">
        <v>15</v>
      </c>
      <c r="G9" s="3">
        <v>1</v>
      </c>
    </row>
    <row r="10" spans="1:7">
      <c r="A10" s="3" t="s">
        <v>12</v>
      </c>
      <c r="B10" s="3" t="s">
        <v>13</v>
      </c>
      <c r="C10" s="3" t="s">
        <v>17</v>
      </c>
      <c r="D10" s="3"/>
      <c r="E10" s="3" t="s">
        <v>747</v>
      </c>
      <c r="F10" s="3" t="s">
        <v>15</v>
      </c>
      <c r="G10" s="3" t="s">
        <v>111</v>
      </c>
    </row>
    <row r="11" spans="1:7" ht="30">
      <c r="A11" s="3" t="s">
        <v>12</v>
      </c>
      <c r="B11" s="3" t="s">
        <v>152</v>
      </c>
      <c r="C11" s="3" t="s">
        <v>17</v>
      </c>
      <c r="D11" s="3"/>
      <c r="E11" s="3" t="s">
        <v>748</v>
      </c>
      <c r="F11" s="3" t="s">
        <v>15</v>
      </c>
      <c r="G11" s="3">
        <v>1</v>
      </c>
    </row>
    <row r="12" spans="1:7" ht="30">
      <c r="A12" s="3" t="s">
        <v>12</v>
      </c>
      <c r="B12" s="3" t="s">
        <v>152</v>
      </c>
      <c r="C12" s="3" t="s">
        <v>17</v>
      </c>
      <c r="D12" s="3"/>
      <c r="E12" s="3" t="s">
        <v>749</v>
      </c>
      <c r="F12" s="3" t="s">
        <v>15</v>
      </c>
      <c r="G12" s="3">
        <v>1</v>
      </c>
    </row>
    <row r="13" spans="1:7">
      <c r="A13" s="3" t="s">
        <v>12</v>
      </c>
      <c r="B13" s="3" t="s">
        <v>13</v>
      </c>
      <c r="C13" s="3" t="s">
        <v>17</v>
      </c>
      <c r="D13" s="3"/>
      <c r="E13" s="3" t="s">
        <v>750</v>
      </c>
      <c r="F13" s="3" t="s">
        <v>15</v>
      </c>
      <c r="G13" s="3" t="s">
        <v>111</v>
      </c>
    </row>
  </sheetData>
  <mergeCells count="3">
    <mergeCell ref="A1:G1"/>
    <mergeCell ref="B2:G2"/>
    <mergeCell ref="B3:G3"/>
  </mergeCells>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E0F4-84AE-4837-812E-D996C9CA5B6B}">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18.75">
      <c r="A1" s="4" t="s">
        <v>872</v>
      </c>
      <c r="B1" s="5" t="s">
        <v>611</v>
      </c>
    </row>
    <row r="2" spans="1:2" ht="75.75">
      <c r="A2" s="4" t="s">
        <v>873</v>
      </c>
      <c r="B2" s="5" t="s">
        <v>613</v>
      </c>
    </row>
    <row r="3" spans="1:2">
      <c r="A3" s="41" t="s">
        <v>614</v>
      </c>
      <c r="B3" s="41"/>
    </row>
    <row r="4" spans="1:2">
      <c r="A4" s="41" t="s">
        <v>785</v>
      </c>
      <c r="B4" s="41"/>
    </row>
    <row r="5" spans="1:2">
      <c r="A5" s="41" t="s">
        <v>616</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D32A6-F6FA-41F4-B4B4-6B9362590566}">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625</v>
      </c>
    </row>
    <row r="2" spans="1:2" ht="45.75">
      <c r="A2" s="4" t="s">
        <v>873</v>
      </c>
      <c r="B2" s="5" t="s">
        <v>628</v>
      </c>
    </row>
    <row r="3" spans="1:2">
      <c r="A3" s="41" t="s">
        <v>629</v>
      </c>
      <c r="B3" s="41"/>
    </row>
    <row r="4" spans="1:2">
      <c r="A4" s="41" t="s">
        <v>911</v>
      </c>
      <c r="B4" s="41"/>
    </row>
  </sheetData>
  <mergeCells count="2">
    <mergeCell ref="A3:B3"/>
    <mergeCell ref="A4:B4"/>
  </mergeCells>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636DC-E552-4DE1-962F-0B0AE5C400F9}">
  <sheetPr>
    <outlinePr summaryBelow="0" summaryRight="0"/>
  </sheetPr>
  <dimension ref="A1:B5"/>
  <sheetViews>
    <sheetView workbookViewId="0">
      <selection sqref="A1:G1"/>
    </sheetView>
  </sheetViews>
  <sheetFormatPr defaultRowHeight="15"/>
  <cols>
    <col min="1" max="1" width="30" customWidth="1"/>
    <col min="2" max="2" width="50" customWidth="1"/>
  </cols>
  <sheetData>
    <row r="1" spans="1:2" ht="30.75">
      <c r="A1" s="4" t="s">
        <v>872</v>
      </c>
      <c r="B1" s="5" t="s">
        <v>893</v>
      </c>
    </row>
    <row r="2" spans="1:2" ht="30.75">
      <c r="A2" s="4" t="s">
        <v>873</v>
      </c>
      <c r="B2" s="5" t="s">
        <v>672</v>
      </c>
    </row>
    <row r="3" spans="1:2">
      <c r="A3" s="41" t="s">
        <v>673</v>
      </c>
      <c r="B3" s="41"/>
    </row>
    <row r="4" spans="1:2">
      <c r="A4" s="41" t="s">
        <v>677</v>
      </c>
      <c r="B4" s="41"/>
    </row>
    <row r="5" spans="1:2">
      <c r="A5" s="41" t="s">
        <v>675</v>
      </c>
      <c r="B5" s="41"/>
    </row>
  </sheetData>
  <mergeCells count="3">
    <mergeCell ref="A3:B3"/>
    <mergeCell ref="A4:B4"/>
    <mergeCell ref="A5:B5"/>
  </mergeCells>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4AF5-CE2D-43FD-866A-0997C4A095CC}">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894</v>
      </c>
    </row>
    <row r="2" spans="1:2" ht="30.75">
      <c r="A2" s="4" t="s">
        <v>873</v>
      </c>
      <c r="B2" s="5" t="s">
        <v>657</v>
      </c>
    </row>
    <row r="3" spans="1:2">
      <c r="A3" s="41" t="s">
        <v>658</v>
      </c>
      <c r="B3" s="41"/>
    </row>
    <row r="4" spans="1:2">
      <c r="A4" s="41" t="s">
        <v>912</v>
      </c>
      <c r="B4" s="41"/>
    </row>
  </sheetData>
  <mergeCells count="2">
    <mergeCell ref="A3:B3"/>
    <mergeCell ref="A4:B4"/>
  </mergeCell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A439-8C00-4C41-9628-383B3009E4BF}">
  <sheetPr>
    <outlinePr summaryBelow="0" summaryRight="0"/>
  </sheetPr>
  <dimension ref="A1:G172"/>
  <sheetViews>
    <sheetView topLeftCell="A153" workbookViewId="0">
      <selection activeCell="F153" sqref="F153"/>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40" t="s">
        <v>821</v>
      </c>
      <c r="B1" s="37"/>
      <c r="C1" s="37"/>
      <c r="D1" s="37"/>
      <c r="E1" s="37"/>
      <c r="F1" s="37"/>
      <c r="G1" s="37"/>
    </row>
    <row r="2" spans="1:7" ht="18.75">
      <c r="A2" s="1" t="s">
        <v>1</v>
      </c>
      <c r="B2" s="38" t="s">
        <v>822</v>
      </c>
      <c r="C2" s="39"/>
      <c r="D2" s="39"/>
      <c r="E2" s="39"/>
      <c r="F2" s="39"/>
      <c r="G2" s="39"/>
    </row>
    <row r="3" spans="1:7" ht="18.75">
      <c r="A3" s="1" t="s">
        <v>3</v>
      </c>
      <c r="B3" s="39" t="s">
        <v>44</v>
      </c>
      <c r="C3" s="39"/>
      <c r="D3" s="39"/>
      <c r="E3" s="39"/>
      <c r="F3" s="39"/>
      <c r="G3" s="39"/>
    </row>
    <row r="4" spans="1:7" ht="18.75">
      <c r="A4" s="2" t="s">
        <v>5</v>
      </c>
      <c r="B4" s="2" t="s">
        <v>6</v>
      </c>
      <c r="C4" s="2" t="s">
        <v>7</v>
      </c>
      <c r="D4" s="2" t="s">
        <v>8</v>
      </c>
      <c r="E4" s="2" t="s">
        <v>9</v>
      </c>
      <c r="F4" s="2" t="s">
        <v>10</v>
      </c>
      <c r="G4" s="2" t="s">
        <v>11</v>
      </c>
    </row>
    <row r="5" spans="1:7">
      <c r="A5" s="3" t="s">
        <v>12</v>
      </c>
      <c r="B5" s="3" t="s">
        <v>13</v>
      </c>
      <c r="C5" s="7"/>
      <c r="D5" s="3"/>
      <c r="E5" s="9" t="s">
        <v>823</v>
      </c>
      <c r="F5" s="3" t="s">
        <v>15</v>
      </c>
      <c r="G5" s="3"/>
    </row>
    <row r="6" spans="1:7">
      <c r="A6" s="3" t="s">
        <v>12</v>
      </c>
      <c r="B6" s="9" t="s">
        <v>20</v>
      </c>
      <c r="C6" s="3" t="s">
        <v>17</v>
      </c>
      <c r="D6" s="3"/>
      <c r="E6" s="9" t="s">
        <v>57</v>
      </c>
      <c r="F6" s="3" t="s">
        <v>15</v>
      </c>
      <c r="G6" s="3"/>
    </row>
    <row r="7" spans="1:7" ht="45" collapsed="1">
      <c r="A7" s="3" t="s">
        <v>12</v>
      </c>
      <c r="B7" s="9" t="s">
        <v>13</v>
      </c>
      <c r="C7" s="8"/>
      <c r="D7" s="3"/>
      <c r="E7" s="9" t="s">
        <v>406</v>
      </c>
      <c r="F7" s="3" t="s">
        <v>15</v>
      </c>
      <c r="G7" s="3"/>
    </row>
    <row r="8" spans="1:7" ht="30" collapsed="1">
      <c r="A8" s="3" t="s">
        <v>12</v>
      </c>
      <c r="B8" s="3" t="s">
        <v>13</v>
      </c>
      <c r="C8" s="3" t="s">
        <v>17</v>
      </c>
      <c r="D8" s="3"/>
      <c r="E8" s="9" t="s">
        <v>824</v>
      </c>
      <c r="F8" s="3" t="s">
        <v>15</v>
      </c>
      <c r="G8" s="3"/>
    </row>
    <row r="9" spans="1:7">
      <c r="A9" s="3" t="s">
        <v>12</v>
      </c>
      <c r="B9" s="8" t="s">
        <v>63</v>
      </c>
      <c r="C9" s="3"/>
      <c r="D9" s="3"/>
      <c r="E9" s="9" t="s">
        <v>64</v>
      </c>
      <c r="F9" s="3" t="s">
        <v>15</v>
      </c>
      <c r="G9" s="3"/>
    </row>
    <row r="10" spans="1:7" outlineLevel="1">
      <c r="A10" s="10" t="s">
        <v>12</v>
      </c>
      <c r="B10" s="10" t="s">
        <v>65</v>
      </c>
      <c r="C10" s="10" t="s">
        <v>17</v>
      </c>
      <c r="D10" s="10"/>
      <c r="E10" s="10" t="s">
        <v>66</v>
      </c>
      <c r="F10" s="10" t="s">
        <v>15</v>
      </c>
      <c r="G10" s="14" t="s">
        <v>329</v>
      </c>
    </row>
    <row r="11" spans="1:7" outlineLevel="1">
      <c r="A11" s="10" t="s">
        <v>12</v>
      </c>
      <c r="B11" s="10" t="s">
        <v>65</v>
      </c>
      <c r="C11" s="10" t="s">
        <v>17</v>
      </c>
      <c r="D11" s="10"/>
      <c r="E11" s="10" t="s">
        <v>67</v>
      </c>
      <c r="F11" s="10" t="s">
        <v>15</v>
      </c>
      <c r="G11" s="14" t="s">
        <v>329</v>
      </c>
    </row>
    <row r="12" spans="1:7" ht="30">
      <c r="A12" s="3" t="s">
        <v>12</v>
      </c>
      <c r="B12" s="3" t="s">
        <v>13</v>
      </c>
      <c r="C12" s="3" t="s">
        <v>17</v>
      </c>
      <c r="D12" s="3"/>
      <c r="E12" s="9" t="s">
        <v>825</v>
      </c>
      <c r="F12" s="3" t="s">
        <v>15</v>
      </c>
      <c r="G12" s="3"/>
    </row>
    <row r="13" spans="1:7">
      <c r="A13" s="3" t="s">
        <v>12</v>
      </c>
      <c r="B13" s="3" t="s">
        <v>13</v>
      </c>
      <c r="C13" s="3" t="s">
        <v>17</v>
      </c>
      <c r="D13" s="3"/>
      <c r="E13" s="9" t="s">
        <v>409</v>
      </c>
      <c r="F13" s="3" t="s">
        <v>15</v>
      </c>
      <c r="G13" s="3"/>
    </row>
    <row r="14" spans="1:7">
      <c r="A14" s="3" t="s">
        <v>15</v>
      </c>
      <c r="B14" s="3" t="s">
        <v>13</v>
      </c>
      <c r="C14" s="3" t="s">
        <v>17</v>
      </c>
      <c r="D14" s="3"/>
      <c r="E14" s="9" t="s">
        <v>826</v>
      </c>
      <c r="F14" s="3" t="s">
        <v>12</v>
      </c>
      <c r="G14" s="3"/>
    </row>
    <row r="15" spans="1:7">
      <c r="A15" s="3" t="s">
        <v>12</v>
      </c>
      <c r="B15" s="8" t="s">
        <v>63</v>
      </c>
      <c r="C15" s="3"/>
      <c r="D15" s="3"/>
      <c r="E15" s="9" t="s">
        <v>521</v>
      </c>
      <c r="F15" s="3" t="s">
        <v>15</v>
      </c>
      <c r="G15" s="3"/>
    </row>
    <row r="16" spans="1:7" outlineLevel="1">
      <c r="A16" s="10" t="s">
        <v>12</v>
      </c>
      <c r="B16" s="10" t="s">
        <v>65</v>
      </c>
      <c r="C16" s="10" t="s">
        <v>17</v>
      </c>
      <c r="D16" s="10"/>
      <c r="E16" s="10" t="s">
        <v>66</v>
      </c>
      <c r="F16" s="10" t="s">
        <v>15</v>
      </c>
      <c r="G16" s="14" t="s">
        <v>329</v>
      </c>
    </row>
    <row r="17" spans="1:7" outlineLevel="1">
      <c r="A17" s="10" t="s">
        <v>12</v>
      </c>
      <c r="B17" s="10" t="s">
        <v>65</v>
      </c>
      <c r="C17" s="10" t="s">
        <v>17</v>
      </c>
      <c r="D17" s="10"/>
      <c r="E17" s="10" t="s">
        <v>67</v>
      </c>
      <c r="F17" s="10" t="s">
        <v>15</v>
      </c>
      <c r="G17" s="14" t="s">
        <v>329</v>
      </c>
    </row>
    <row r="18" spans="1:7" ht="30">
      <c r="A18" s="3" t="s">
        <v>12</v>
      </c>
      <c r="B18" s="9" t="s">
        <v>13</v>
      </c>
      <c r="C18" s="3"/>
      <c r="D18" s="3"/>
      <c r="E18" s="9" t="s">
        <v>827</v>
      </c>
      <c r="F18" s="3" t="s">
        <v>15</v>
      </c>
      <c r="G18" s="3"/>
    </row>
    <row r="19" spans="1:7" ht="30">
      <c r="A19" s="3" t="s">
        <v>12</v>
      </c>
      <c r="B19" s="9" t="s">
        <v>20</v>
      </c>
      <c r="C19" s="8" t="s">
        <v>222</v>
      </c>
      <c r="D19" s="3"/>
      <c r="E19" s="9" t="s">
        <v>223</v>
      </c>
      <c r="F19" s="3" t="s">
        <v>12</v>
      </c>
      <c r="G19" s="3" t="s">
        <v>224</v>
      </c>
    </row>
    <row r="20" spans="1:7" ht="45">
      <c r="A20" s="3" t="s">
        <v>12</v>
      </c>
      <c r="B20" s="3" t="s">
        <v>13</v>
      </c>
      <c r="C20" s="3" t="s">
        <v>17</v>
      </c>
      <c r="D20" s="3"/>
      <c r="E20" s="9" t="s">
        <v>415</v>
      </c>
      <c r="F20" s="3" t="s">
        <v>15</v>
      </c>
      <c r="G20" s="3"/>
    </row>
    <row r="21" spans="1:7" ht="45">
      <c r="A21" s="3" t="s">
        <v>12</v>
      </c>
      <c r="B21" s="3" t="s">
        <v>13</v>
      </c>
      <c r="C21" s="3" t="s">
        <v>17</v>
      </c>
      <c r="D21" s="3"/>
      <c r="E21" s="9" t="s">
        <v>416</v>
      </c>
      <c r="F21" s="3" t="s">
        <v>15</v>
      </c>
      <c r="G21" s="3"/>
    </row>
    <row r="22" spans="1:7">
      <c r="A22" s="3" t="s">
        <v>12</v>
      </c>
      <c r="B22" s="3" t="s">
        <v>13</v>
      </c>
      <c r="C22" s="3" t="s">
        <v>17</v>
      </c>
      <c r="D22" s="3"/>
      <c r="E22" s="9" t="s">
        <v>417</v>
      </c>
      <c r="F22" s="3" t="s">
        <v>15</v>
      </c>
      <c r="G22" s="3"/>
    </row>
    <row r="23" spans="1:7">
      <c r="A23" s="3" t="s">
        <v>12</v>
      </c>
      <c r="B23" s="9" t="s">
        <v>219</v>
      </c>
      <c r="C23" s="3"/>
      <c r="D23" s="3"/>
      <c r="E23" s="9" t="s">
        <v>220</v>
      </c>
      <c r="F23" s="3" t="s">
        <v>12</v>
      </c>
      <c r="G23" s="3"/>
    </row>
    <row r="24" spans="1:7">
      <c r="A24" s="3" t="s">
        <v>12</v>
      </c>
      <c r="B24" s="3" t="s">
        <v>13</v>
      </c>
      <c r="C24" s="3" t="s">
        <v>17</v>
      </c>
      <c r="D24" s="3"/>
      <c r="E24" s="9" t="s">
        <v>418</v>
      </c>
      <c r="F24" s="3" t="s">
        <v>15</v>
      </c>
      <c r="G24" s="3"/>
    </row>
    <row r="25" spans="1:7">
      <c r="A25" s="3" t="s">
        <v>12</v>
      </c>
      <c r="B25" s="3" t="s">
        <v>13</v>
      </c>
      <c r="C25" s="3" t="s">
        <v>17</v>
      </c>
      <c r="D25" s="3"/>
      <c r="E25" s="9" t="s">
        <v>419</v>
      </c>
      <c r="F25" s="3" t="s">
        <v>15</v>
      </c>
      <c r="G25" s="3"/>
    </row>
    <row r="26" spans="1:7" ht="150">
      <c r="A26" s="3" t="s">
        <v>15</v>
      </c>
      <c r="B26" s="9" t="s">
        <v>80</v>
      </c>
      <c r="C26" s="3" t="s">
        <v>17</v>
      </c>
      <c r="D26" s="3"/>
      <c r="E26" s="9" t="s">
        <v>828</v>
      </c>
      <c r="F26" s="3" t="s">
        <v>15</v>
      </c>
      <c r="G26" s="3"/>
    </row>
    <row r="27" spans="1:7">
      <c r="A27" s="3" t="s">
        <v>15</v>
      </c>
      <c r="B27" s="9" t="s">
        <v>13</v>
      </c>
      <c r="C27" s="3"/>
      <c r="D27" s="3"/>
      <c r="E27" s="9" t="s">
        <v>24</v>
      </c>
      <c r="F27" s="3" t="s">
        <v>15</v>
      </c>
      <c r="G27" s="3"/>
    </row>
    <row r="28" spans="1:7" ht="120">
      <c r="A28" s="3" t="s">
        <v>15</v>
      </c>
      <c r="B28" s="9" t="s">
        <v>80</v>
      </c>
      <c r="C28" s="3" t="s">
        <v>17</v>
      </c>
      <c r="D28" s="3"/>
      <c r="E28" s="9" t="s">
        <v>421</v>
      </c>
      <c r="F28" s="3" t="s">
        <v>15</v>
      </c>
      <c r="G28" s="3"/>
    </row>
    <row r="29" spans="1:7" ht="30">
      <c r="A29" s="3" t="s">
        <v>12</v>
      </c>
      <c r="B29" s="3" t="s">
        <v>13</v>
      </c>
      <c r="C29" s="3" t="s">
        <v>17</v>
      </c>
      <c r="D29" s="3"/>
      <c r="E29" s="9" t="s">
        <v>829</v>
      </c>
      <c r="F29" s="3" t="s">
        <v>15</v>
      </c>
      <c r="G29" s="3"/>
    </row>
    <row r="30" spans="1:7">
      <c r="A30" s="3" t="s">
        <v>12</v>
      </c>
      <c r="B30" s="3" t="s">
        <v>13</v>
      </c>
      <c r="C30" s="3" t="s">
        <v>17</v>
      </c>
      <c r="D30" s="3"/>
      <c r="E30" s="9" t="s">
        <v>423</v>
      </c>
      <c r="F30" s="3" t="s">
        <v>15</v>
      </c>
      <c r="G30" s="3"/>
    </row>
    <row r="31" spans="1:7">
      <c r="A31" s="3" t="s">
        <v>12</v>
      </c>
      <c r="B31" s="9" t="s">
        <v>65</v>
      </c>
      <c r="C31" s="3"/>
      <c r="D31" s="3"/>
      <c r="E31" s="9" t="s">
        <v>424</v>
      </c>
      <c r="F31" s="3"/>
      <c r="G31" s="3"/>
    </row>
    <row r="32" spans="1:7" ht="30">
      <c r="A32" s="3" t="s">
        <v>12</v>
      </c>
      <c r="B32" s="9" t="s">
        <v>38</v>
      </c>
      <c r="C32" s="3" t="s">
        <v>17</v>
      </c>
      <c r="D32" s="3"/>
      <c r="E32" s="9" t="s">
        <v>830</v>
      </c>
      <c r="F32" s="3" t="s">
        <v>15</v>
      </c>
      <c r="G32" s="3"/>
    </row>
    <row r="33" spans="1:7">
      <c r="A33" s="3" t="s">
        <v>12</v>
      </c>
      <c r="B33" s="3" t="s">
        <v>13</v>
      </c>
      <c r="C33" s="3" t="s">
        <v>17</v>
      </c>
      <c r="D33" s="3"/>
      <c r="E33" s="9" t="s">
        <v>426</v>
      </c>
      <c r="F33" s="3" t="s">
        <v>15</v>
      </c>
      <c r="G33" s="3"/>
    </row>
    <row r="34" spans="1:7">
      <c r="A34" s="3" t="s">
        <v>12</v>
      </c>
      <c r="B34" s="8" t="s">
        <v>427</v>
      </c>
      <c r="C34" s="3" t="s">
        <v>17</v>
      </c>
      <c r="D34" s="3"/>
      <c r="E34" s="9" t="s">
        <v>831</v>
      </c>
      <c r="F34" s="3" t="s">
        <v>12</v>
      </c>
      <c r="G34" s="3"/>
    </row>
    <row r="35" spans="1:7" outlineLevel="1">
      <c r="A35" s="10" t="s">
        <v>12</v>
      </c>
      <c r="B35" s="10" t="s">
        <v>13</v>
      </c>
      <c r="C35" s="10"/>
      <c r="D35" s="10"/>
      <c r="E35" s="10" t="s">
        <v>429</v>
      </c>
      <c r="F35" s="10" t="s">
        <v>15</v>
      </c>
      <c r="G35" s="10"/>
    </row>
    <row r="36" spans="1:7" outlineLevel="1">
      <c r="A36" s="10" t="s">
        <v>12</v>
      </c>
      <c r="B36" s="10" t="s">
        <v>13</v>
      </c>
      <c r="C36" s="10"/>
      <c r="D36" s="10"/>
      <c r="E36" s="10" t="s">
        <v>430</v>
      </c>
      <c r="F36" s="10" t="s">
        <v>15</v>
      </c>
      <c r="G36" s="10"/>
    </row>
    <row r="37" spans="1:7" outlineLevel="1">
      <c r="A37" s="10" t="s">
        <v>12</v>
      </c>
      <c r="B37" s="10" t="s">
        <v>13</v>
      </c>
      <c r="C37" s="10"/>
      <c r="D37" s="10"/>
      <c r="E37" s="10" t="s">
        <v>431</v>
      </c>
      <c r="F37" s="10" t="s">
        <v>15</v>
      </c>
      <c r="G37" s="10"/>
    </row>
    <row r="38" spans="1:7" outlineLevel="1">
      <c r="A38" s="10" t="s">
        <v>12</v>
      </c>
      <c r="B38" s="10" t="s">
        <v>13</v>
      </c>
      <c r="C38" s="10" t="s">
        <v>17</v>
      </c>
      <c r="D38" s="10"/>
      <c r="E38" s="10" t="s">
        <v>432</v>
      </c>
      <c r="F38" s="10" t="s">
        <v>15</v>
      </c>
      <c r="G38" s="10"/>
    </row>
    <row r="39" spans="1:7" outlineLevel="1">
      <c r="A39" s="10" t="s">
        <v>12</v>
      </c>
      <c r="B39" s="10" t="s">
        <v>13</v>
      </c>
      <c r="C39" s="10" t="s">
        <v>17</v>
      </c>
      <c r="D39" s="10"/>
      <c r="E39" s="10" t="s">
        <v>433</v>
      </c>
      <c r="F39" s="10" t="s">
        <v>15</v>
      </c>
      <c r="G39" s="10"/>
    </row>
    <row r="40" spans="1:7" outlineLevel="1">
      <c r="A40" s="10" t="s">
        <v>15</v>
      </c>
      <c r="B40" s="10" t="s">
        <v>13</v>
      </c>
      <c r="C40" s="10" t="s">
        <v>17</v>
      </c>
      <c r="D40" s="10"/>
      <c r="E40" s="10" t="s">
        <v>434</v>
      </c>
      <c r="F40" s="10" t="s">
        <v>15</v>
      </c>
      <c r="G40" s="10"/>
    </row>
    <row r="41" spans="1:7" outlineLevel="1">
      <c r="A41" s="10" t="s">
        <v>15</v>
      </c>
      <c r="B41" s="10" t="s">
        <v>13</v>
      </c>
      <c r="C41" s="10" t="s">
        <v>17</v>
      </c>
      <c r="D41" s="10"/>
      <c r="E41" s="10" t="s">
        <v>435</v>
      </c>
      <c r="F41" s="10" t="s">
        <v>15</v>
      </c>
      <c r="G41" s="10"/>
    </row>
    <row r="42" spans="1:7" outlineLevel="1">
      <c r="A42" s="10" t="s">
        <v>15</v>
      </c>
      <c r="B42" s="10" t="s">
        <v>13</v>
      </c>
      <c r="C42" s="10" t="s">
        <v>17</v>
      </c>
      <c r="D42" s="10"/>
      <c r="E42" s="10" t="s">
        <v>436</v>
      </c>
      <c r="F42" s="10" t="s">
        <v>15</v>
      </c>
      <c r="G42" s="10"/>
    </row>
    <row r="43" spans="1:7" outlineLevel="1">
      <c r="A43" s="10" t="s">
        <v>15</v>
      </c>
      <c r="B43" s="10" t="s">
        <v>13</v>
      </c>
      <c r="C43" s="10" t="s">
        <v>17</v>
      </c>
      <c r="D43" s="10"/>
      <c r="E43" s="10" t="s">
        <v>437</v>
      </c>
      <c r="F43" s="10" t="s">
        <v>15</v>
      </c>
      <c r="G43" s="10"/>
    </row>
    <row r="44" spans="1:7" ht="30">
      <c r="A44" s="3" t="s">
        <v>12</v>
      </c>
      <c r="B44" s="8" t="s">
        <v>438</v>
      </c>
      <c r="C44" s="3" t="s">
        <v>17</v>
      </c>
      <c r="D44" s="3"/>
      <c r="E44" s="9" t="s">
        <v>832</v>
      </c>
      <c r="F44" s="3" t="s">
        <v>12</v>
      </c>
      <c r="G44" s="3"/>
    </row>
    <row r="45" spans="1:7" outlineLevel="1">
      <c r="A45" s="10" t="s">
        <v>12</v>
      </c>
      <c r="B45" s="10" t="s">
        <v>13</v>
      </c>
      <c r="C45" s="10"/>
      <c r="D45" s="10"/>
      <c r="E45" s="10" t="s">
        <v>429</v>
      </c>
      <c r="F45" s="10" t="s">
        <v>15</v>
      </c>
      <c r="G45" s="10"/>
    </row>
    <row r="46" spans="1:7" outlineLevel="1">
      <c r="A46" s="10" t="s">
        <v>12</v>
      </c>
      <c r="B46" s="10" t="s">
        <v>13</v>
      </c>
      <c r="C46" s="10"/>
      <c r="D46" s="10"/>
      <c r="E46" s="10" t="s">
        <v>430</v>
      </c>
      <c r="F46" s="10" t="s">
        <v>15</v>
      </c>
      <c r="G46" s="10"/>
    </row>
    <row r="47" spans="1:7" outlineLevel="1">
      <c r="A47" s="10" t="s">
        <v>12</v>
      </c>
      <c r="B47" s="10" t="s">
        <v>13</v>
      </c>
      <c r="C47" s="10"/>
      <c r="D47" s="10"/>
      <c r="E47" s="10" t="s">
        <v>431</v>
      </c>
      <c r="F47" s="10" t="s">
        <v>15</v>
      </c>
      <c r="G47" s="10"/>
    </row>
    <row r="48" spans="1:7" outlineLevel="1">
      <c r="A48" s="10" t="s">
        <v>12</v>
      </c>
      <c r="B48" s="10" t="s">
        <v>13</v>
      </c>
      <c r="C48" s="10" t="s">
        <v>17</v>
      </c>
      <c r="D48" s="10"/>
      <c r="E48" s="10" t="s">
        <v>432</v>
      </c>
      <c r="F48" s="10" t="s">
        <v>15</v>
      </c>
      <c r="G48" s="10"/>
    </row>
    <row r="49" spans="1:7" outlineLevel="1">
      <c r="A49" s="10" t="s">
        <v>12</v>
      </c>
      <c r="B49" s="10" t="s">
        <v>13</v>
      </c>
      <c r="C49" s="10" t="s">
        <v>17</v>
      </c>
      <c r="D49" s="10"/>
      <c r="E49" s="10" t="s">
        <v>433</v>
      </c>
      <c r="F49" s="10" t="s">
        <v>15</v>
      </c>
      <c r="G49" s="10"/>
    </row>
    <row r="50" spans="1:7">
      <c r="A50" s="3" t="s">
        <v>12</v>
      </c>
      <c r="B50" s="8" t="s">
        <v>833</v>
      </c>
      <c r="C50" s="3"/>
      <c r="D50" s="3"/>
      <c r="E50" s="9" t="s">
        <v>834</v>
      </c>
      <c r="F50" s="3" t="s">
        <v>12</v>
      </c>
      <c r="G50" s="3"/>
    </row>
    <row r="51" spans="1:7" outlineLevel="1">
      <c r="A51" s="10" t="s">
        <v>12</v>
      </c>
      <c r="B51" s="10" t="s">
        <v>13</v>
      </c>
      <c r="C51" s="10"/>
      <c r="D51" s="10"/>
      <c r="E51" s="10" t="s">
        <v>835</v>
      </c>
      <c r="F51" s="10" t="s">
        <v>15</v>
      </c>
      <c r="G51" s="10"/>
    </row>
    <row r="52" spans="1:7" outlineLevel="1">
      <c r="A52" s="10" t="s">
        <v>12</v>
      </c>
      <c r="B52" s="10" t="s">
        <v>13</v>
      </c>
      <c r="C52" s="10"/>
      <c r="D52" s="10"/>
      <c r="E52" s="10" t="s">
        <v>836</v>
      </c>
      <c r="F52" s="10" t="s">
        <v>15</v>
      </c>
      <c r="G52" s="10"/>
    </row>
    <row r="53" spans="1:7" outlineLevel="1">
      <c r="A53" s="10" t="s">
        <v>12</v>
      </c>
      <c r="B53" s="10" t="s">
        <v>13</v>
      </c>
      <c r="C53" s="10"/>
      <c r="D53" s="10"/>
      <c r="E53" s="10" t="s">
        <v>837</v>
      </c>
      <c r="F53" s="10" t="s">
        <v>15</v>
      </c>
      <c r="G53" s="10"/>
    </row>
    <row r="54" spans="1:7" outlineLevel="1">
      <c r="A54" s="10" t="s">
        <v>12</v>
      </c>
      <c r="B54" s="10" t="s">
        <v>13</v>
      </c>
      <c r="C54" s="10" t="s">
        <v>17</v>
      </c>
      <c r="D54" s="10"/>
      <c r="E54" s="10" t="s">
        <v>838</v>
      </c>
      <c r="F54" s="10" t="s">
        <v>15</v>
      </c>
      <c r="G54" s="10"/>
    </row>
    <row r="55" spans="1:7">
      <c r="A55" s="3" t="s">
        <v>12</v>
      </c>
      <c r="B55" s="9" t="s">
        <v>13</v>
      </c>
      <c r="C55" s="3"/>
      <c r="D55" s="3"/>
      <c r="E55" s="9" t="s">
        <v>839</v>
      </c>
      <c r="F55" s="3" t="s">
        <v>15</v>
      </c>
      <c r="G55" s="3"/>
    </row>
    <row r="56" spans="1:7">
      <c r="A56" s="3" t="s">
        <v>12</v>
      </c>
      <c r="B56" s="3" t="s">
        <v>13</v>
      </c>
      <c r="C56" s="3" t="s">
        <v>17</v>
      </c>
      <c r="D56" s="3"/>
      <c r="E56" s="9" t="s">
        <v>440</v>
      </c>
      <c r="F56" s="3" t="s">
        <v>15</v>
      </c>
      <c r="G56" s="3"/>
    </row>
    <row r="57" spans="1:7">
      <c r="A57" s="3" t="s">
        <v>12</v>
      </c>
      <c r="B57" s="8" t="s">
        <v>441</v>
      </c>
      <c r="C57" s="3" t="s">
        <v>17</v>
      </c>
      <c r="D57" s="3"/>
      <c r="E57" s="9" t="s">
        <v>441</v>
      </c>
      <c r="F57" s="3" t="s">
        <v>12</v>
      </c>
      <c r="G57" s="3"/>
    </row>
    <row r="58" spans="1:7" outlineLevel="1">
      <c r="A58" s="10" t="s">
        <v>12</v>
      </c>
      <c r="B58" s="16" t="s">
        <v>63</v>
      </c>
      <c r="C58" s="10" t="s">
        <v>17</v>
      </c>
      <c r="D58" s="10"/>
      <c r="E58" s="10" t="s">
        <v>442</v>
      </c>
      <c r="F58" s="10" t="s">
        <v>15</v>
      </c>
      <c r="G58" s="10"/>
    </row>
    <row r="59" spans="1:7" outlineLevel="2">
      <c r="A59" s="10" t="s">
        <v>12</v>
      </c>
      <c r="B59" s="10" t="s">
        <v>65</v>
      </c>
      <c r="C59" s="10" t="s">
        <v>17</v>
      </c>
      <c r="D59" s="10"/>
      <c r="E59" s="10" t="s">
        <v>66</v>
      </c>
      <c r="F59" s="10" t="s">
        <v>15</v>
      </c>
      <c r="G59" s="14">
        <v>44075</v>
      </c>
    </row>
    <row r="60" spans="1:7" outlineLevel="2">
      <c r="A60" s="10" t="s">
        <v>12</v>
      </c>
      <c r="B60" s="10" t="s">
        <v>65</v>
      </c>
      <c r="C60" s="10" t="s">
        <v>17</v>
      </c>
      <c r="D60" s="10"/>
      <c r="E60" s="10" t="s">
        <v>67</v>
      </c>
      <c r="F60" s="10" t="s">
        <v>15</v>
      </c>
      <c r="G60" s="14">
        <v>47726</v>
      </c>
    </row>
    <row r="61" spans="1:7" outlineLevel="1">
      <c r="A61" s="10" t="s">
        <v>12</v>
      </c>
      <c r="B61" s="10" t="s">
        <v>13</v>
      </c>
      <c r="C61" s="10" t="s">
        <v>17</v>
      </c>
      <c r="D61" s="10"/>
      <c r="E61" s="10" t="s">
        <v>443</v>
      </c>
      <c r="F61" s="10" t="s">
        <v>15</v>
      </c>
      <c r="G61" s="10"/>
    </row>
    <row r="62" spans="1:7" outlineLevel="1">
      <c r="A62" s="10" t="s">
        <v>12</v>
      </c>
      <c r="B62" s="10" t="s">
        <v>13</v>
      </c>
      <c r="C62" s="10" t="s">
        <v>17</v>
      </c>
      <c r="D62" s="10"/>
      <c r="E62" s="10" t="s">
        <v>444</v>
      </c>
      <c r="F62" s="10" t="s">
        <v>15</v>
      </c>
      <c r="G62" s="10"/>
    </row>
    <row r="63" spans="1:7" outlineLevel="1">
      <c r="A63" s="10" t="s">
        <v>12</v>
      </c>
      <c r="B63" s="10" t="s">
        <v>65</v>
      </c>
      <c r="C63" s="10" t="s">
        <v>17</v>
      </c>
      <c r="D63" s="10"/>
      <c r="E63" s="10" t="s">
        <v>445</v>
      </c>
      <c r="F63" s="10" t="s">
        <v>15</v>
      </c>
      <c r="G63" s="10"/>
    </row>
    <row r="64" spans="1:7" outlineLevel="1">
      <c r="A64" s="10" t="s">
        <v>12</v>
      </c>
      <c r="B64" s="10" t="s">
        <v>13</v>
      </c>
      <c r="C64" s="10" t="s">
        <v>17</v>
      </c>
      <c r="D64" s="10"/>
      <c r="E64" s="10" t="s">
        <v>446</v>
      </c>
      <c r="F64" s="10" t="s">
        <v>15</v>
      </c>
      <c r="G64" s="10"/>
    </row>
    <row r="65" spans="1:7">
      <c r="A65" s="3" t="s">
        <v>12</v>
      </c>
      <c r="B65" s="3" t="s">
        <v>13</v>
      </c>
      <c r="C65" s="3" t="s">
        <v>17</v>
      </c>
      <c r="D65" s="3"/>
      <c r="E65" s="9" t="s">
        <v>447</v>
      </c>
      <c r="F65" s="3" t="s">
        <v>12</v>
      </c>
      <c r="G65" s="3"/>
    </row>
    <row r="66" spans="1:7" outlineLevel="1">
      <c r="A66" s="10" t="s">
        <v>12</v>
      </c>
      <c r="B66" s="10" t="s">
        <v>13</v>
      </c>
      <c r="C66" s="10" t="s">
        <v>17</v>
      </c>
      <c r="D66" s="10"/>
      <c r="E66" s="10" t="s">
        <v>431</v>
      </c>
      <c r="F66" s="10" t="s">
        <v>15</v>
      </c>
      <c r="G66" s="10"/>
    </row>
    <row r="67" spans="1:7" outlineLevel="1">
      <c r="A67" s="10" t="s">
        <v>12</v>
      </c>
      <c r="B67" s="10" t="s">
        <v>13</v>
      </c>
      <c r="C67" s="10" t="s">
        <v>17</v>
      </c>
      <c r="D67" s="10"/>
      <c r="E67" s="10" t="s">
        <v>432</v>
      </c>
      <c r="F67" s="10" t="s">
        <v>15</v>
      </c>
      <c r="G67" s="10"/>
    </row>
    <row r="68" spans="1:7" outlineLevel="1">
      <c r="A68" s="10" t="s">
        <v>12</v>
      </c>
      <c r="B68" s="10" t="s">
        <v>13</v>
      </c>
      <c r="C68" s="10" t="s">
        <v>17</v>
      </c>
      <c r="D68" s="10"/>
      <c r="E68" s="10" t="s">
        <v>433</v>
      </c>
      <c r="F68" s="10" t="s">
        <v>15</v>
      </c>
      <c r="G68" s="10"/>
    </row>
    <row r="69" spans="1:7" outlineLevel="1">
      <c r="A69" s="10" t="s">
        <v>12</v>
      </c>
      <c r="B69" s="10" t="s">
        <v>65</v>
      </c>
      <c r="C69" s="10" t="s">
        <v>17</v>
      </c>
      <c r="D69" s="10"/>
      <c r="E69" s="10" t="s">
        <v>445</v>
      </c>
      <c r="F69" s="10" t="s">
        <v>15</v>
      </c>
      <c r="G69" s="10"/>
    </row>
    <row r="70" spans="1:7" outlineLevel="1">
      <c r="A70" s="10" t="s">
        <v>12</v>
      </c>
      <c r="B70" s="10" t="s">
        <v>13</v>
      </c>
      <c r="C70" s="10" t="s">
        <v>17</v>
      </c>
      <c r="D70" s="10"/>
      <c r="E70" s="10" t="s">
        <v>448</v>
      </c>
      <c r="F70" s="10" t="s">
        <v>15</v>
      </c>
      <c r="G70" s="10"/>
    </row>
    <row r="71" spans="1:7" outlineLevel="1">
      <c r="A71" s="10" t="s">
        <v>12</v>
      </c>
      <c r="B71" s="10" t="s">
        <v>13</v>
      </c>
      <c r="C71" s="10" t="s">
        <v>17</v>
      </c>
      <c r="D71" s="10"/>
      <c r="E71" s="10" t="s">
        <v>449</v>
      </c>
      <c r="F71" s="10" t="s">
        <v>15</v>
      </c>
      <c r="G71" s="10"/>
    </row>
    <row r="72" spans="1:7">
      <c r="A72" s="3" t="s">
        <v>12</v>
      </c>
      <c r="B72" s="3" t="s">
        <v>13</v>
      </c>
      <c r="C72" s="3" t="s">
        <v>17</v>
      </c>
      <c r="D72" s="3"/>
      <c r="E72" s="9" t="s">
        <v>450</v>
      </c>
      <c r="F72" s="3" t="s">
        <v>15</v>
      </c>
      <c r="G72" s="3"/>
    </row>
    <row r="73" spans="1:7" ht="30">
      <c r="A73" s="3" t="s">
        <v>12</v>
      </c>
      <c r="B73" s="3" t="s">
        <v>13</v>
      </c>
      <c r="C73" s="3" t="s">
        <v>17</v>
      </c>
      <c r="D73" s="3"/>
      <c r="E73" s="9" t="s">
        <v>451</v>
      </c>
      <c r="F73" s="3" t="s">
        <v>15</v>
      </c>
      <c r="G73" s="3"/>
    </row>
    <row r="74" spans="1:7" ht="30">
      <c r="A74" s="3" t="s">
        <v>12</v>
      </c>
      <c r="B74" s="8" t="s">
        <v>452</v>
      </c>
      <c r="C74" s="3" t="s">
        <v>17</v>
      </c>
      <c r="D74" s="3"/>
      <c r="E74" s="9" t="s">
        <v>840</v>
      </c>
      <c r="F74" s="3" t="s">
        <v>15</v>
      </c>
      <c r="G74" s="3"/>
    </row>
    <row r="75" spans="1:7" outlineLevel="1">
      <c r="A75" s="10" t="s">
        <v>12</v>
      </c>
      <c r="B75" s="10" t="s">
        <v>13</v>
      </c>
      <c r="C75" s="10" t="s">
        <v>17</v>
      </c>
      <c r="D75" s="10"/>
      <c r="E75" s="10" t="s">
        <v>454</v>
      </c>
      <c r="F75" s="10" t="s">
        <v>15</v>
      </c>
      <c r="G75" s="10"/>
    </row>
    <row r="76" spans="1:7" ht="14.25" customHeight="1" outlineLevel="1">
      <c r="A76" s="10" t="s">
        <v>12</v>
      </c>
      <c r="B76" s="10" t="s">
        <v>13</v>
      </c>
      <c r="C76" s="10" t="s">
        <v>17</v>
      </c>
      <c r="D76" s="10"/>
      <c r="E76" s="10" t="s">
        <v>455</v>
      </c>
      <c r="F76" s="10" t="s">
        <v>15</v>
      </c>
      <c r="G76" s="10"/>
    </row>
    <row r="77" spans="1:7" outlineLevel="1">
      <c r="A77" s="10" t="s">
        <v>12</v>
      </c>
      <c r="B77" s="10" t="s">
        <v>13</v>
      </c>
      <c r="C77" s="10" t="s">
        <v>17</v>
      </c>
      <c r="D77" s="10"/>
      <c r="E77" s="10" t="s">
        <v>456</v>
      </c>
      <c r="F77" s="10" t="s">
        <v>15</v>
      </c>
      <c r="G77" s="10"/>
    </row>
    <row r="78" spans="1:7" ht="30">
      <c r="A78" s="3" t="s">
        <v>12</v>
      </c>
      <c r="B78" s="8" t="s">
        <v>452</v>
      </c>
      <c r="C78" s="3" t="s">
        <v>17</v>
      </c>
      <c r="D78" s="3"/>
      <c r="E78" s="9" t="s">
        <v>841</v>
      </c>
      <c r="F78" s="3" t="s">
        <v>15</v>
      </c>
      <c r="G78" s="3"/>
    </row>
    <row r="79" spans="1:7" outlineLevel="1">
      <c r="A79" s="10" t="s">
        <v>12</v>
      </c>
      <c r="B79" s="10" t="s">
        <v>13</v>
      </c>
      <c r="C79" s="10" t="s">
        <v>17</v>
      </c>
      <c r="D79" s="10"/>
      <c r="E79" s="10" t="s">
        <v>454</v>
      </c>
      <c r="F79" s="10" t="s">
        <v>15</v>
      </c>
      <c r="G79" s="10"/>
    </row>
    <row r="80" spans="1:7" ht="14.25" customHeight="1" outlineLevel="1">
      <c r="A80" s="10" t="s">
        <v>12</v>
      </c>
      <c r="B80" s="10" t="s">
        <v>13</v>
      </c>
      <c r="C80" s="10" t="s">
        <v>17</v>
      </c>
      <c r="D80" s="10"/>
      <c r="E80" s="10" t="s">
        <v>455</v>
      </c>
      <c r="F80" s="10" t="s">
        <v>15</v>
      </c>
      <c r="G80" s="10"/>
    </row>
    <row r="81" spans="1:7" outlineLevel="1">
      <c r="A81" s="10" t="s">
        <v>12</v>
      </c>
      <c r="B81" s="10" t="s">
        <v>13</v>
      </c>
      <c r="C81" s="10" t="s">
        <v>17</v>
      </c>
      <c r="D81" s="10"/>
      <c r="E81" s="10" t="s">
        <v>456</v>
      </c>
      <c r="F81" s="10" t="s">
        <v>15</v>
      </c>
      <c r="G81" s="10"/>
    </row>
    <row r="82" spans="1:7" ht="30">
      <c r="A82" s="9" t="s">
        <v>12</v>
      </c>
      <c r="B82" s="8" t="s">
        <v>452</v>
      </c>
      <c r="C82" s="3" t="s">
        <v>17</v>
      </c>
      <c r="D82" s="3"/>
      <c r="E82" s="9" t="s">
        <v>842</v>
      </c>
      <c r="F82" s="3" t="s">
        <v>15</v>
      </c>
      <c r="G82" s="3"/>
    </row>
    <row r="83" spans="1:7" outlineLevel="1">
      <c r="A83" s="10" t="s">
        <v>12</v>
      </c>
      <c r="B83" s="10" t="s">
        <v>13</v>
      </c>
      <c r="C83" s="10" t="s">
        <v>17</v>
      </c>
      <c r="D83" s="10"/>
      <c r="E83" s="10" t="s">
        <v>454</v>
      </c>
      <c r="F83" s="10" t="s">
        <v>15</v>
      </c>
      <c r="G83" s="10"/>
    </row>
    <row r="84" spans="1:7" ht="14.25" customHeight="1" outlineLevel="1">
      <c r="A84" s="10" t="s">
        <v>12</v>
      </c>
      <c r="B84" s="10" t="s">
        <v>13</v>
      </c>
      <c r="C84" s="10" t="s">
        <v>17</v>
      </c>
      <c r="D84" s="10"/>
      <c r="E84" s="10" t="s">
        <v>455</v>
      </c>
      <c r="F84" s="10" t="s">
        <v>15</v>
      </c>
      <c r="G84" s="10"/>
    </row>
    <row r="85" spans="1:7" outlineLevel="1">
      <c r="A85" s="10" t="s">
        <v>12</v>
      </c>
      <c r="B85" s="10" t="s">
        <v>13</v>
      </c>
      <c r="C85" s="10" t="s">
        <v>17</v>
      </c>
      <c r="D85" s="10"/>
      <c r="E85" s="10" t="s">
        <v>456</v>
      </c>
      <c r="F85" s="10" t="s">
        <v>15</v>
      </c>
      <c r="G85" s="10"/>
    </row>
    <row r="86" spans="1:7" ht="45">
      <c r="A86" s="9" t="s">
        <v>12</v>
      </c>
      <c r="B86" s="8" t="s">
        <v>452</v>
      </c>
      <c r="C86" s="3" t="s">
        <v>17</v>
      </c>
      <c r="D86" s="3"/>
      <c r="E86" s="9" t="s">
        <v>843</v>
      </c>
      <c r="F86" s="3" t="s">
        <v>15</v>
      </c>
      <c r="G86" s="3"/>
    </row>
    <row r="87" spans="1:7" outlineLevel="1">
      <c r="A87" s="10" t="s">
        <v>12</v>
      </c>
      <c r="B87" s="10" t="s">
        <v>13</v>
      </c>
      <c r="C87" s="10" t="s">
        <v>17</v>
      </c>
      <c r="D87" s="10"/>
      <c r="E87" s="10" t="s">
        <v>454</v>
      </c>
      <c r="F87" s="10" t="s">
        <v>15</v>
      </c>
      <c r="G87" s="10"/>
    </row>
    <row r="88" spans="1:7" ht="14.25" customHeight="1" outlineLevel="1">
      <c r="A88" s="10" t="s">
        <v>12</v>
      </c>
      <c r="B88" s="10" t="s">
        <v>13</v>
      </c>
      <c r="C88" s="10" t="s">
        <v>17</v>
      </c>
      <c r="D88" s="10"/>
      <c r="E88" s="10" t="s">
        <v>455</v>
      </c>
      <c r="F88" s="10" t="s">
        <v>15</v>
      </c>
      <c r="G88" s="10"/>
    </row>
    <row r="89" spans="1:7" outlineLevel="1">
      <c r="A89" s="10" t="s">
        <v>12</v>
      </c>
      <c r="B89" s="10" t="s">
        <v>13</v>
      </c>
      <c r="C89" s="10" t="s">
        <v>17</v>
      </c>
      <c r="D89" s="10"/>
      <c r="E89" s="10" t="s">
        <v>456</v>
      </c>
      <c r="F89" s="10" t="s">
        <v>15</v>
      </c>
      <c r="G89" s="10"/>
    </row>
    <row r="90" spans="1:7" ht="30">
      <c r="A90" s="9" t="s">
        <v>12</v>
      </c>
      <c r="B90" s="8" t="s">
        <v>452</v>
      </c>
      <c r="C90" s="3" t="s">
        <v>17</v>
      </c>
      <c r="D90" s="3"/>
      <c r="E90" s="9" t="s">
        <v>844</v>
      </c>
      <c r="F90" s="3" t="s">
        <v>15</v>
      </c>
      <c r="G90" s="3"/>
    </row>
    <row r="91" spans="1:7" outlineLevel="1">
      <c r="A91" s="10" t="s">
        <v>12</v>
      </c>
      <c r="B91" s="10" t="s">
        <v>13</v>
      </c>
      <c r="C91" s="10" t="s">
        <v>17</v>
      </c>
      <c r="D91" s="10"/>
      <c r="E91" s="10" t="s">
        <v>454</v>
      </c>
      <c r="F91" s="10" t="s">
        <v>15</v>
      </c>
      <c r="G91" s="10"/>
    </row>
    <row r="92" spans="1:7" ht="14.25" customHeight="1" outlineLevel="1">
      <c r="A92" s="10" t="s">
        <v>12</v>
      </c>
      <c r="B92" s="10" t="s">
        <v>13</v>
      </c>
      <c r="C92" s="10" t="s">
        <v>17</v>
      </c>
      <c r="D92" s="10"/>
      <c r="E92" s="10" t="s">
        <v>455</v>
      </c>
      <c r="F92" s="10" t="s">
        <v>15</v>
      </c>
      <c r="G92" s="10"/>
    </row>
    <row r="93" spans="1:7" outlineLevel="1">
      <c r="A93" s="10" t="s">
        <v>12</v>
      </c>
      <c r="B93" s="10" t="s">
        <v>13</v>
      </c>
      <c r="C93" s="10" t="s">
        <v>17</v>
      </c>
      <c r="D93" s="10"/>
      <c r="E93" s="10" t="s">
        <v>456</v>
      </c>
      <c r="F93" s="10" t="s">
        <v>15</v>
      </c>
      <c r="G93" s="10"/>
    </row>
    <row r="94" spans="1:7" ht="30">
      <c r="A94" s="9" t="s">
        <v>12</v>
      </c>
      <c r="B94" s="8" t="s">
        <v>452</v>
      </c>
      <c r="C94" s="3" t="s">
        <v>17</v>
      </c>
      <c r="D94" s="3"/>
      <c r="E94" s="9" t="s">
        <v>845</v>
      </c>
      <c r="F94" s="3" t="s">
        <v>15</v>
      </c>
      <c r="G94" s="3"/>
    </row>
    <row r="95" spans="1:7" outlineLevel="1">
      <c r="A95" s="10" t="s">
        <v>12</v>
      </c>
      <c r="B95" s="10" t="s">
        <v>13</v>
      </c>
      <c r="C95" s="10" t="s">
        <v>17</v>
      </c>
      <c r="D95" s="10"/>
      <c r="E95" s="10" t="s">
        <v>454</v>
      </c>
      <c r="F95" s="10" t="s">
        <v>15</v>
      </c>
      <c r="G95" s="10"/>
    </row>
    <row r="96" spans="1:7" ht="14.25" customHeight="1" outlineLevel="1">
      <c r="A96" s="10" t="s">
        <v>12</v>
      </c>
      <c r="B96" s="10" t="s">
        <v>13</v>
      </c>
      <c r="C96" s="10" t="s">
        <v>17</v>
      </c>
      <c r="D96" s="10"/>
      <c r="E96" s="10" t="s">
        <v>455</v>
      </c>
      <c r="F96" s="10" t="s">
        <v>15</v>
      </c>
      <c r="G96" s="10"/>
    </row>
    <row r="97" spans="1:7" outlineLevel="1">
      <c r="A97" s="10" t="s">
        <v>12</v>
      </c>
      <c r="B97" s="10" t="s">
        <v>13</v>
      </c>
      <c r="C97" s="10" t="s">
        <v>17</v>
      </c>
      <c r="D97" s="10"/>
      <c r="E97" s="10" t="s">
        <v>456</v>
      </c>
      <c r="F97" s="10" t="s">
        <v>15</v>
      </c>
      <c r="G97" s="10"/>
    </row>
    <row r="98" spans="1:7" ht="30">
      <c r="A98" s="9" t="s">
        <v>12</v>
      </c>
      <c r="B98" s="8" t="s">
        <v>452</v>
      </c>
      <c r="C98" s="3" t="s">
        <v>17</v>
      </c>
      <c r="D98" s="3"/>
      <c r="E98" s="9" t="s">
        <v>846</v>
      </c>
      <c r="F98" s="3" t="s">
        <v>15</v>
      </c>
      <c r="G98" s="3"/>
    </row>
    <row r="99" spans="1:7" outlineLevel="1">
      <c r="A99" s="10" t="s">
        <v>12</v>
      </c>
      <c r="B99" s="10" t="s">
        <v>13</v>
      </c>
      <c r="C99" s="10" t="s">
        <v>17</v>
      </c>
      <c r="D99" s="10"/>
      <c r="E99" s="10" t="s">
        <v>454</v>
      </c>
      <c r="F99" s="10" t="s">
        <v>15</v>
      </c>
      <c r="G99" s="10"/>
    </row>
    <row r="100" spans="1:7" ht="14.25" customHeight="1" outlineLevel="1">
      <c r="A100" s="10" t="s">
        <v>12</v>
      </c>
      <c r="B100" s="10" t="s">
        <v>13</v>
      </c>
      <c r="C100" s="10" t="s">
        <v>17</v>
      </c>
      <c r="D100" s="10"/>
      <c r="E100" s="10" t="s">
        <v>455</v>
      </c>
      <c r="F100" s="10" t="s">
        <v>15</v>
      </c>
      <c r="G100" s="10"/>
    </row>
    <row r="101" spans="1:7" outlineLevel="1">
      <c r="A101" s="10" t="s">
        <v>12</v>
      </c>
      <c r="B101" s="10" t="s">
        <v>13</v>
      </c>
      <c r="C101" s="10" t="s">
        <v>17</v>
      </c>
      <c r="D101" s="10"/>
      <c r="E101" s="10" t="s">
        <v>456</v>
      </c>
      <c r="F101" s="10" t="s">
        <v>15</v>
      </c>
      <c r="G101" s="10"/>
    </row>
    <row r="102" spans="1:7" ht="30">
      <c r="A102" s="9" t="s">
        <v>12</v>
      </c>
      <c r="B102" s="8" t="s">
        <v>452</v>
      </c>
      <c r="C102" s="3" t="s">
        <v>17</v>
      </c>
      <c r="D102" s="3"/>
      <c r="E102" s="9" t="s">
        <v>847</v>
      </c>
      <c r="F102" s="3" t="s">
        <v>15</v>
      </c>
      <c r="G102" s="3"/>
    </row>
    <row r="103" spans="1:7" outlineLevel="1">
      <c r="A103" s="10" t="s">
        <v>12</v>
      </c>
      <c r="B103" s="10" t="s">
        <v>13</v>
      </c>
      <c r="C103" s="10" t="s">
        <v>17</v>
      </c>
      <c r="D103" s="10"/>
      <c r="E103" s="10" t="s">
        <v>454</v>
      </c>
      <c r="F103" s="10" t="s">
        <v>15</v>
      </c>
      <c r="G103" s="10"/>
    </row>
    <row r="104" spans="1:7" ht="14.25" customHeight="1" outlineLevel="1">
      <c r="A104" s="10" t="s">
        <v>12</v>
      </c>
      <c r="B104" s="10" t="s">
        <v>13</v>
      </c>
      <c r="C104" s="10" t="s">
        <v>17</v>
      </c>
      <c r="D104" s="10"/>
      <c r="E104" s="10" t="s">
        <v>455</v>
      </c>
      <c r="F104" s="10" t="s">
        <v>15</v>
      </c>
      <c r="G104" s="10"/>
    </row>
    <row r="105" spans="1:7" outlineLevel="1">
      <c r="A105" s="10" t="s">
        <v>12</v>
      </c>
      <c r="B105" s="10" t="s">
        <v>13</v>
      </c>
      <c r="C105" s="10" t="s">
        <v>17</v>
      </c>
      <c r="D105" s="10"/>
      <c r="E105" s="10" t="s">
        <v>456</v>
      </c>
      <c r="F105" s="10" t="s">
        <v>15</v>
      </c>
      <c r="G105" s="10"/>
    </row>
    <row r="106" spans="1:7" ht="30">
      <c r="A106" s="9" t="s">
        <v>12</v>
      </c>
      <c r="B106" s="8" t="s">
        <v>452</v>
      </c>
      <c r="C106" s="3" t="s">
        <v>17</v>
      </c>
      <c r="D106" s="3"/>
      <c r="E106" s="9" t="s">
        <v>848</v>
      </c>
      <c r="F106" s="3" t="s">
        <v>15</v>
      </c>
      <c r="G106" s="3"/>
    </row>
    <row r="107" spans="1:7" outlineLevel="1">
      <c r="A107" s="10" t="s">
        <v>12</v>
      </c>
      <c r="B107" s="10" t="s">
        <v>13</v>
      </c>
      <c r="C107" s="10" t="s">
        <v>17</v>
      </c>
      <c r="D107" s="10"/>
      <c r="E107" s="10" t="s">
        <v>454</v>
      </c>
      <c r="F107" s="10" t="s">
        <v>15</v>
      </c>
      <c r="G107" s="10"/>
    </row>
    <row r="108" spans="1:7" ht="14.25" customHeight="1" outlineLevel="1">
      <c r="A108" s="10" t="s">
        <v>12</v>
      </c>
      <c r="B108" s="10" t="s">
        <v>13</v>
      </c>
      <c r="C108" s="10" t="s">
        <v>17</v>
      </c>
      <c r="D108" s="10"/>
      <c r="E108" s="10" t="s">
        <v>455</v>
      </c>
      <c r="F108" s="10" t="s">
        <v>15</v>
      </c>
      <c r="G108" s="10"/>
    </row>
    <row r="109" spans="1:7" outlineLevel="1">
      <c r="A109" s="10" t="s">
        <v>12</v>
      </c>
      <c r="B109" s="10" t="s">
        <v>13</v>
      </c>
      <c r="C109" s="10" t="s">
        <v>17</v>
      </c>
      <c r="D109" s="10"/>
      <c r="E109" s="10" t="s">
        <v>456</v>
      </c>
      <c r="F109" s="10" t="s">
        <v>15</v>
      </c>
      <c r="G109" s="10"/>
    </row>
    <row r="110" spans="1:7" ht="30">
      <c r="A110" s="9" t="s">
        <v>12</v>
      </c>
      <c r="B110" s="8" t="s">
        <v>452</v>
      </c>
      <c r="C110" s="3" t="s">
        <v>17</v>
      </c>
      <c r="D110" s="3"/>
      <c r="E110" s="9" t="s">
        <v>849</v>
      </c>
      <c r="F110" s="3" t="s">
        <v>15</v>
      </c>
      <c r="G110" s="3"/>
    </row>
    <row r="111" spans="1:7" outlineLevel="1">
      <c r="A111" s="10" t="s">
        <v>12</v>
      </c>
      <c r="B111" s="10" t="s">
        <v>13</v>
      </c>
      <c r="C111" s="10" t="s">
        <v>17</v>
      </c>
      <c r="D111" s="10"/>
      <c r="E111" s="10" t="s">
        <v>454</v>
      </c>
      <c r="F111" s="10" t="s">
        <v>15</v>
      </c>
      <c r="G111" s="10"/>
    </row>
    <row r="112" spans="1:7" ht="14.25" customHeight="1" outlineLevel="1">
      <c r="A112" s="10" t="s">
        <v>12</v>
      </c>
      <c r="B112" s="10" t="s">
        <v>13</v>
      </c>
      <c r="C112" s="10" t="s">
        <v>17</v>
      </c>
      <c r="D112" s="10"/>
      <c r="E112" s="10" t="s">
        <v>455</v>
      </c>
      <c r="F112" s="10" t="s">
        <v>15</v>
      </c>
      <c r="G112" s="10"/>
    </row>
    <row r="113" spans="1:7" outlineLevel="1">
      <c r="A113" s="10" t="s">
        <v>12</v>
      </c>
      <c r="B113" s="10" t="s">
        <v>13</v>
      </c>
      <c r="C113" s="10" t="s">
        <v>17</v>
      </c>
      <c r="D113" s="10"/>
      <c r="E113" s="10" t="s">
        <v>456</v>
      </c>
      <c r="F113" s="10" t="s">
        <v>15</v>
      </c>
      <c r="G113" s="10"/>
    </row>
    <row r="114" spans="1:7">
      <c r="A114" s="9" t="s">
        <v>12</v>
      </c>
      <c r="B114" s="8" t="s">
        <v>452</v>
      </c>
      <c r="C114" s="3" t="s">
        <v>17</v>
      </c>
      <c r="D114" s="3"/>
      <c r="E114" s="9" t="s">
        <v>850</v>
      </c>
      <c r="F114" s="3" t="s">
        <v>15</v>
      </c>
      <c r="G114" s="3"/>
    </row>
    <row r="115" spans="1:7" outlineLevel="1">
      <c r="A115" s="10" t="s">
        <v>12</v>
      </c>
      <c r="B115" s="10" t="s">
        <v>13</v>
      </c>
      <c r="C115" s="10" t="s">
        <v>17</v>
      </c>
      <c r="D115" s="10"/>
      <c r="E115" s="10" t="s">
        <v>454</v>
      </c>
      <c r="F115" s="10" t="s">
        <v>15</v>
      </c>
      <c r="G115" s="10"/>
    </row>
    <row r="116" spans="1:7" ht="14.25" customHeight="1" outlineLevel="1">
      <c r="A116" s="10" t="s">
        <v>12</v>
      </c>
      <c r="B116" s="10" t="s">
        <v>13</v>
      </c>
      <c r="C116" s="10" t="s">
        <v>17</v>
      </c>
      <c r="D116" s="10"/>
      <c r="E116" s="10" t="s">
        <v>455</v>
      </c>
      <c r="F116" s="10" t="s">
        <v>15</v>
      </c>
      <c r="G116" s="10"/>
    </row>
    <row r="117" spans="1:7" outlineLevel="1">
      <c r="A117" s="10" t="s">
        <v>12</v>
      </c>
      <c r="B117" s="10" t="s">
        <v>13</v>
      </c>
      <c r="C117" s="10" t="s">
        <v>17</v>
      </c>
      <c r="D117" s="10"/>
      <c r="E117" s="10" t="s">
        <v>456</v>
      </c>
      <c r="F117" s="10" t="s">
        <v>15</v>
      </c>
      <c r="G117" s="10"/>
    </row>
    <row r="118" spans="1:7" ht="30">
      <c r="A118" s="9" t="s">
        <v>12</v>
      </c>
      <c r="B118" s="8" t="s">
        <v>452</v>
      </c>
      <c r="C118" s="3" t="s">
        <v>17</v>
      </c>
      <c r="D118" s="3"/>
      <c r="E118" s="9" t="s">
        <v>851</v>
      </c>
      <c r="F118" s="3" t="s">
        <v>15</v>
      </c>
      <c r="G118" s="3"/>
    </row>
    <row r="119" spans="1:7" outlineLevel="1">
      <c r="A119" s="10" t="s">
        <v>12</v>
      </c>
      <c r="B119" s="10" t="s">
        <v>13</v>
      </c>
      <c r="C119" s="10" t="s">
        <v>17</v>
      </c>
      <c r="D119" s="10"/>
      <c r="E119" s="10" t="s">
        <v>454</v>
      </c>
      <c r="F119" s="10" t="s">
        <v>15</v>
      </c>
      <c r="G119" s="10"/>
    </row>
    <row r="120" spans="1:7" ht="14.25" customHeight="1" outlineLevel="1">
      <c r="A120" s="10" t="s">
        <v>12</v>
      </c>
      <c r="B120" s="10" t="s">
        <v>13</v>
      </c>
      <c r="C120" s="10" t="s">
        <v>17</v>
      </c>
      <c r="D120" s="10"/>
      <c r="E120" s="10" t="s">
        <v>455</v>
      </c>
      <c r="F120" s="10" t="s">
        <v>15</v>
      </c>
      <c r="G120" s="10"/>
    </row>
    <row r="121" spans="1:7" outlineLevel="1">
      <c r="A121" s="10" t="s">
        <v>12</v>
      </c>
      <c r="B121" s="10" t="s">
        <v>13</v>
      </c>
      <c r="C121" s="10" t="s">
        <v>17</v>
      </c>
      <c r="D121" s="10"/>
      <c r="E121" s="10" t="s">
        <v>456</v>
      </c>
      <c r="F121" s="10" t="s">
        <v>15</v>
      </c>
      <c r="G121" s="10"/>
    </row>
    <row r="122" spans="1:7" ht="30">
      <c r="A122" s="9" t="s">
        <v>12</v>
      </c>
      <c r="B122" s="8" t="s">
        <v>452</v>
      </c>
      <c r="C122" s="3" t="s">
        <v>17</v>
      </c>
      <c r="D122" s="3"/>
      <c r="E122" s="9" t="s">
        <v>852</v>
      </c>
      <c r="F122" s="3" t="s">
        <v>15</v>
      </c>
      <c r="G122" s="3"/>
    </row>
    <row r="123" spans="1:7" outlineLevel="1">
      <c r="A123" s="10" t="s">
        <v>12</v>
      </c>
      <c r="B123" s="10" t="s">
        <v>13</v>
      </c>
      <c r="C123" s="10" t="s">
        <v>17</v>
      </c>
      <c r="D123" s="10"/>
      <c r="E123" s="10" t="s">
        <v>454</v>
      </c>
      <c r="F123" s="10" t="s">
        <v>15</v>
      </c>
      <c r="G123" s="10"/>
    </row>
    <row r="124" spans="1:7" ht="14.25" customHeight="1" outlineLevel="1">
      <c r="A124" s="10" t="s">
        <v>12</v>
      </c>
      <c r="B124" s="10" t="s">
        <v>13</v>
      </c>
      <c r="C124" s="10" t="s">
        <v>17</v>
      </c>
      <c r="D124" s="10"/>
      <c r="E124" s="10" t="s">
        <v>455</v>
      </c>
      <c r="F124" s="10" t="s">
        <v>15</v>
      </c>
      <c r="G124" s="10"/>
    </row>
    <row r="125" spans="1:7" outlineLevel="1">
      <c r="A125" s="10" t="s">
        <v>12</v>
      </c>
      <c r="B125" s="10" t="s">
        <v>13</v>
      </c>
      <c r="C125" s="10" t="s">
        <v>17</v>
      </c>
      <c r="D125" s="10"/>
      <c r="E125" s="10" t="s">
        <v>456</v>
      </c>
      <c r="F125" s="10" t="s">
        <v>15</v>
      </c>
      <c r="G125" s="10"/>
    </row>
    <row r="126" spans="1:7">
      <c r="A126" s="9" t="s">
        <v>12</v>
      </c>
      <c r="B126" s="8" t="s">
        <v>452</v>
      </c>
      <c r="C126" s="3" t="s">
        <v>17</v>
      </c>
      <c r="D126" s="3"/>
      <c r="E126" s="9" t="s">
        <v>853</v>
      </c>
      <c r="F126" s="3" t="s">
        <v>15</v>
      </c>
      <c r="G126" s="3"/>
    </row>
    <row r="127" spans="1:7" outlineLevel="1">
      <c r="A127" s="10" t="s">
        <v>12</v>
      </c>
      <c r="B127" s="10" t="s">
        <v>13</v>
      </c>
      <c r="C127" s="10" t="s">
        <v>17</v>
      </c>
      <c r="D127" s="10"/>
      <c r="E127" s="10" t="s">
        <v>454</v>
      </c>
      <c r="F127" s="10" t="s">
        <v>15</v>
      </c>
      <c r="G127" s="10"/>
    </row>
    <row r="128" spans="1:7" ht="14.25" customHeight="1" outlineLevel="1">
      <c r="A128" s="10" t="s">
        <v>12</v>
      </c>
      <c r="B128" s="10" t="s">
        <v>13</v>
      </c>
      <c r="C128" s="10" t="s">
        <v>17</v>
      </c>
      <c r="D128" s="10"/>
      <c r="E128" s="10" t="s">
        <v>455</v>
      </c>
      <c r="F128" s="10" t="s">
        <v>15</v>
      </c>
      <c r="G128" s="10"/>
    </row>
    <row r="129" spans="1:7" outlineLevel="1">
      <c r="A129" s="10" t="s">
        <v>12</v>
      </c>
      <c r="B129" s="10" t="s">
        <v>13</v>
      </c>
      <c r="C129" s="10" t="s">
        <v>17</v>
      </c>
      <c r="D129" s="10"/>
      <c r="E129" s="10" t="s">
        <v>456</v>
      </c>
      <c r="F129" s="10" t="s">
        <v>15</v>
      </c>
      <c r="G129" s="10"/>
    </row>
    <row r="130" spans="1:7" ht="30">
      <c r="A130" s="9" t="s">
        <v>12</v>
      </c>
      <c r="B130" s="8" t="s">
        <v>452</v>
      </c>
      <c r="C130" s="3" t="s">
        <v>17</v>
      </c>
      <c r="D130" s="3"/>
      <c r="E130" s="9" t="s">
        <v>854</v>
      </c>
      <c r="F130" s="3" t="s">
        <v>15</v>
      </c>
      <c r="G130" s="3"/>
    </row>
    <row r="131" spans="1:7" outlineLevel="1">
      <c r="A131" s="10" t="s">
        <v>12</v>
      </c>
      <c r="B131" s="10" t="s">
        <v>13</v>
      </c>
      <c r="C131" s="10" t="s">
        <v>17</v>
      </c>
      <c r="D131" s="10"/>
      <c r="E131" s="10" t="s">
        <v>454</v>
      </c>
      <c r="F131" s="10" t="s">
        <v>15</v>
      </c>
      <c r="G131" s="10"/>
    </row>
    <row r="132" spans="1:7" ht="14.25" customHeight="1" outlineLevel="1">
      <c r="A132" s="10" t="s">
        <v>12</v>
      </c>
      <c r="B132" s="10" t="s">
        <v>13</v>
      </c>
      <c r="C132" s="10" t="s">
        <v>17</v>
      </c>
      <c r="D132" s="10"/>
      <c r="E132" s="10" t="s">
        <v>455</v>
      </c>
      <c r="F132" s="10" t="s">
        <v>15</v>
      </c>
      <c r="G132" s="10"/>
    </row>
    <row r="133" spans="1:7" outlineLevel="1">
      <c r="A133" s="10" t="s">
        <v>12</v>
      </c>
      <c r="B133" s="10" t="s">
        <v>13</v>
      </c>
      <c r="C133" s="10" t="s">
        <v>17</v>
      </c>
      <c r="D133" s="10"/>
      <c r="E133" s="10" t="s">
        <v>456</v>
      </c>
      <c r="F133" s="10" t="s">
        <v>15</v>
      </c>
      <c r="G133" s="10"/>
    </row>
    <row r="134" spans="1:7">
      <c r="A134" s="3" t="s">
        <v>12</v>
      </c>
      <c r="B134" s="3" t="s">
        <v>13</v>
      </c>
      <c r="C134" s="3" t="s">
        <v>17</v>
      </c>
      <c r="D134" s="3"/>
      <c r="E134" s="9" t="s">
        <v>471</v>
      </c>
      <c r="F134" s="3" t="s">
        <v>15</v>
      </c>
      <c r="G134" s="3"/>
    </row>
    <row r="135" spans="1:7">
      <c r="A135" s="3" t="s">
        <v>12</v>
      </c>
      <c r="B135" s="3" t="s">
        <v>13</v>
      </c>
      <c r="C135" s="3" t="s">
        <v>17</v>
      </c>
      <c r="D135" s="3"/>
      <c r="E135" s="9" t="s">
        <v>855</v>
      </c>
      <c r="F135" s="3" t="s">
        <v>15</v>
      </c>
      <c r="G135" s="3"/>
    </row>
    <row r="136" spans="1:7">
      <c r="A136" s="3" t="s">
        <v>15</v>
      </c>
      <c r="B136" s="3" t="s">
        <v>13</v>
      </c>
      <c r="C136" s="3" t="s">
        <v>17</v>
      </c>
      <c r="D136" s="3"/>
      <c r="E136" s="9" t="s">
        <v>473</v>
      </c>
      <c r="F136" s="3" t="s">
        <v>15</v>
      </c>
      <c r="G136" s="3"/>
    </row>
    <row r="137" spans="1:7">
      <c r="A137" s="3" t="s">
        <v>15</v>
      </c>
      <c r="B137" s="3" t="s">
        <v>13</v>
      </c>
      <c r="C137" s="3" t="s">
        <v>17</v>
      </c>
      <c r="D137" s="3"/>
      <c r="E137" s="9" t="s">
        <v>474</v>
      </c>
      <c r="F137" s="3" t="s">
        <v>15</v>
      </c>
      <c r="G137" s="3"/>
    </row>
    <row r="138" spans="1:7">
      <c r="A138" s="3" t="s">
        <v>15</v>
      </c>
      <c r="B138" s="8" t="s">
        <v>475</v>
      </c>
      <c r="C138" s="3" t="s">
        <v>17</v>
      </c>
      <c r="D138" s="3"/>
      <c r="E138" s="9" t="s">
        <v>856</v>
      </c>
      <c r="F138" s="3" t="s">
        <v>12</v>
      </c>
      <c r="G138" s="3"/>
    </row>
    <row r="139" spans="1:7" outlineLevel="1">
      <c r="A139" s="10" t="s">
        <v>12</v>
      </c>
      <c r="B139" s="10" t="s">
        <v>13</v>
      </c>
      <c r="C139" s="10" t="s">
        <v>17</v>
      </c>
      <c r="D139" s="10"/>
      <c r="E139" s="10" t="s">
        <v>477</v>
      </c>
      <c r="F139" s="10" t="s">
        <v>15</v>
      </c>
      <c r="G139" s="10"/>
    </row>
    <row r="140" spans="1:7" ht="14.25" customHeight="1" outlineLevel="1">
      <c r="A140" s="10" t="s">
        <v>12</v>
      </c>
      <c r="B140" s="10" t="s">
        <v>13</v>
      </c>
      <c r="C140" s="10" t="s">
        <v>17</v>
      </c>
      <c r="D140" s="10"/>
      <c r="E140" s="10" t="s">
        <v>478</v>
      </c>
      <c r="F140" s="10" t="s">
        <v>15</v>
      </c>
      <c r="G140" s="10"/>
    </row>
    <row r="141" spans="1:7" outlineLevel="1">
      <c r="A141" s="10" t="s">
        <v>12</v>
      </c>
      <c r="B141" s="10" t="s">
        <v>13</v>
      </c>
      <c r="C141" s="10" t="s">
        <v>17</v>
      </c>
      <c r="D141" s="10"/>
      <c r="E141" s="10" t="s">
        <v>479</v>
      </c>
      <c r="F141" s="10" t="s">
        <v>15</v>
      </c>
      <c r="G141" s="10"/>
    </row>
    <row r="142" spans="1:7" outlineLevel="1">
      <c r="A142" s="10" t="s">
        <v>12</v>
      </c>
      <c r="B142" s="10" t="s">
        <v>13</v>
      </c>
      <c r="C142" s="10" t="s">
        <v>17</v>
      </c>
      <c r="D142" s="10"/>
      <c r="E142" s="10" t="s">
        <v>480</v>
      </c>
      <c r="F142" s="10" t="s">
        <v>15</v>
      </c>
      <c r="G142" s="10"/>
    </row>
    <row r="143" spans="1:7">
      <c r="A143" s="3" t="s">
        <v>15</v>
      </c>
      <c r="B143" s="7" t="s">
        <v>481</v>
      </c>
      <c r="C143" s="3" t="s">
        <v>17</v>
      </c>
      <c r="D143" s="3"/>
      <c r="E143" s="9" t="s">
        <v>482</v>
      </c>
      <c r="F143" s="3" t="s">
        <v>12</v>
      </c>
      <c r="G143" s="3"/>
    </row>
    <row r="144" spans="1:7" outlineLevel="1">
      <c r="A144" s="10" t="s">
        <v>12</v>
      </c>
      <c r="B144" s="10" t="s">
        <v>13</v>
      </c>
      <c r="C144" s="10" t="s">
        <v>17</v>
      </c>
      <c r="D144" s="10"/>
      <c r="E144" s="10" t="s">
        <v>483</v>
      </c>
      <c r="F144" s="10" t="s">
        <v>15</v>
      </c>
      <c r="G144" s="10"/>
    </row>
    <row r="145" spans="1:7" ht="14.25" customHeight="1" outlineLevel="1">
      <c r="A145" s="10" t="s">
        <v>12</v>
      </c>
      <c r="B145" s="10" t="s">
        <v>13</v>
      </c>
      <c r="C145" s="10" t="s">
        <v>17</v>
      </c>
      <c r="D145" s="10"/>
      <c r="E145" s="10" t="s">
        <v>484</v>
      </c>
      <c r="F145" s="10" t="s">
        <v>15</v>
      </c>
      <c r="G145" s="10"/>
    </row>
    <row r="146" spans="1:7" outlineLevel="1">
      <c r="A146" s="10" t="s">
        <v>12</v>
      </c>
      <c r="B146" s="10" t="s">
        <v>65</v>
      </c>
      <c r="C146" s="10" t="s">
        <v>17</v>
      </c>
      <c r="D146" s="10"/>
      <c r="E146" s="10" t="s">
        <v>485</v>
      </c>
      <c r="F146" s="10" t="s">
        <v>15</v>
      </c>
      <c r="G146" s="10"/>
    </row>
    <row r="147" spans="1:7" outlineLevel="1">
      <c r="A147" s="10" t="s">
        <v>12</v>
      </c>
      <c r="B147" s="10" t="s">
        <v>13</v>
      </c>
      <c r="C147" s="10" t="s">
        <v>17</v>
      </c>
      <c r="D147" s="10"/>
      <c r="E147" s="10" t="s">
        <v>486</v>
      </c>
      <c r="F147" s="10" t="s">
        <v>15</v>
      </c>
      <c r="G147" s="10"/>
    </row>
    <row r="148" spans="1:7" outlineLevel="1">
      <c r="A148" s="10" t="s">
        <v>12</v>
      </c>
      <c r="B148" s="10" t="s">
        <v>13</v>
      </c>
      <c r="C148" s="10" t="s">
        <v>17</v>
      </c>
      <c r="D148" s="10"/>
      <c r="E148" s="10" t="s">
        <v>487</v>
      </c>
      <c r="F148" s="10" t="s">
        <v>15</v>
      </c>
      <c r="G148" s="10"/>
    </row>
    <row r="149" spans="1:7" outlineLevel="1">
      <c r="A149" s="10" t="s">
        <v>12</v>
      </c>
      <c r="B149" s="10" t="s">
        <v>65</v>
      </c>
      <c r="C149" s="10" t="s">
        <v>17</v>
      </c>
      <c r="D149" s="10"/>
      <c r="E149" s="10" t="s">
        <v>488</v>
      </c>
      <c r="F149" s="10" t="s">
        <v>15</v>
      </c>
      <c r="G149" s="10"/>
    </row>
    <row r="150" spans="1:7" outlineLevel="1">
      <c r="A150" s="10" t="s">
        <v>12</v>
      </c>
      <c r="B150" s="10" t="s">
        <v>13</v>
      </c>
      <c r="C150" s="10" t="s">
        <v>17</v>
      </c>
      <c r="D150" s="10"/>
      <c r="E150" s="10" t="s">
        <v>489</v>
      </c>
      <c r="F150" s="10" t="s">
        <v>15</v>
      </c>
      <c r="G150" s="10"/>
    </row>
    <row r="151" spans="1:7" outlineLevel="1">
      <c r="A151" s="10" t="s">
        <v>12</v>
      </c>
      <c r="B151" s="10" t="s">
        <v>13</v>
      </c>
      <c r="C151" s="10" t="s">
        <v>17</v>
      </c>
      <c r="D151" s="10"/>
      <c r="E151" s="10" t="s">
        <v>490</v>
      </c>
      <c r="F151" s="10" t="s">
        <v>15</v>
      </c>
      <c r="G151" s="10"/>
    </row>
    <row r="152" spans="1:7" outlineLevel="1">
      <c r="A152" s="10" t="s">
        <v>12</v>
      </c>
      <c r="B152" s="10" t="s">
        <v>65</v>
      </c>
      <c r="C152" s="10" t="s">
        <v>17</v>
      </c>
      <c r="D152" s="10"/>
      <c r="E152" s="10" t="s">
        <v>491</v>
      </c>
      <c r="F152" s="10" t="s">
        <v>15</v>
      </c>
      <c r="G152" s="10"/>
    </row>
    <row r="153" spans="1:7">
      <c r="A153" s="3" t="s">
        <v>15</v>
      </c>
      <c r="B153" s="7" t="s">
        <v>492</v>
      </c>
      <c r="C153" s="3" t="s">
        <v>17</v>
      </c>
      <c r="D153" s="3"/>
      <c r="E153" s="9" t="s">
        <v>493</v>
      </c>
      <c r="F153" s="27" t="s">
        <v>12</v>
      </c>
      <c r="G153" s="3"/>
    </row>
    <row r="154" spans="1:7" outlineLevel="1">
      <c r="A154" s="10" t="s">
        <v>12</v>
      </c>
      <c r="B154" s="10" t="s">
        <v>13</v>
      </c>
      <c r="C154" s="10" t="s">
        <v>17</v>
      </c>
      <c r="D154" s="10"/>
      <c r="E154" s="10" t="s">
        <v>494</v>
      </c>
      <c r="F154" s="10" t="s">
        <v>15</v>
      </c>
      <c r="G154" s="10"/>
    </row>
    <row r="155" spans="1:7" ht="14.25" customHeight="1" outlineLevel="1">
      <c r="A155" s="10" t="s">
        <v>12</v>
      </c>
      <c r="B155" s="10" t="s">
        <v>13</v>
      </c>
      <c r="C155" s="10" t="s">
        <v>17</v>
      </c>
      <c r="D155" s="10"/>
      <c r="E155" s="10" t="s">
        <v>484</v>
      </c>
      <c r="F155" s="10" t="s">
        <v>15</v>
      </c>
      <c r="G155" s="10"/>
    </row>
    <row r="156" spans="1:7" outlineLevel="1">
      <c r="A156" s="10" t="s">
        <v>12</v>
      </c>
      <c r="B156" s="10" t="s">
        <v>65</v>
      </c>
      <c r="C156" s="10" t="s">
        <v>17</v>
      </c>
      <c r="D156" s="10"/>
      <c r="E156" s="10" t="s">
        <v>495</v>
      </c>
      <c r="F156" s="10" t="s">
        <v>15</v>
      </c>
      <c r="G156" s="10"/>
    </row>
    <row r="157" spans="1:7" outlineLevel="1">
      <c r="A157" s="10" t="s">
        <v>12</v>
      </c>
      <c r="B157" s="10" t="s">
        <v>13</v>
      </c>
      <c r="C157" s="10" t="s">
        <v>17</v>
      </c>
      <c r="D157" s="10"/>
      <c r="E157" s="10" t="s">
        <v>496</v>
      </c>
      <c r="F157" s="10" t="s">
        <v>15</v>
      </c>
      <c r="G157" s="10"/>
    </row>
    <row r="158" spans="1:7" outlineLevel="1">
      <c r="A158" s="10" t="s">
        <v>12</v>
      </c>
      <c r="B158" s="10" t="s">
        <v>13</v>
      </c>
      <c r="C158" s="10" t="s">
        <v>17</v>
      </c>
      <c r="D158" s="10"/>
      <c r="E158" s="10" t="s">
        <v>487</v>
      </c>
      <c r="F158" s="10" t="s">
        <v>15</v>
      </c>
      <c r="G158" s="10"/>
    </row>
    <row r="159" spans="1:7" outlineLevel="1">
      <c r="A159" s="10" t="s">
        <v>12</v>
      </c>
      <c r="B159" s="10" t="s">
        <v>65</v>
      </c>
      <c r="C159" s="10" t="s">
        <v>17</v>
      </c>
      <c r="D159" s="10"/>
      <c r="E159" s="10" t="s">
        <v>488</v>
      </c>
      <c r="F159" s="10" t="s">
        <v>15</v>
      </c>
      <c r="G159" s="10"/>
    </row>
    <row r="160" spans="1:7" outlineLevel="1">
      <c r="A160" s="10" t="s">
        <v>12</v>
      </c>
      <c r="B160" s="10" t="s">
        <v>13</v>
      </c>
      <c r="C160" s="10" t="s">
        <v>17</v>
      </c>
      <c r="D160" s="10"/>
      <c r="E160" s="10" t="s">
        <v>489</v>
      </c>
      <c r="F160" s="10" t="s">
        <v>15</v>
      </c>
      <c r="G160" s="10"/>
    </row>
    <row r="161" spans="1:7" outlineLevel="1">
      <c r="A161" s="10" t="s">
        <v>12</v>
      </c>
      <c r="B161" s="10" t="s">
        <v>13</v>
      </c>
      <c r="C161" s="10" t="s">
        <v>17</v>
      </c>
      <c r="D161" s="10"/>
      <c r="E161" s="10" t="s">
        <v>490</v>
      </c>
      <c r="F161" s="10" t="s">
        <v>15</v>
      </c>
      <c r="G161" s="10"/>
    </row>
    <row r="162" spans="1:7" outlineLevel="1">
      <c r="A162" s="10" t="s">
        <v>12</v>
      </c>
      <c r="B162" s="10" t="s">
        <v>65</v>
      </c>
      <c r="C162" s="10" t="s">
        <v>17</v>
      </c>
      <c r="D162" s="10"/>
      <c r="E162" s="10" t="s">
        <v>491</v>
      </c>
      <c r="F162" s="10" t="s">
        <v>15</v>
      </c>
      <c r="G162" s="10"/>
    </row>
    <row r="163" spans="1:7">
      <c r="A163" s="3" t="s">
        <v>15</v>
      </c>
      <c r="B163" s="7" t="s">
        <v>497</v>
      </c>
      <c r="C163" s="3"/>
      <c r="D163" s="3"/>
      <c r="E163" s="9" t="s">
        <v>498</v>
      </c>
      <c r="F163" s="27" t="s">
        <v>12</v>
      </c>
      <c r="G163" s="3"/>
    </row>
    <row r="164" spans="1:7" outlineLevel="1">
      <c r="A164" s="10" t="s">
        <v>12</v>
      </c>
      <c r="B164" s="10" t="s">
        <v>13</v>
      </c>
      <c r="C164" s="10" t="s">
        <v>17</v>
      </c>
      <c r="D164" s="10"/>
      <c r="E164" s="10" t="s">
        <v>499</v>
      </c>
      <c r="F164" s="10" t="s">
        <v>15</v>
      </c>
      <c r="G164" s="10"/>
    </row>
    <row r="165" spans="1:7" ht="14.25" customHeight="1" outlineLevel="1">
      <c r="A165" s="10" t="s">
        <v>12</v>
      </c>
      <c r="B165" s="10" t="s">
        <v>13</v>
      </c>
      <c r="C165" s="10" t="s">
        <v>17</v>
      </c>
      <c r="D165" s="10"/>
      <c r="E165" s="10" t="s">
        <v>484</v>
      </c>
      <c r="F165" s="10" t="s">
        <v>15</v>
      </c>
      <c r="G165" s="10"/>
    </row>
    <row r="166" spans="1:7" outlineLevel="1">
      <c r="A166" s="10" t="s">
        <v>12</v>
      </c>
      <c r="B166" s="10" t="s">
        <v>65</v>
      </c>
      <c r="C166" s="10" t="s">
        <v>17</v>
      </c>
      <c r="D166" s="10"/>
      <c r="E166" s="10" t="s">
        <v>500</v>
      </c>
      <c r="F166" s="10" t="s">
        <v>15</v>
      </c>
      <c r="G166" s="10"/>
    </row>
    <row r="167" spans="1:7" outlineLevel="1">
      <c r="A167" s="10" t="s">
        <v>12</v>
      </c>
      <c r="B167" s="10" t="s">
        <v>13</v>
      </c>
      <c r="C167" s="10" t="s">
        <v>17</v>
      </c>
      <c r="D167" s="10"/>
      <c r="E167" s="10" t="s">
        <v>501</v>
      </c>
      <c r="F167" s="10" t="s">
        <v>15</v>
      </c>
      <c r="G167" s="10"/>
    </row>
    <row r="168" spans="1:7" outlineLevel="1">
      <c r="A168" s="10" t="s">
        <v>12</v>
      </c>
      <c r="B168" s="10" t="s">
        <v>13</v>
      </c>
      <c r="C168" s="10" t="s">
        <v>17</v>
      </c>
      <c r="D168" s="10"/>
      <c r="E168" s="10" t="s">
        <v>487</v>
      </c>
      <c r="F168" s="10" t="s">
        <v>15</v>
      </c>
      <c r="G168" s="10"/>
    </row>
    <row r="169" spans="1:7" outlineLevel="1">
      <c r="A169" s="10" t="s">
        <v>12</v>
      </c>
      <c r="B169" s="10" t="s">
        <v>65</v>
      </c>
      <c r="C169" s="10" t="s">
        <v>17</v>
      </c>
      <c r="D169" s="10"/>
      <c r="E169" s="10" t="s">
        <v>488</v>
      </c>
      <c r="F169" s="10" t="s">
        <v>15</v>
      </c>
      <c r="G169" s="10"/>
    </row>
    <row r="170" spans="1:7" outlineLevel="1">
      <c r="A170" s="10" t="s">
        <v>12</v>
      </c>
      <c r="B170" s="10" t="s">
        <v>13</v>
      </c>
      <c r="C170" s="10" t="s">
        <v>17</v>
      </c>
      <c r="D170" s="10"/>
      <c r="E170" s="10" t="s">
        <v>489</v>
      </c>
      <c r="F170" s="10" t="s">
        <v>15</v>
      </c>
      <c r="G170" s="10"/>
    </row>
    <row r="171" spans="1:7" outlineLevel="1">
      <c r="A171" s="10" t="s">
        <v>12</v>
      </c>
      <c r="B171" s="10" t="s">
        <v>13</v>
      </c>
      <c r="C171" s="10" t="s">
        <v>17</v>
      </c>
      <c r="D171" s="10"/>
      <c r="E171" s="10" t="s">
        <v>490</v>
      </c>
      <c r="F171" s="10" t="s">
        <v>15</v>
      </c>
      <c r="G171" s="10"/>
    </row>
    <row r="172" spans="1:7" outlineLevel="1">
      <c r="A172" s="10" t="s">
        <v>12</v>
      </c>
      <c r="B172" s="10" t="s">
        <v>65</v>
      </c>
      <c r="C172" s="10" t="s">
        <v>17</v>
      </c>
      <c r="D172" s="10"/>
      <c r="E172" s="10" t="s">
        <v>491</v>
      </c>
      <c r="F172" s="10" t="s">
        <v>15</v>
      </c>
      <c r="G172" s="10"/>
    </row>
  </sheetData>
  <mergeCells count="3">
    <mergeCell ref="A1:G1"/>
    <mergeCell ref="B2:G2"/>
    <mergeCell ref="B3:G3"/>
  </mergeCells>
  <dataValidations count="4">
    <dataValidation type="list" allowBlank="1" showInputMessage="1" showErrorMessage="1" sqref="F61:F172 F5:F58 A5:A172" xr:uid="{A97FE77F-2B5A-4BB2-BBE7-02F90FF6A2B5}">
      <formula1>"Yes,No"</formula1>
    </dataValidation>
    <dataValidation type="list" allowBlank="1" showInputMessage="1" showErrorMessage="1" sqref="G19" xr:uid="{9E09CE31-B1FD-45A3-A0C6-32944DB814D0}">
      <formula1>"A1"</formula1>
    </dataValidation>
    <dataValidation type="list" allowBlank="1" showInputMessage="1" showErrorMessage="1" sqref="G6" xr:uid="{CDB0BABE-8C50-4F78-806C-2C5418C999AB}">
      <formula1>"Individual Track, CDM Accreditation, ISO 14065 Accreditation"</formula1>
    </dataValidation>
    <dataValidation type="list" allowBlank="1" showInputMessage="1" showErrorMessage="1" sqref="B3:G3" xr:uid="{2AC59ED9-4787-4330-8E65-62B7D4C8B41D}">
      <formula1>"Verifiable Credentials,Encrypted Verifiable Credential,Sub-Schema"</formula1>
    </dataValidation>
  </dataValidations>
  <hyperlinks>
    <hyperlink ref="B9" location="'Date Range'!A1" display="'Date Range" xr:uid="{5A8D5903-7593-4EB0-8547-AD5A33B0D165}"/>
    <hyperlink ref="C19" location="'Project Type (enum)'!A1" display="'Project Type (enum)" xr:uid="{4C06BBD9-72CF-490F-BBA6-F10B7F2B3437}"/>
    <hyperlink ref="B44" location="'Technical Reviewer'!A1" display="Technical Reviewer" xr:uid="{C3390C26-EDCE-48B5-B370-8C525B3798D7}"/>
    <hyperlink ref="B58" location="'Date Range'!A1" display="Date Range" xr:uid="{17043CFD-74DB-47E0-81BF-5EDA7E82830A}"/>
    <hyperlink ref="B57" location="'On-Site Inspection'!A1" display="'On-Site Inspection" xr:uid="{7F05216B-AE91-4CB8-9177-6A52D12267E3}"/>
    <hyperlink ref="B74" location="'Verification Findings'!A1" display="'Verification Findings" xr:uid="{2FDC06C1-F1C4-4ECC-8D63-37130A4011B2}"/>
    <hyperlink ref="B78" location="'Verification Findings'!A1" display="'Verification Findings" xr:uid="{5C283496-3D66-43D7-8F0C-D7193F612B65}"/>
    <hyperlink ref="B82" location="'Verification Findings'!A1" display="'Verification Findings" xr:uid="{D43BF7BA-5DE0-46C8-AE8A-B85B8BE0AAAF}"/>
    <hyperlink ref="B86" location="'Verification Findings'!A1" display="'Verification Findings" xr:uid="{8DA91B4E-779A-4780-BABF-D93B0ABD7B82}"/>
    <hyperlink ref="B90" location="'Verification Findings'!A1" display="'Verification Findings" xr:uid="{03C400F1-1044-45DA-857F-083914636BE3}"/>
    <hyperlink ref="B94" location="'Verification Findings'!A1" display="'Verification Findings" xr:uid="{2BDC7D6C-9067-464B-8428-3AA2F82C3D28}"/>
    <hyperlink ref="B98" location="'Verification Findings'!A1" display="'Verification Findings" xr:uid="{A9646F4D-BC3C-4F7B-BEC3-CD3BC8E69170}"/>
    <hyperlink ref="B102" location="'Verification Findings'!A1" display="'Verification Findings" xr:uid="{D3D47ECD-5812-44DD-8220-B5E4559C0E0F}"/>
    <hyperlink ref="B106" location="'Verification Findings'!A1" display="'Verification Findings" xr:uid="{B96EE414-F715-4FB3-BA0E-FECF7FE7683B}"/>
    <hyperlink ref="B110" location="'Verification Findings'!A1" display="'Verification Findings" xr:uid="{4BD05127-5734-48CD-BDDA-EFFCC11802B0}"/>
    <hyperlink ref="B114" location="'Verification Findings'!A1" display="'Verification Findings" xr:uid="{6259307A-687D-47CE-8436-64338B7A1C53}"/>
    <hyperlink ref="B118" location="'Verification Findings'!A1" display="'Verification Findings" xr:uid="{870FC2F4-9952-4027-A357-97A2D0956703}"/>
    <hyperlink ref="B122" location="'Verification Findings'!A1" display="'Verification Findings" xr:uid="{14D334C2-658A-44C2-AF80-E392CC8D0D61}"/>
    <hyperlink ref="B126" location="'Verification Findings'!A1" display="'Verification Findings" xr:uid="{DD3977CF-3B78-47AB-BBD5-C97F24FDD45B}"/>
    <hyperlink ref="B130" location="'Verification Findings'!A1" display="'Verification Findings" xr:uid="{4919A452-3665-49A7-A607-CF1B1F47D8CF}"/>
    <hyperlink ref="B138" location="'Documents Referenced'!A1" display="'Documents Referenced" xr:uid="{CBD20936-7CFA-43B4-A482-92D8DD619773}"/>
    <hyperlink ref="B143" location="CLs!A1" display="CLs" xr:uid="{6B4F8922-C185-473A-BF05-BCD305C90634}"/>
    <hyperlink ref="B153" location="CARs!A1" display="CARs" xr:uid="{C69BA97B-3647-4B00-92FA-CF30A1FB08CD}"/>
    <hyperlink ref="B163" location="FARs!A1" display="FARs" xr:uid="{45BC331B-043B-4F88-A1BD-672C4F1F0480}"/>
    <hyperlink ref="B15" location="'Date Range'!A1" display="'Date Range" xr:uid="{845CB073-D7B6-4244-80D7-7B7A74078DCE}"/>
    <hyperlink ref="B34" location="'Verification Team'!A1" display="'Verification Team" xr:uid="{C9E05409-88F9-4589-B7D6-F7050E8F8FEF}"/>
    <hyperlink ref="B50" location="'Consideration of materialiality'!A1" display="'Consideration of materialiality" xr:uid="{FEAC3C8D-AA32-48B3-9907-5DB45C0EB636}"/>
  </hyperlinks>
  <pageMargins left="0.7" right="0.7" top="0.75" bottom="0.75" header="0.3" footer="0.3"/>
  <pageSetup orientation="portrait" horizontalDpi="4294967295" verticalDpi="4294967295"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7797-285D-49FE-B657-DEE488BAF924}">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679</v>
      </c>
    </row>
    <row r="2" spans="1:2" ht="30.75">
      <c r="A2" s="4" t="s">
        <v>873</v>
      </c>
      <c r="B2" s="5" t="s">
        <v>682</v>
      </c>
    </row>
    <row r="3" spans="1:2">
      <c r="A3" s="41" t="s">
        <v>683</v>
      </c>
      <c r="B3" s="41"/>
    </row>
    <row r="4" spans="1:2">
      <c r="A4" s="41" t="s">
        <v>913</v>
      </c>
      <c r="B4" s="41"/>
    </row>
  </sheetData>
  <mergeCells count="2">
    <mergeCell ref="A3:B3"/>
    <mergeCell ref="A4:B4"/>
  </mergeCells>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9819-E3F5-46CA-B73E-352441FB1B04}">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644</v>
      </c>
    </row>
    <row r="2" spans="1:2" ht="30.75">
      <c r="A2" s="4" t="s">
        <v>873</v>
      </c>
      <c r="B2" s="5" t="s">
        <v>647</v>
      </c>
    </row>
    <row r="3" spans="1:2">
      <c r="A3" s="41" t="s">
        <v>648</v>
      </c>
      <c r="B3" s="41"/>
    </row>
    <row r="4" spans="1:2">
      <c r="A4" s="41" t="s">
        <v>914</v>
      </c>
      <c r="B4" s="41"/>
    </row>
  </sheetData>
  <mergeCells count="2">
    <mergeCell ref="A3:B3"/>
    <mergeCell ref="A4:B4"/>
  </mergeCells>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FB603-07F8-434C-920D-19C416F11220}">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30.75">
      <c r="A1" s="4" t="s">
        <v>872</v>
      </c>
      <c r="B1" s="5" t="s">
        <v>643</v>
      </c>
    </row>
    <row r="2" spans="1:2" ht="30.75">
      <c r="A2" s="4" t="s">
        <v>873</v>
      </c>
      <c r="B2" s="5" t="s">
        <v>643</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EED41-3975-4FB5-926E-16D219A68D3F}">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640</v>
      </c>
    </row>
    <row r="2" spans="1:2" ht="18.75">
      <c r="A2" s="4" t="s">
        <v>873</v>
      </c>
      <c r="B2" s="5" t="s">
        <v>640</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02B8-20A7-4DC8-A6F4-A11DFB7A0836}">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637</v>
      </c>
    </row>
    <row r="2" spans="1:2" ht="18.75">
      <c r="A2" s="4" t="s">
        <v>873</v>
      </c>
      <c r="B2" s="5" t="s">
        <v>637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4444A-F8A5-442F-8C30-845B829B88A3}">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30.75">
      <c r="A1" s="4" t="s">
        <v>872</v>
      </c>
      <c r="B1" s="5" t="s">
        <v>634</v>
      </c>
    </row>
    <row r="2" spans="1:2" ht="30.75">
      <c r="A2" s="4" t="s">
        <v>873</v>
      </c>
      <c r="B2" s="5" t="s">
        <v>634</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330B-A24B-4741-9618-1B013641AD30}">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631</v>
      </c>
    </row>
    <row r="2" spans="1:2" ht="18.75">
      <c r="A2" s="4" t="s">
        <v>873</v>
      </c>
      <c r="B2" s="5" t="s">
        <v>631</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DA37-493E-40EC-AE01-7A959F2192FB}">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695</v>
      </c>
    </row>
    <row r="2" spans="1:2" ht="18.75">
      <c r="A2" s="4" t="s">
        <v>873</v>
      </c>
      <c r="B2" s="5" t="s">
        <v>697</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2438-771F-4588-8A07-A403C7E237EE}">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695</v>
      </c>
    </row>
    <row r="2" spans="1:2" ht="18.75">
      <c r="A2" s="4" t="s">
        <v>873</v>
      </c>
      <c r="B2" s="5" t="s">
        <v>729</v>
      </c>
    </row>
    <row r="3" spans="1:2">
      <c r="A3" s="41" t="s">
        <v>12</v>
      </c>
      <c r="B3" s="41"/>
    </row>
    <row r="4" spans="1:2">
      <c r="A4" s="41" t="s">
        <v>15</v>
      </c>
      <c r="B4" s="41"/>
    </row>
  </sheetData>
  <mergeCells count="2">
    <mergeCell ref="A3:B3"/>
    <mergeCell ref="A4:B4"/>
  </mergeCells>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7977-B7AA-4294-A30E-FB793A07E2A9}">
  <sheetPr>
    <outlinePr summaryBelow="0" summaryRight="0"/>
  </sheetPr>
  <dimension ref="A1:B4"/>
  <sheetViews>
    <sheetView workbookViewId="0">
      <selection sqref="A1:G1"/>
    </sheetView>
  </sheetViews>
  <sheetFormatPr defaultRowHeight="15"/>
  <cols>
    <col min="1" max="1" width="30" customWidth="1"/>
    <col min="2" max="2" width="50" customWidth="1"/>
  </cols>
  <sheetData>
    <row r="1" spans="1:2" ht="18.75">
      <c r="A1" s="4" t="s">
        <v>872</v>
      </c>
      <c r="B1" s="5" t="s">
        <v>695</v>
      </c>
    </row>
    <row r="2" spans="1:2" ht="30.75">
      <c r="A2" s="4" t="s">
        <v>873</v>
      </c>
      <c r="B2" s="5" t="s">
        <v>731</v>
      </c>
    </row>
    <row r="3" spans="1:2">
      <c r="A3" s="41" t="s">
        <v>732</v>
      </c>
      <c r="B3" s="41"/>
    </row>
    <row r="4" spans="1:2">
      <c r="A4" s="41" t="s">
        <v>915</v>
      </c>
      <c r="B4" s="41"/>
    </row>
  </sheetData>
  <mergeCells count="2">
    <mergeCell ref="A3:B3"/>
    <mergeCell ref="A4:B4"/>
  </mergeCells>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9CDBFF19-EE20-453D-A59C-820881129533}"/>
</file>

<file path=customXml/itemProps2.xml><?xml version="1.0" encoding="utf-8"?>
<ds:datastoreItem xmlns:ds="http://schemas.openxmlformats.org/officeDocument/2006/customXml" ds:itemID="{45774D9F-1FDE-4209-BCE5-FDCCCA00B72A}"/>
</file>

<file path=customXml/itemProps3.xml><?xml version="1.0" encoding="utf-8"?>
<ds:datastoreItem xmlns:ds="http://schemas.openxmlformats.org/officeDocument/2006/customXml" ds:itemID="{D1E7F3CA-CDED-4E62-9B4B-8AED0B2E8B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2024-09-17T14:51:10Z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