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25"/>
  <workbookPr filterPrivacy="1"/>
  <xr:revisionPtr revIDLastSave="0" documentId="8_{726685CD-C987-40E9-982F-021742EECCDD}" xr6:coauthVersionLast="47" xr6:coauthVersionMax="47" xr10:uidLastSave="{00000000-0000-0000-0000-000000000000}"/>
  <bookViews>
    <workbookView xWindow="-34840" yWindow="1400" windowWidth="30240" windowHeight="17600" firstSheet="7" activeTab="7" xr2:uid="{00000000-000D-0000-FFFF-FFFF00000000}"/>
  </bookViews>
  <sheets>
    <sheet name="Heat-steam_Streamlined" sheetId="1" r:id="rId1"/>
    <sheet name="Emission Factors and Defaults" sheetId="8" r:id="rId2"/>
    <sheet name="Fuel consumption (unit) (enum)" sheetId="17" r:id="rId3"/>
    <sheet name="Inclusion CO2 (enum)" sheetId="12" r:id="rId4"/>
    <sheet name="Inclusion CH4 (enum)" sheetId="11" r:id="rId5"/>
    <sheet name="Inclusion N2O (enum)" sheetId="10" r:id="rId6"/>
    <sheet name="Inclusion CO2e (enum)" sheetId="9" r:id="rId7"/>
    <sheet name="Heat Steam (By Location Type)" sheetId="7" r:id="rId8"/>
    <sheet name="Branch (enum)" sheetId="1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7" l="1"/>
  <c r="G8" i="7" s="1"/>
  <c r="G26" i="1"/>
  <c r="G20" i="1" a="1"/>
  <c r="G20" i="1"/>
  <c r="G21" i="1" a="1"/>
  <c r="G21" i="1"/>
  <c r="G22" i="1" a="1"/>
  <c r="G22" i="1"/>
  <c r="G25" i="1"/>
  <c r="G24" i="1"/>
  <c r="G23" i="1"/>
  <c r="G13" i="7" l="1" a="1"/>
  <c r="G13" i="7" s="1"/>
  <c r="G16" i="7" s="1"/>
  <c r="G12" i="7" a="1"/>
  <c r="G12" i="7" s="1"/>
  <c r="G15" i="7" s="1"/>
  <c r="G11" i="7" a="1"/>
  <c r="G11" i="7" s="1"/>
  <c r="G14" i="7" s="1"/>
  <c r="G17" i="7" s="1"/>
  <c r="G16" i="1"/>
  <c r="G17" i="1" l="1"/>
  <c r="G11" i="1" l="1"/>
  <c r="G10" i="1"/>
  <c r="G9" i="1"/>
  <c r="G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tc={20638775-6504-4947-966B-5ED3013CEACB}</author>
    <author>tc={D80334EA-2BF5-46E7-8033-7A748E908E04}</author>
    <author>tc={D9344BAE-E8EA-4A16-A6A8-4E1A8DB4D91D}</author>
  </authors>
  <commentList>
    <comment ref="E13" authorId="0" shapeId="0" xr:uid="{20638775-6504-4947-966B-5ED3013CEA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fields under a sub schema should be grouped. Same under the sub schema tabs (i.e., group lines 14-26 here and under the 'Heat Steam (By Location Type) tab.  </t>
      </text>
    </comment>
    <comment ref="E20" authorId="1" shapeId="0" xr:uid="{D80334EA-2BF5-46E7-8033-7A748E908E0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add these units to the Emissions Factors tab 
Reply:
    units have been added</t>
      </text>
    </comment>
    <comment ref="E23" authorId="2" shapeId="0" xr:uid="{D9344BAE-E8EA-4A16-A6A8-4E1A8DB4D9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Consider renaming something more specific 
Reply:
    Revised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tc={A0AE1886-2858-456C-9DD2-9080D8FEB8FA}</author>
    <author>tc={66453008-1247-487D-AA8C-FDF496235BF9}</author>
  </authors>
  <commentList>
    <comment ref="E11" authorId="0" shapeId="0" xr:uid="{A0AE1886-2858-456C-9DD2-9080D8FEB8FA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add these units to the Emissions Factors tab 
Reply:
    units have been added</t>
      </text>
    </comment>
    <comment ref="E14" authorId="1" shapeId="0" xr:uid="{66453008-1247-487D-AA8C-FDF496235BF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Consider renaming something more specific 
Reply:
    Revised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<sst xmlns="http://schemas.openxmlformats.org/spreadsheetml/2006/main" count="448" uniqueCount="88">
  <si>
    <t>Heat/Steam Indirect Emission Methodology in Korea Schema</t>
    <phoneticPr fontId="6" type="noConversion"/>
  </si>
  <si>
    <t>Description</t>
  </si>
  <si>
    <t/>
  </si>
  <si>
    <t>Schema Type</t>
  </si>
  <si>
    <t>Verifiable Credentials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</si>
  <si>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</si>
  <si>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</si>
  <si>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</si>
  <si>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</si>
  <si>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</si>
  <si>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</si>
  <si>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</si>
  <si>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Yes</t>
  </si>
  <si>
    <t>Enum</t>
  </si>
  <si>
    <t>Inclusion CO2 (enum)</t>
  </si>
  <si>
    <t>Inclusion of CO2</t>
  </si>
  <si>
    <t>No</t>
  </si>
  <si>
    <t>Inclusion CH4 (enum)</t>
  </si>
  <si>
    <t>Inclusion of CH4</t>
  </si>
  <si>
    <t>Inclusion N2O (enum)</t>
  </si>
  <si>
    <t>Inclusion of N20</t>
  </si>
  <si>
    <t>Inclusion CO2e (enum)</t>
  </si>
  <si>
    <t>Inclusion of CO2e</t>
  </si>
  <si>
    <t>Number</t>
  </si>
  <si>
    <t>Total Emissions from Heat (steam) Combustion (kgCO2)</t>
    <phoneticPr fontId="6" type="noConversion"/>
  </si>
  <si>
    <t>Total Emissions from Heat (steam) Combustion (kgCH4)</t>
    <phoneticPr fontId="6" type="noConversion"/>
  </si>
  <si>
    <t>Total Emissions from Heat (steam) Combustion (kgN2O)</t>
    <phoneticPr fontId="6" type="noConversion"/>
  </si>
  <si>
    <t>Total Emissions from Heat (steam) Combustion (kgCO2e)</t>
    <phoneticPr fontId="6" type="noConversion"/>
  </si>
  <si>
    <t>Heat Steam (By Location Type)</t>
  </si>
  <si>
    <t>Emissions from Heat/Steam by location and year</t>
  </si>
  <si>
    <t>Branch (enum)</t>
  </si>
  <si>
    <t>Branch type</t>
  </si>
  <si>
    <t>Gangnam</t>
  </si>
  <si>
    <t>Applicable reporting year</t>
  </si>
  <si>
    <t>hidden</t>
  </si>
  <si>
    <t>dynamically-getting-older-newer-years</t>
  </si>
  <si>
    <t>dynamically-getting-pre-inserted-years</t>
  </si>
  <si>
    <t>Heat/Steam Consumption (amount)</t>
    <phoneticPr fontId="6" type="noConversion"/>
  </si>
  <si>
    <t>Fuel consumption (unit) (enum)</t>
  </si>
  <si>
    <t>Fuel consumption (unit)</t>
  </si>
  <si>
    <t>Mcal</t>
  </si>
  <si>
    <t xml:space="preserve">CO2 Emission Factor (kgCO2/TJ) </t>
  </si>
  <si>
    <t xml:space="preserve">CH4 Emission Factor (kgCH4/TJ) </t>
  </si>
  <si>
    <t xml:space="preserve">N2O Emission Factor (kgN2O/TJ) </t>
    <phoneticPr fontId="6" type="noConversion"/>
  </si>
  <si>
    <t xml:space="preserve">Heat/Steam CO2 emissions (kgCO2) </t>
    <phoneticPr fontId="6" type="noConversion"/>
  </si>
  <si>
    <t xml:space="preserve">Heat/Steam CH4 emissions (kgCH4) </t>
    <phoneticPr fontId="6" type="noConversion"/>
  </si>
  <si>
    <t xml:space="preserve">Heat/Steam N2O emissions (kgN2O) </t>
    <phoneticPr fontId="6" type="noConversion"/>
  </si>
  <si>
    <t xml:space="preserve">Heat/Steam CO2e emissions (kgCO2e) </t>
    <phoneticPr fontId="6" type="noConversion"/>
  </si>
  <si>
    <t>Heat/ Steam Emission Factor by Year and Branch</t>
  </si>
  <si>
    <t>Production type</t>
  </si>
  <si>
    <t>Year</t>
  </si>
  <si>
    <t>CO2 (kgCO2/TJ)</t>
  </si>
  <si>
    <t xml:space="preserve">CH4 (kgCH4/TJ) </t>
  </si>
  <si>
    <t xml:space="preserve">N2O (kgN2O/TJ) </t>
  </si>
  <si>
    <t>Pyeongtaek</t>
  </si>
  <si>
    <t>After 2024</t>
  </si>
  <si>
    <t>Cheongju</t>
  </si>
  <si>
    <t>Sejong</t>
  </si>
  <si>
    <t>Daegu</t>
  </si>
  <si>
    <t>Yangsan</t>
  </si>
  <si>
    <t>Gimhae</t>
  </si>
  <si>
    <t>Gwangju-Jeonnam</t>
  </si>
  <si>
    <t>2023</t>
  </si>
  <si>
    <t>Before 2019</t>
  </si>
  <si>
    <t>Paju</t>
  </si>
  <si>
    <t>Samsong</t>
  </si>
  <si>
    <t>Goyang</t>
  </si>
  <si>
    <t>Jungang</t>
  </si>
  <si>
    <t>Pangyo</t>
  </si>
  <si>
    <t>Yongin</t>
  </si>
  <si>
    <t>Gwanggyo</t>
  </si>
  <si>
    <t>Suwon</t>
  </si>
  <si>
    <t>Hwaseong</t>
  </si>
  <si>
    <t>Dongtan</t>
  </si>
  <si>
    <t>Bundang</t>
  </si>
  <si>
    <t>x</t>
  </si>
  <si>
    <t>Global Warming Potentials</t>
  </si>
  <si>
    <t>CO2</t>
  </si>
  <si>
    <t>CH4</t>
  </si>
  <si>
    <t>N2O</t>
  </si>
  <si>
    <t>Schema name</t>
  </si>
  <si>
    <t>Heat/Steam Indirect Emission Methodology in Korea Schema</t>
  </si>
  <si>
    <t>Field name</t>
  </si>
  <si>
    <t>Mcal</t>
    <phoneticPr fontId="11" type="noConversion"/>
  </si>
  <si>
    <t>Inclusion of N2O</t>
  </si>
  <si>
    <t>Data to Calculate Heat Steam  Indirect Emissions by Location and Year</t>
  </si>
  <si>
    <t>Sub-Schema</t>
  </si>
  <si>
    <t>Allow Multiple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</si>
</sst>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"/>
  </numFmts>
  <fonts count="12">
    <font>
      <sz val="11"/>
      <color theme="1"/>
      <name val="맑은 고딕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2"/>
      <scheme val="minor"/>
    </font>
    <font>
      <sz val="14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u/>
      <sz val="11"/>
      <color theme="10"/>
      <name val="맑은 고딕"/>
      <family val="2"/>
      <scheme val="minor"/>
    </font>
    <font>
      <sz val="14"/>
      <name val="Calibri"/>
      <family val="2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FABF8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theme="1" tint="4.9989318521683403E-2"/>
      </right>
      <top/>
      <bottom/>
      <diagonal/>
    </border>
    <border>
      <left/>
      <right/>
      <top/>
      <bottom style="thin">
        <color theme="1" tint="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/>
    <xf numFmtId="4" fontId="1" fillId="4" borderId="1" xfId="0" applyNumberFormat="1" applyFont="1" applyFill="1" applyBorder="1" applyAlignment="1">
      <alignment horizontal="left"/>
    </xf>
    <xf numFmtId="4" fontId="5" fillId="0" borderId="1" xfId="0" applyNumberFormat="1" applyFont="1" applyBorder="1" applyAlignment="1">
      <alignment horizontal="left" wrapText="1"/>
    </xf>
    <xf numFmtId="4" fontId="2" fillId="6" borderId="1" xfId="0" applyNumberFormat="1" applyFont="1" applyFill="1" applyBorder="1" applyAlignment="1">
      <alignment horizontal="left" wrapText="1"/>
    </xf>
    <xf numFmtId="4" fontId="0" fillId="0" borderId="0" xfId="0" applyNumberFormat="1"/>
    <xf numFmtId="164" fontId="2" fillId="6" borderId="1" xfId="0" applyNumberFormat="1" applyFont="1" applyFill="1" applyBorder="1" applyAlignment="1">
      <alignment horizontal="left" wrapText="1"/>
    </xf>
    <xf numFmtId="0" fontId="5" fillId="5" borderId="1" xfId="0" applyFont="1" applyFill="1" applyBorder="1"/>
    <xf numFmtId="0" fontId="9" fillId="5" borderId="1" xfId="1" applyFont="1" applyFill="1" applyBorder="1"/>
    <xf numFmtId="0" fontId="0" fillId="0" borderId="3" xfId="0" applyBorder="1"/>
    <xf numFmtId="0" fontId="0" fillId="0" borderId="4" xfId="0" applyBorder="1"/>
    <xf numFmtId="4" fontId="5" fillId="5" borderId="1" xfId="0" applyNumberFormat="1" applyFont="1" applyFill="1" applyBorder="1"/>
    <xf numFmtId="0" fontId="0" fillId="0" borderId="5" xfId="0" applyBorder="1"/>
    <xf numFmtId="0" fontId="2" fillId="7" borderId="1" xfId="0" applyFont="1" applyFill="1" applyBorder="1"/>
    <xf numFmtId="0" fontId="3" fillId="7" borderId="1" xfId="1" applyFill="1" applyBorder="1"/>
    <xf numFmtId="0" fontId="3" fillId="7" borderId="6" xfId="1" applyFill="1" applyBorder="1"/>
    <xf numFmtId="0" fontId="3" fillId="0" borderId="1" xfId="1" quotePrefix="1" applyBorder="1" applyAlignment="1">
      <alignment wrapText="1"/>
    </xf>
    <xf numFmtId="49" fontId="0" fillId="0" borderId="0" xfId="0" applyNumberFormat="1"/>
    <xf numFmtId="0" fontId="0" fillId="8" borderId="0" xfId="0" applyFill="1"/>
    <xf numFmtId="0" fontId="0" fillId="0" borderId="7" xfId="0" applyBorder="1"/>
    <xf numFmtId="0" fontId="4" fillId="0" borderId="8" xfId="0" applyFont="1" applyBorder="1"/>
    <xf numFmtId="0" fontId="0" fillId="0" borderId="8" xfId="0" applyBorder="1"/>
    <xf numFmtId="4" fontId="2" fillId="7" borderId="1" xfId="0" applyNumberFormat="1" applyFont="1" applyFill="1" applyBorder="1" applyAlignment="1">
      <alignment horizontal="left" wrapText="1"/>
    </xf>
    <xf numFmtId="165" fontId="2" fillId="6" borderId="1" xfId="0" applyNumberFormat="1" applyFont="1" applyFill="1" applyBorder="1" applyAlignment="1">
      <alignment horizontal="left" wrapText="1"/>
    </xf>
    <xf numFmtId="4" fontId="2" fillId="7" borderId="1" xfId="0" applyNumberFormat="1" applyFont="1" applyFill="1" applyBorder="1" applyAlignment="1">
      <alignment horizontal="left"/>
    </xf>
    <xf numFmtId="0" fontId="3" fillId="5" borderId="0" xfId="1" quotePrefix="1" applyFill="1"/>
    <xf numFmtId="0" fontId="5" fillId="0" borderId="1" xfId="0" applyFont="1" applyBorder="1" applyAlignment="1">
      <alignment horizontal="left" wrapText="1"/>
    </xf>
    <xf numFmtId="1" fontId="0" fillId="0" borderId="0" xfId="0" applyNumberFormat="1"/>
    <xf numFmtId="4" fontId="2" fillId="6" borderId="1" xfId="0" applyNumberFormat="1" applyFont="1" applyFill="1" applyBorder="1" applyAlignment="1">
      <alignment horizontal="left"/>
    </xf>
    <xf numFmtId="164" fontId="2" fillId="6" borderId="1" xfId="0" applyNumberFormat="1" applyFont="1" applyFill="1" applyBorder="1" applyAlignment="1">
      <alignment horizontal="left"/>
    </xf>
    <xf numFmtId="4" fontId="2" fillId="5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3" dT="2025-08-26T22:13:13.60" personId="{00000000-0000-0000-0000-000000000000}" id="{20638775-6504-4947-966B-5ED3013CEACB}">
    <text xml:space="preserve">All fields under a sub schema should be grouped. Same under the sub schema tabs (i.e., group lines 14-26 here and under the 'Heat Steam (By Location Type) tab.  </text>
  </threadedComment>
  <threadedComment ref="E20" dT="2025-08-26T22:18:33.46" personId="{00000000-0000-0000-0000-000000000000}" id="{D80334EA-2BF5-46E7-8033-7A748E908E04}">
    <text xml:space="preserve">Please add these units to the Emissions Factors tab </text>
  </threadedComment>
  <threadedComment ref="E20" dT="2025-08-27T00:51:13.75" personId="{00000000-0000-0000-0000-000000000000}" id="{402AEC9F-D160-4C9B-B345-EEAC6F9F8ACA}" parentId="{D80334EA-2BF5-46E7-8033-7A748E908E04}">
    <text>units have been added</text>
  </threadedComment>
  <threadedComment ref="E23" dT="2025-08-13T15:36:16.32" personId="{00000000-0000-0000-0000-000000000000}" id="{D9344BAE-E8EA-4A16-A6A8-4E1A8DB4D91D}">
    <text xml:space="preserve">Consider renaming something more specific </text>
  </threadedComment>
  <threadedComment ref="E23" dT="2025-08-27T01:30:37.13" personId="{00000000-0000-0000-0000-000000000000}" id="{2823BDCE-871D-1A4B-B0AD-0ED5725BAFD6}" parentId="{D9344BAE-E8EA-4A16-A6A8-4E1A8DB4D91D}">
    <text xml:space="preserve">Revised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1" dT="2025-08-26T22:18:33.46" personId="{00000000-0000-0000-0000-000000000000}" id="{A0AE1886-2858-456C-9DD2-9080D8FEB8FA}">
    <text xml:space="preserve">Please add these units to the Emissions Factors tab </text>
  </threadedComment>
  <threadedComment ref="E11" dT="2025-08-27T00:51:13.75" personId="{00000000-0000-0000-0000-000000000000}" id="{B0AAE19D-AD6F-4682-845B-67E9ACE29601}" parentId="{A0AE1886-2858-456C-9DD2-9080D8FEB8FA}">
    <text>units have been added</text>
  </threadedComment>
  <threadedComment ref="E14" dT="2025-08-13T15:36:16.32" personId="{00000000-0000-0000-0000-000000000000}" id="{66453008-1247-487D-AA8C-FDF496235BF9}">
    <text xml:space="preserve">Consider renaming something more specific </text>
  </threadedComment>
  <threadedComment ref="E14" dT="2025-08-27T01:30:37.13" personId="{00000000-0000-0000-0000-000000000000}" id="{704EA0B0-250A-4B14-BC69-1A917F00C395}" parentId="{66453008-1247-487D-AA8C-FDF496235BF9}">
    <text xml:space="preserve">Revised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zoomScale="102" zoomScaleNormal="102" workbookViewId="0">
      <selection activeCell="B13" sqref="B13"/>
    </sheetView>
  </sheetViews>
  <sheetFormatPr defaultColWidth="8.875" defaultRowHeight="17.100000000000001" outlineLevelRow="1"/>
  <cols>
    <col min="1" max="1" width="20" customWidth="1"/>
    <col min="2" max="2" width="40" customWidth="1"/>
    <col min="3" max="4" width="20" customWidth="1"/>
    <col min="5" max="5" width="64.5" customWidth="1"/>
    <col min="6" max="6" width="30" customWidth="1"/>
    <col min="7" max="7" width="50" style="12" customWidth="1"/>
  </cols>
  <sheetData>
    <row r="1" spans="1:8" ht="18.95">
      <c r="A1" s="40" t="s">
        <v>0</v>
      </c>
      <c r="B1" s="40"/>
      <c r="C1" s="40"/>
      <c r="D1" s="40"/>
      <c r="E1" s="40"/>
      <c r="F1" s="40"/>
      <c r="G1" s="40"/>
    </row>
    <row r="2" spans="1:8" ht="18.95">
      <c r="A2" s="1" t="s">
        <v>1</v>
      </c>
      <c r="B2" s="41" t="s">
        <v>2</v>
      </c>
      <c r="C2" s="41"/>
      <c r="D2" s="41"/>
      <c r="E2" s="41"/>
      <c r="F2" s="41"/>
      <c r="G2" s="41"/>
    </row>
    <row r="3" spans="1:8" ht="18.95">
      <c r="A3" s="1" t="s">
        <v>3</v>
      </c>
      <c r="B3" s="41" t="s">
        <v>4</v>
      </c>
      <c r="C3" s="41"/>
      <c r="D3" s="41"/>
      <c r="E3" s="41"/>
      <c r="F3" s="41"/>
      <c r="G3" s="41"/>
    </row>
    <row r="4" spans="1:8" ht="18.9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9" t="s">
        <v>11</v>
      </c>
    </row>
    <row r="5" spans="1:8" s="5" customFormat="1">
      <c r="A5" s="14" t="s">
        <v>12</v>
      </c>
      <c r="B5" s="14" t="s">
        <v>13</v>
      </c>
      <c r="C5" s="15" t="s">
        <v>14</v>
      </c>
      <c r="D5" s="14"/>
      <c r="E5" s="14" t="s">
        <v>15</v>
      </c>
      <c r="F5" s="14" t="s">
        <v>16</v>
      </c>
      <c r="G5" s="18" t="s">
        <v>12</v>
      </c>
    </row>
    <row r="6" spans="1:8" s="5" customFormat="1">
      <c r="A6" s="14" t="s">
        <v>12</v>
      </c>
      <c r="B6" s="14" t="s">
        <v>13</v>
      </c>
      <c r="C6" s="15" t="s">
        <v>17</v>
      </c>
      <c r="D6" s="14"/>
      <c r="E6" s="14" t="s">
        <v>18</v>
      </c>
      <c r="F6" s="14" t="s">
        <v>16</v>
      </c>
      <c r="G6" s="18" t="s">
        <v>12</v>
      </c>
    </row>
    <row r="7" spans="1:8" s="5" customFormat="1">
      <c r="A7" s="14" t="s">
        <v>12</v>
      </c>
      <c r="B7" s="14" t="s">
        <v>13</v>
      </c>
      <c r="C7" s="15" t="s">
        <v>19</v>
      </c>
      <c r="D7" s="14"/>
      <c r="E7" s="14" t="s">
        <v>20</v>
      </c>
      <c r="F7" s="14" t="s">
        <v>16</v>
      </c>
      <c r="G7" s="18" t="s">
        <v>12</v>
      </c>
    </row>
    <row r="8" spans="1:8" s="5" customFormat="1">
      <c r="A8" s="14" t="s">
        <v>12</v>
      </c>
      <c r="B8" s="14" t="s">
        <v>13</v>
      </c>
      <c r="C8" s="15" t="s">
        <v>21</v>
      </c>
      <c r="D8" s="14"/>
      <c r="E8" s="14" t="s">
        <v>22</v>
      </c>
      <c r="F8" s="14" t="s">
        <v>16</v>
      </c>
      <c r="G8" s="18" t="s">
        <v>12</v>
      </c>
    </row>
    <row r="9" spans="1:8">
      <c r="A9" s="8" t="s">
        <v>16</v>
      </c>
      <c r="B9" s="8" t="s">
        <v>23</v>
      </c>
      <c r="C9" s="8"/>
      <c r="D9" s="14"/>
      <c r="E9" s="8" t="s">
        <v>24</v>
      </c>
      <c r="F9" s="8" t="s">
        <v>16</v>
      </c>
      <c r="G9" s="35">
        <f>SUM(G23)</f>
        <v>147.515288</v>
      </c>
      <c r="H9" s="5"/>
    </row>
    <row r="10" spans="1:8">
      <c r="A10" s="8" t="s">
        <v>16</v>
      </c>
      <c r="B10" s="8" t="s">
        <v>23</v>
      </c>
      <c r="C10" s="8"/>
      <c r="D10" s="14"/>
      <c r="E10" s="8" t="s">
        <v>25</v>
      </c>
      <c r="F10" s="8" t="s">
        <v>16</v>
      </c>
      <c r="G10" s="36">
        <f>SUM(G24)</f>
        <v>2.7053743999999997E-3</v>
      </c>
      <c r="H10" s="5"/>
    </row>
    <row r="11" spans="1:8">
      <c r="A11" s="8" t="s">
        <v>16</v>
      </c>
      <c r="B11" s="8" t="s">
        <v>23</v>
      </c>
      <c r="C11" s="8"/>
      <c r="D11" s="14"/>
      <c r="E11" s="8" t="s">
        <v>26</v>
      </c>
      <c r="F11" s="8" t="s">
        <v>16</v>
      </c>
      <c r="G11" s="36">
        <f>SUM(G25)</f>
        <v>2.7698079999999997E-4</v>
      </c>
      <c r="H11" s="5"/>
    </row>
    <row r="12" spans="1:8">
      <c r="A12" s="8" t="s">
        <v>16</v>
      </c>
      <c r="B12" s="8" t="s">
        <v>23</v>
      </c>
      <c r="C12" s="8"/>
      <c r="D12" s="14"/>
      <c r="E12" s="8" t="s">
        <v>27</v>
      </c>
      <c r="F12" s="8" t="s">
        <v>16</v>
      </c>
      <c r="G12" s="35">
        <f>SUM(G26)</f>
        <v>147.65796491039998</v>
      </c>
      <c r="H12" s="5"/>
    </row>
    <row r="13" spans="1:8">
      <c r="A13" s="8" t="s">
        <v>12</v>
      </c>
      <c r="B13" s="32" t="s">
        <v>28</v>
      </c>
      <c r="C13" s="8"/>
      <c r="D13" s="8"/>
      <c r="E13" s="8" t="s">
        <v>29</v>
      </c>
      <c r="F13" s="8" t="s">
        <v>12</v>
      </c>
      <c r="G13" s="37"/>
      <c r="H13" s="5"/>
    </row>
    <row r="14" spans="1:8" ht="15.95" customHeight="1">
      <c r="A14" s="20" t="s">
        <v>12</v>
      </c>
      <c r="B14" s="22" t="s">
        <v>13</v>
      </c>
      <c r="C14" s="21" t="s">
        <v>30</v>
      </c>
      <c r="D14" s="20"/>
      <c r="E14" s="20" t="s">
        <v>31</v>
      </c>
      <c r="F14" s="20" t="s">
        <v>16</v>
      </c>
      <c r="G14" s="31" t="s">
        <v>32</v>
      </c>
      <c r="H14" s="5"/>
    </row>
    <row r="15" spans="1:8" outlineLevel="1">
      <c r="A15" s="6" t="s">
        <v>12</v>
      </c>
      <c r="B15" s="6" t="s">
        <v>23</v>
      </c>
      <c r="C15" s="23"/>
      <c r="D15" s="6"/>
      <c r="E15" s="6" t="s">
        <v>33</v>
      </c>
      <c r="F15" s="20" t="s">
        <v>16</v>
      </c>
      <c r="G15" s="33">
        <v>2019</v>
      </c>
      <c r="H15" s="5"/>
    </row>
    <row r="16" spans="1:8" ht="18" customHeight="1" outlineLevel="1">
      <c r="A16" s="6" t="s">
        <v>16</v>
      </c>
      <c r="B16" s="6" t="s">
        <v>23</v>
      </c>
      <c r="C16" s="23"/>
      <c r="D16" s="6" t="s">
        <v>34</v>
      </c>
      <c r="E16" s="6" t="s">
        <v>35</v>
      </c>
      <c r="F16" s="6" t="s">
        <v>16</v>
      </c>
      <c r="G16" s="33">
        <f>EXACT(G14,"Pyeongtaek") * ((G15&lt;2021)* 2021 + (G15&gt;2024) * 2024) + NOT(EXACT(G14,"Pyeongtaek") ) * ((G15&lt;2019)* 2019 + (G15&gt;2024) * 2024)</f>
        <v>0</v>
      </c>
      <c r="H16" s="5"/>
    </row>
    <row r="17" spans="1:8" outlineLevel="1">
      <c r="A17" s="6" t="s">
        <v>16</v>
      </c>
      <c r="B17" s="6" t="s">
        <v>23</v>
      </c>
      <c r="C17" s="23"/>
      <c r="D17" s="6" t="s">
        <v>34</v>
      </c>
      <c r="E17" s="6" t="s">
        <v>36</v>
      </c>
      <c r="F17" s="6" t="s">
        <v>16</v>
      </c>
      <c r="G17" s="33">
        <f>(G16=0)*G15 + G16</f>
        <v>2019</v>
      </c>
      <c r="H17" s="5"/>
    </row>
    <row r="18" spans="1:8" outlineLevel="1">
      <c r="A18" s="6" t="s">
        <v>12</v>
      </c>
      <c r="B18" s="6" t="s">
        <v>23</v>
      </c>
      <c r="C18" s="6" t="s">
        <v>2</v>
      </c>
      <c r="D18" s="6"/>
      <c r="E18" s="6" t="s">
        <v>37</v>
      </c>
      <c r="F18" s="20" t="s">
        <v>16</v>
      </c>
      <c r="G18" s="10">
        <v>1000</v>
      </c>
      <c r="H18" s="5"/>
    </row>
    <row r="19" spans="1:8" ht="36" outlineLevel="1">
      <c r="A19" s="7" t="s">
        <v>16</v>
      </c>
      <c r="B19" s="7" t="s">
        <v>13</v>
      </c>
      <c r="C19" s="23" t="s">
        <v>38</v>
      </c>
      <c r="D19" s="7"/>
      <c r="E19" s="7" t="s">
        <v>39</v>
      </c>
      <c r="F19" s="20" t="s">
        <v>16</v>
      </c>
      <c r="G19" s="29" t="s">
        <v>40</v>
      </c>
      <c r="H19" s="5"/>
    </row>
    <row r="20" spans="1:8" outlineLevel="1">
      <c r="A20" s="7" t="s">
        <v>16</v>
      </c>
      <c r="B20" s="7" t="s">
        <v>23</v>
      </c>
      <c r="C20" s="7"/>
      <c r="D20" s="7"/>
      <c r="E20" s="7" t="s">
        <v>41</v>
      </c>
      <c r="F20" s="20" t="s">
        <v>16</v>
      </c>
      <c r="G20" s="30" cm="1">
        <f t="array" ref="G20">IFERROR(INDEX('Emission Factors and Defaults'!D$4:D$155, MATCH(1, (G14='Emission Factors and Defaults'!B$4:B$155) * (G17='Emission Factors and Defaults'!C$4:C$155), 0)), "")</f>
        <v>35257</v>
      </c>
      <c r="H20" s="5"/>
    </row>
    <row r="21" spans="1:8" outlineLevel="1">
      <c r="A21" s="7" t="s">
        <v>16</v>
      </c>
      <c r="B21" s="7" t="s">
        <v>23</v>
      </c>
      <c r="C21" s="7"/>
      <c r="D21" s="7"/>
      <c r="E21" s="7" t="s">
        <v>42</v>
      </c>
      <c r="F21" s="20" t="s">
        <v>16</v>
      </c>
      <c r="G21" s="30" cm="1">
        <f t="array" ref="G21">IFERROR(INDEX('Emission Factors and Defaults'!E$4:E$155, MATCH(1, (G14='Emission Factors and Defaults'!B$4:B$155) * (G17='Emission Factors and Defaults'!C$4:C$155), 0)), "")</f>
        <v>0.64659999999999995</v>
      </c>
      <c r="H21" s="5"/>
    </row>
    <row r="22" spans="1:8" outlineLevel="1">
      <c r="A22" s="7" t="s">
        <v>16</v>
      </c>
      <c r="B22" s="7" t="s">
        <v>23</v>
      </c>
      <c r="C22" s="7"/>
      <c r="D22" s="7"/>
      <c r="E22" s="7" t="s">
        <v>43</v>
      </c>
      <c r="F22" s="20" t="s">
        <v>16</v>
      </c>
      <c r="G22" s="30" cm="1">
        <f t="array" ref="G22">IFERROR(INDEX('Emission Factors and Defaults'!F$4:F$155, MATCH(1, (G14='Emission Factors and Defaults'!B$4:B$155) * (G17='Emission Factors and Defaults'!C$4:C$155), 0)), "")</f>
        <v>6.6199999999999995E-2</v>
      </c>
      <c r="H22" s="5"/>
    </row>
    <row r="23" spans="1:8" outlineLevel="1">
      <c r="A23" s="7" t="s">
        <v>16</v>
      </c>
      <c r="B23" s="7" t="s">
        <v>23</v>
      </c>
      <c r="C23" s="7" t="s">
        <v>2</v>
      </c>
      <c r="D23" s="7"/>
      <c r="E23" s="7" t="s">
        <v>44</v>
      </c>
      <c r="F23" s="20" t="s">
        <v>16</v>
      </c>
      <c r="G23" s="11">
        <f>G18*G20*0.000004184</f>
        <v>147.515288</v>
      </c>
      <c r="H23" s="5"/>
    </row>
    <row r="24" spans="1:8">
      <c r="A24" s="7" t="s">
        <v>16</v>
      </c>
      <c r="B24" s="7" t="s">
        <v>23</v>
      </c>
      <c r="C24" s="7" t="s">
        <v>2</v>
      </c>
      <c r="D24" s="7"/>
      <c r="E24" s="7" t="s">
        <v>45</v>
      </c>
      <c r="F24" s="20" t="s">
        <v>16</v>
      </c>
      <c r="G24" s="13">
        <f>G18*G21*0.000004184</f>
        <v>2.7053743999999997E-3</v>
      </c>
      <c r="H24" s="5"/>
    </row>
    <row r="25" spans="1:8">
      <c r="A25" s="7" t="s">
        <v>16</v>
      </c>
      <c r="B25" s="7" t="s">
        <v>23</v>
      </c>
      <c r="C25" s="7" t="s">
        <v>2</v>
      </c>
      <c r="D25" s="7"/>
      <c r="E25" s="7" t="s">
        <v>46</v>
      </c>
      <c r="F25" s="20" t="s">
        <v>16</v>
      </c>
      <c r="G25" s="13">
        <f>G18*G22*0.000004184</f>
        <v>2.7698079999999997E-4</v>
      </c>
      <c r="H25" s="5"/>
    </row>
    <row r="26" spans="1:8">
      <c r="A26" s="7" t="s">
        <v>16</v>
      </c>
      <c r="B26" s="7" t="s">
        <v>23</v>
      </c>
      <c r="C26" s="7" t="s">
        <v>2</v>
      </c>
      <c r="D26" s="7"/>
      <c r="E26" s="7" t="s">
        <v>47</v>
      </c>
      <c r="F26" s="20" t="s">
        <v>16</v>
      </c>
      <c r="G26" s="11">
        <f>G23+(G24*'Emission Factors and Defaults'!B$165)+(G25*'Emission Factors and Defaults'!B$166)</f>
        <v>147.65796491039998</v>
      </c>
      <c r="H26" s="5"/>
    </row>
    <row r="27" spans="1:8">
      <c r="G27"/>
    </row>
  </sheetData>
  <mergeCells count="3">
    <mergeCell ref="A1:G1"/>
    <mergeCell ref="B2:G2"/>
    <mergeCell ref="B3:G3"/>
  </mergeCells>
  <phoneticPr fontId="6" type="noConversion"/>
  <dataValidations count="2">
    <dataValidation type="list" allowBlank="1" showInputMessage="1" showErrorMessage="1" sqref="B3:G3" xr:uid="{40106AE4-AD27-4E23-A7D8-D218553B574E}">
      <formula1>"Verifiable Credentials,Encrypted Verifiable Credential,Sub-Schema"</formula1>
    </dataValidation>
    <dataValidation allowBlank="1" sqref="G15:G17" xr:uid="{92EA57AB-8AA5-184E-B6CF-FE23E2F0E4B2}"/>
  </dataValidations>
  <hyperlinks>
    <hyperlink ref="B13" location="'Heat Steam (By Location Type)'!A1" display="Heat Steam (By Location Type)" xr:uid="{8415CD5E-C128-4E7B-B739-299250BCB36E}"/>
    <hyperlink ref="C5" location="'Inclusion CO2 (enum)'!A1" display="Inclusion CO2 (enum)" xr:uid="{7C549B9A-B72D-48FA-9F52-B13FCF135E66}"/>
    <hyperlink ref="C6" location="'Inclusion CH4 (enum)'!A1" display="Inclusion CH4 (enum)" xr:uid="{893821F3-F94F-4EC1-8190-CADA6BE18AE2}"/>
    <hyperlink ref="C7" location="'Inclusion N2O (enum)'!A1" display="Inclusion N2O (enum)" xr:uid="{DBEBC895-9A44-4F29-BD7F-33779A65D88C}"/>
    <hyperlink ref="C8" location="'Inclusion CO2e (enum)'!A1" display="Inclusion CO2e (enum)" xr:uid="{21230F90-11CA-455C-BD21-7A464A17F8E6}"/>
    <hyperlink ref="C14" location="'Branch (enum)'!A1" display="Branch (enum)" xr:uid="{1C618C0C-C8BD-194E-B8A3-BA529F877181}"/>
    <hyperlink ref="C19" location="'Fuel consumption (unit) (enum)'!A1" display="Fuel consumption (unit) (enum)" xr:uid="{BFC2E15E-69A4-104A-B0B8-7141B82656E8}"/>
  </hyperlinks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BF7AA-1C0B-4191-99B6-F2B5E72DDD2D}">
          <x14:formula1>
            <xm:f>'Inclusion CO2 (enum)'!$A$3:$A$4</xm:f>
          </x14:formula1>
          <xm:sqref>G5</xm:sqref>
        </x14:dataValidation>
        <x14:dataValidation type="list" allowBlank="1" showInputMessage="1" showErrorMessage="1" xr:uid="{B7BB30A9-AAAA-42B2-B5FF-03C7F5C17FCD}">
          <x14:formula1>
            <xm:f>'Inclusion CH4 (enum)'!$A$3:$A$4</xm:f>
          </x14:formula1>
          <xm:sqref>G6</xm:sqref>
        </x14:dataValidation>
        <x14:dataValidation type="list" allowBlank="1" showInputMessage="1" showErrorMessage="1" xr:uid="{22A8BCBE-86C3-4823-A1D5-1EA560B6F7DA}">
          <x14:formula1>
            <xm:f>'Inclusion N2O (enum)'!$A$3:$A$4</xm:f>
          </x14:formula1>
          <xm:sqref>G7</xm:sqref>
        </x14:dataValidation>
        <x14:dataValidation type="list" allowBlank="1" showInputMessage="1" showErrorMessage="1" xr:uid="{DADFA10B-9F19-4ABC-B4C7-E17C14C4A4AF}">
          <x14:formula1>
            <xm:f>'Inclusion CO2e (enum)'!$A$3:$A$4</xm:f>
          </x14:formula1>
          <xm:sqref>G8</xm:sqref>
        </x14:dataValidation>
        <x14:dataValidation type="list" allowBlank="1" showInputMessage="1" showErrorMessage="1" xr:uid="{31912FC3-B779-B446-BFD1-248925C48577}">
          <x14:formula1>
            <xm:f>'Branch (enum)'!$A$3:$A$21</xm:f>
          </x14:formula1>
          <xm:sqref>G14</xm:sqref>
        </x14:dataValidation>
        <x14:dataValidation type="list" allowBlank="1" showInputMessage="1" showErrorMessage="1" xr:uid="{31945D3F-FC89-EB4E-8C0C-B75081D82FC4}">
          <x14:formula1>
            <xm:f>'Fuel consumption (unit) (enum)'!$A$3</xm:f>
          </x14:formula1>
          <xm:sqref>G19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D1C3-CB5D-4FDC-BCDA-4747FCC1CCB9}">
  <dimension ref="A1:G166"/>
  <sheetViews>
    <sheetView workbookViewId="0">
      <selection activeCell="F10" sqref="F10"/>
    </sheetView>
  </sheetViews>
  <sheetFormatPr defaultColWidth="8.875" defaultRowHeight="17.100000000000001"/>
  <cols>
    <col min="1" max="1" width="11.5" customWidth="1"/>
    <col min="2" max="2" width="34.625" customWidth="1"/>
    <col min="3" max="3" width="30.875" customWidth="1"/>
    <col min="4" max="4" width="21.5" customWidth="1"/>
    <col min="5" max="5" width="22.625" customWidth="1"/>
    <col min="6" max="6" width="29.5" customWidth="1"/>
    <col min="7" max="7" width="10" bestFit="1" customWidth="1"/>
  </cols>
  <sheetData>
    <row r="1" spans="1:6" s="25" customFormat="1"/>
    <row r="2" spans="1:6" ht="20.100000000000001">
      <c r="A2" s="44" t="s">
        <v>48</v>
      </c>
      <c r="B2" s="45"/>
      <c r="C2" s="45"/>
    </row>
    <row r="3" spans="1:6" s="28" customFormat="1" ht="47.1" customHeight="1">
      <c r="A3" s="39"/>
      <c r="B3" s="27" t="s">
        <v>49</v>
      </c>
      <c r="C3" s="27" t="s">
        <v>50</v>
      </c>
      <c r="D3" s="28" t="s">
        <v>51</v>
      </c>
      <c r="E3" s="28" t="s">
        <v>52</v>
      </c>
      <c r="F3" s="28" t="s">
        <v>53</v>
      </c>
    </row>
    <row r="4" spans="1:6">
      <c r="A4" s="42"/>
      <c r="B4" s="26" t="s">
        <v>54</v>
      </c>
      <c r="C4" t="s">
        <v>55</v>
      </c>
      <c r="D4">
        <v>15717</v>
      </c>
      <c r="E4">
        <v>0.37930000000000003</v>
      </c>
      <c r="F4">
        <v>3.0099999999999998E-2</v>
      </c>
    </row>
    <row r="5" spans="1:6">
      <c r="A5" s="43"/>
      <c r="B5" s="26" t="s">
        <v>56</v>
      </c>
      <c r="C5" t="s">
        <v>55</v>
      </c>
      <c r="D5">
        <v>56642</v>
      </c>
      <c r="E5">
        <v>1.4574</v>
      </c>
      <c r="F5">
        <v>0.22950000000000001</v>
      </c>
    </row>
    <row r="6" spans="1:6">
      <c r="A6" s="43"/>
      <c r="B6" s="26" t="s">
        <v>57</v>
      </c>
      <c r="C6" t="s">
        <v>55</v>
      </c>
      <c r="D6">
        <v>42672</v>
      </c>
      <c r="E6">
        <v>0.76670000000000005</v>
      </c>
      <c r="F6">
        <v>7.6700000000000004E-2</v>
      </c>
    </row>
    <row r="7" spans="1:6">
      <c r="B7" s="26" t="s">
        <v>58</v>
      </c>
      <c r="C7" t="s">
        <v>55</v>
      </c>
      <c r="D7">
        <v>48249</v>
      </c>
      <c r="E7">
        <v>2.5137999999999998</v>
      </c>
      <c r="F7">
        <v>0.3705</v>
      </c>
    </row>
    <row r="8" spans="1:6">
      <c r="B8" s="26" t="s">
        <v>59</v>
      </c>
      <c r="C8" t="s">
        <v>55</v>
      </c>
      <c r="D8">
        <v>35444</v>
      </c>
      <c r="E8">
        <v>0.63460000000000005</v>
      </c>
      <c r="F8">
        <v>6.3500000000000001E-2</v>
      </c>
    </row>
    <row r="9" spans="1:6">
      <c r="B9" s="26" t="s">
        <v>60</v>
      </c>
      <c r="C9" t="s">
        <v>55</v>
      </c>
      <c r="D9">
        <v>35747</v>
      </c>
      <c r="E9">
        <v>0.63719999999999999</v>
      </c>
      <c r="F9">
        <v>6.3700000000000007E-2</v>
      </c>
    </row>
    <row r="10" spans="1:6">
      <c r="B10" s="26" t="s">
        <v>61</v>
      </c>
      <c r="C10" t="s">
        <v>55</v>
      </c>
      <c r="D10">
        <v>34068</v>
      </c>
      <c r="E10">
        <v>16.9847</v>
      </c>
      <c r="F10">
        <v>2.2505999999999999</v>
      </c>
    </row>
    <row r="11" spans="1:6">
      <c r="B11" s="26" t="s">
        <v>54</v>
      </c>
      <c r="C11" s="24">
        <v>2024</v>
      </c>
      <c r="D11">
        <v>15717</v>
      </c>
      <c r="E11">
        <v>0.37930000000000003</v>
      </c>
      <c r="F11">
        <v>3.0099999999999998E-2</v>
      </c>
    </row>
    <row r="12" spans="1:6">
      <c r="B12" s="26" t="s">
        <v>56</v>
      </c>
      <c r="C12" s="24">
        <v>2024</v>
      </c>
      <c r="D12">
        <v>56642</v>
      </c>
      <c r="E12">
        <v>1.4574</v>
      </c>
      <c r="F12">
        <v>0.22950000000000001</v>
      </c>
    </row>
    <row r="13" spans="1:6">
      <c r="B13" s="26" t="s">
        <v>57</v>
      </c>
      <c r="C13" s="24">
        <v>2024</v>
      </c>
      <c r="D13">
        <v>42672</v>
      </c>
      <c r="E13">
        <v>0.76670000000000005</v>
      </c>
      <c r="F13">
        <v>7.6700000000000004E-2</v>
      </c>
    </row>
    <row r="14" spans="1:6">
      <c r="B14" s="26" t="s">
        <v>58</v>
      </c>
      <c r="C14" s="24">
        <v>2024</v>
      </c>
      <c r="D14">
        <v>48249</v>
      </c>
      <c r="E14">
        <v>2.5137999999999998</v>
      </c>
      <c r="F14">
        <v>0.3705</v>
      </c>
    </row>
    <row r="15" spans="1:6">
      <c r="B15" s="26" t="s">
        <v>59</v>
      </c>
      <c r="C15" s="24">
        <v>2024</v>
      </c>
      <c r="D15">
        <v>35444</v>
      </c>
      <c r="E15">
        <v>0.63460000000000005</v>
      </c>
      <c r="F15">
        <v>6.3500000000000001E-2</v>
      </c>
    </row>
    <row r="16" spans="1:6">
      <c r="B16" s="26" t="s">
        <v>60</v>
      </c>
      <c r="C16" s="24">
        <v>2024</v>
      </c>
      <c r="D16">
        <v>35747</v>
      </c>
      <c r="E16">
        <v>0.63719999999999999</v>
      </c>
      <c r="F16">
        <v>6.3700000000000007E-2</v>
      </c>
    </row>
    <row r="17" spans="2:6">
      <c r="B17" s="26" t="s">
        <v>61</v>
      </c>
      <c r="C17" s="24">
        <v>2024</v>
      </c>
      <c r="D17">
        <v>34068</v>
      </c>
      <c r="E17">
        <v>16.9847</v>
      </c>
      <c r="F17">
        <v>2.2505999999999999</v>
      </c>
    </row>
    <row r="18" spans="2:6">
      <c r="B18" s="26" t="s">
        <v>54</v>
      </c>
      <c r="C18" s="24" t="s">
        <v>62</v>
      </c>
      <c r="D18">
        <v>18512</v>
      </c>
      <c r="E18">
        <v>0.35780000000000001</v>
      </c>
      <c r="F18">
        <v>3.3599999999999998E-2</v>
      </c>
    </row>
    <row r="19" spans="2:6">
      <c r="B19" s="26" t="s">
        <v>56</v>
      </c>
      <c r="C19" s="24">
        <v>2023</v>
      </c>
      <c r="D19">
        <v>67038</v>
      </c>
      <c r="E19">
        <v>2.5489999999999999</v>
      </c>
      <c r="F19">
        <v>0.50839999999999996</v>
      </c>
    </row>
    <row r="20" spans="2:6">
      <c r="B20" s="26" t="s">
        <v>57</v>
      </c>
      <c r="C20" s="24">
        <v>2023</v>
      </c>
      <c r="D20">
        <v>41305</v>
      </c>
      <c r="E20">
        <v>0.74199999999999999</v>
      </c>
      <c r="F20">
        <v>7.4200000000000002E-2</v>
      </c>
    </row>
    <row r="21" spans="2:6">
      <c r="B21" s="26" t="s">
        <v>58</v>
      </c>
      <c r="C21" s="24">
        <v>2023</v>
      </c>
      <c r="D21">
        <v>53392</v>
      </c>
      <c r="E21">
        <v>6.4139999999999997</v>
      </c>
      <c r="F21">
        <v>1.0107999999999999</v>
      </c>
    </row>
    <row r="22" spans="2:6">
      <c r="B22" s="26" t="s">
        <v>59</v>
      </c>
      <c r="C22" s="24">
        <v>2023</v>
      </c>
      <c r="D22">
        <v>43042</v>
      </c>
      <c r="E22">
        <v>0.76859999999999995</v>
      </c>
      <c r="F22">
        <v>7.6899999999999996E-2</v>
      </c>
    </row>
    <row r="23" spans="2:6">
      <c r="B23" s="26" t="s">
        <v>60</v>
      </c>
      <c r="C23" s="24">
        <v>2023</v>
      </c>
      <c r="D23">
        <v>35595</v>
      </c>
      <c r="E23">
        <v>0.63449999999999995</v>
      </c>
      <c r="F23">
        <v>6.3399999999999998E-2</v>
      </c>
    </row>
    <row r="24" spans="2:6">
      <c r="B24" s="26" t="s">
        <v>61</v>
      </c>
      <c r="C24" s="24">
        <v>2023</v>
      </c>
      <c r="D24">
        <v>41830</v>
      </c>
      <c r="E24">
        <v>13.93</v>
      </c>
      <c r="F24">
        <v>1.8396999999999999</v>
      </c>
    </row>
    <row r="25" spans="2:6">
      <c r="B25" s="26" t="s">
        <v>54</v>
      </c>
      <c r="C25" s="24">
        <v>2022</v>
      </c>
      <c r="D25">
        <v>14589</v>
      </c>
      <c r="E25">
        <v>0.2601</v>
      </c>
      <c r="F25">
        <v>2.5999999999999999E-2</v>
      </c>
    </row>
    <row r="26" spans="2:6">
      <c r="B26" s="26" t="s">
        <v>56</v>
      </c>
      <c r="C26" s="24">
        <v>2022</v>
      </c>
      <c r="D26">
        <v>66173</v>
      </c>
      <c r="E26">
        <v>2.5362</v>
      </c>
      <c r="F26">
        <v>0.50719999999999998</v>
      </c>
    </row>
    <row r="27" spans="2:6">
      <c r="B27" s="26" t="s">
        <v>57</v>
      </c>
      <c r="C27" s="24">
        <v>2022</v>
      </c>
      <c r="D27">
        <v>42748</v>
      </c>
      <c r="E27">
        <v>0.76590000000000003</v>
      </c>
      <c r="F27">
        <v>7.6600000000000001E-2</v>
      </c>
    </row>
    <row r="28" spans="2:6">
      <c r="B28" s="26" t="s">
        <v>58</v>
      </c>
      <c r="C28" s="24">
        <v>2022</v>
      </c>
      <c r="D28">
        <v>57447</v>
      </c>
      <c r="E28">
        <v>5.0107999999999997</v>
      </c>
      <c r="F28">
        <v>0.83199999999999996</v>
      </c>
    </row>
    <row r="29" spans="2:6">
      <c r="B29" s="26" t="s">
        <v>59</v>
      </c>
      <c r="C29" s="24">
        <v>2022</v>
      </c>
      <c r="D29">
        <v>50642</v>
      </c>
      <c r="E29">
        <v>0.90269999999999995</v>
      </c>
      <c r="F29">
        <v>9.0300000000000005E-2</v>
      </c>
    </row>
    <row r="30" spans="2:6">
      <c r="B30" s="26" t="s">
        <v>60</v>
      </c>
      <c r="C30" s="24">
        <v>2022</v>
      </c>
      <c r="D30">
        <v>37342</v>
      </c>
      <c r="E30">
        <v>0.66559999999999997</v>
      </c>
      <c r="F30">
        <v>6.6600000000000006E-2</v>
      </c>
    </row>
    <row r="31" spans="2:6">
      <c r="B31" s="26" t="s">
        <v>61</v>
      </c>
      <c r="C31" s="24">
        <v>2022</v>
      </c>
      <c r="D31">
        <v>52803</v>
      </c>
      <c r="E31">
        <v>4.7098000000000004</v>
      </c>
      <c r="F31">
        <v>0.59809999999999997</v>
      </c>
    </row>
    <row r="32" spans="2:6">
      <c r="B32" s="26" t="s">
        <v>54</v>
      </c>
      <c r="C32" s="24">
        <v>2021</v>
      </c>
      <c r="D32">
        <v>25340</v>
      </c>
      <c r="E32">
        <v>0.4516</v>
      </c>
      <c r="F32">
        <v>4.5100000000000001E-2</v>
      </c>
    </row>
    <row r="33" spans="2:6">
      <c r="B33" s="26" t="s">
        <v>56</v>
      </c>
      <c r="C33" s="24">
        <v>2021</v>
      </c>
      <c r="D33">
        <v>67971</v>
      </c>
      <c r="E33">
        <v>2.6168999999999998</v>
      </c>
      <c r="F33">
        <v>0.52339999999999998</v>
      </c>
    </row>
    <row r="34" spans="2:6">
      <c r="B34" s="26" t="s">
        <v>57</v>
      </c>
      <c r="C34" s="24">
        <v>2021</v>
      </c>
      <c r="D34">
        <v>41356</v>
      </c>
      <c r="E34">
        <v>0.74360000000000004</v>
      </c>
      <c r="F34">
        <v>7.4300000000000005E-2</v>
      </c>
    </row>
    <row r="35" spans="2:6">
      <c r="B35" s="26" t="s">
        <v>58</v>
      </c>
      <c r="C35" s="24">
        <v>2021</v>
      </c>
      <c r="D35">
        <v>52792</v>
      </c>
      <c r="E35">
        <v>5.4446000000000003</v>
      </c>
      <c r="F35">
        <v>0.88319999999999999</v>
      </c>
    </row>
    <row r="36" spans="2:6">
      <c r="B36" s="26" t="s">
        <v>59</v>
      </c>
      <c r="C36" s="24">
        <v>2021</v>
      </c>
      <c r="D36">
        <v>48312</v>
      </c>
      <c r="E36">
        <v>0.86119999999999997</v>
      </c>
      <c r="F36">
        <v>8.6099999999999996E-2</v>
      </c>
    </row>
    <row r="37" spans="2:6">
      <c r="B37" s="26" t="s">
        <v>60</v>
      </c>
      <c r="C37" s="24">
        <v>2021</v>
      </c>
      <c r="D37">
        <v>35513</v>
      </c>
      <c r="E37">
        <v>0.63300000000000001</v>
      </c>
      <c r="F37">
        <v>6.3299999999999995E-2</v>
      </c>
    </row>
    <row r="38" spans="2:6">
      <c r="B38" s="26" t="s">
        <v>61</v>
      </c>
      <c r="C38" s="24">
        <v>2021</v>
      </c>
      <c r="D38">
        <v>57456</v>
      </c>
      <c r="E38">
        <v>4.4617000000000004</v>
      </c>
      <c r="F38">
        <v>0.5625</v>
      </c>
    </row>
    <row r="39" spans="2:6">
      <c r="B39" s="26" t="s">
        <v>54</v>
      </c>
      <c r="C39" s="24">
        <v>2020</v>
      </c>
      <c r="D39">
        <v>0</v>
      </c>
      <c r="E39">
        <v>0</v>
      </c>
      <c r="F39">
        <v>0</v>
      </c>
    </row>
    <row r="40" spans="2:6">
      <c r="B40" s="26" t="s">
        <v>56</v>
      </c>
      <c r="C40" s="24">
        <v>2020</v>
      </c>
      <c r="D40">
        <v>61687</v>
      </c>
      <c r="E40">
        <v>2.4312</v>
      </c>
      <c r="F40">
        <v>0.48620000000000002</v>
      </c>
    </row>
    <row r="41" spans="2:6">
      <c r="B41" s="26" t="s">
        <v>57</v>
      </c>
      <c r="C41" s="24">
        <v>2020</v>
      </c>
      <c r="D41">
        <v>41478</v>
      </c>
      <c r="E41">
        <v>0.74490000000000001</v>
      </c>
      <c r="F41">
        <v>7.4499999999999997E-2</v>
      </c>
    </row>
    <row r="42" spans="2:6">
      <c r="B42" s="26" t="s">
        <v>58</v>
      </c>
      <c r="C42" s="24">
        <v>2020</v>
      </c>
      <c r="D42">
        <v>47746</v>
      </c>
      <c r="E42">
        <v>6.6647999999999996</v>
      </c>
      <c r="F42">
        <v>1.0377000000000001</v>
      </c>
    </row>
    <row r="43" spans="2:6">
      <c r="B43" s="26" t="s">
        <v>59</v>
      </c>
      <c r="C43" s="24">
        <v>2020</v>
      </c>
      <c r="D43">
        <v>48507</v>
      </c>
      <c r="E43">
        <v>0.86470000000000002</v>
      </c>
      <c r="F43">
        <v>8.6499999999999994E-2</v>
      </c>
    </row>
    <row r="44" spans="2:6">
      <c r="B44" s="26" t="s">
        <v>60</v>
      </c>
      <c r="C44" s="24">
        <v>2020</v>
      </c>
      <c r="D44">
        <v>34879</v>
      </c>
      <c r="E44">
        <v>0.62170000000000003</v>
      </c>
      <c r="F44">
        <v>6.2199999999999998E-2</v>
      </c>
    </row>
    <row r="45" spans="2:6">
      <c r="B45" s="26" t="s">
        <v>61</v>
      </c>
      <c r="C45" s="24">
        <v>2020</v>
      </c>
      <c r="D45">
        <v>59672</v>
      </c>
      <c r="E45">
        <v>1.2952999999999999</v>
      </c>
      <c r="F45">
        <v>0.13739999999999999</v>
      </c>
    </row>
    <row r="46" spans="2:6">
      <c r="B46" s="26" t="s">
        <v>54</v>
      </c>
      <c r="C46" s="24">
        <v>2019</v>
      </c>
      <c r="D46">
        <v>0</v>
      </c>
      <c r="E46">
        <v>0</v>
      </c>
      <c r="F46">
        <v>0</v>
      </c>
    </row>
    <row r="47" spans="2:6">
      <c r="B47" s="26" t="s">
        <v>56</v>
      </c>
      <c r="C47" s="24">
        <v>2019</v>
      </c>
      <c r="D47">
        <v>57049</v>
      </c>
      <c r="E47">
        <v>2.2623000000000002</v>
      </c>
      <c r="F47">
        <v>0.45250000000000001</v>
      </c>
    </row>
    <row r="48" spans="2:6">
      <c r="B48" s="26" t="s">
        <v>57</v>
      </c>
      <c r="C48" s="24">
        <v>2019</v>
      </c>
      <c r="D48">
        <v>44477</v>
      </c>
      <c r="E48">
        <v>0.79869999999999997</v>
      </c>
      <c r="F48">
        <v>7.9799999999999996E-2</v>
      </c>
    </row>
    <row r="49" spans="2:6">
      <c r="B49" s="26" t="s">
        <v>58</v>
      </c>
      <c r="C49" s="24">
        <v>2019</v>
      </c>
      <c r="D49">
        <v>41243</v>
      </c>
      <c r="E49">
        <v>6.4941000000000004</v>
      </c>
      <c r="F49">
        <v>1.0044</v>
      </c>
    </row>
    <row r="50" spans="2:6">
      <c r="B50" s="26" t="s">
        <v>59</v>
      </c>
      <c r="C50" s="24">
        <v>2019</v>
      </c>
      <c r="D50">
        <v>48733</v>
      </c>
      <c r="E50">
        <v>0.86870000000000003</v>
      </c>
      <c r="F50">
        <v>8.6900000000000005E-2</v>
      </c>
    </row>
    <row r="51" spans="2:6">
      <c r="B51" s="26" t="s">
        <v>60</v>
      </c>
      <c r="C51" s="24">
        <v>2019</v>
      </c>
      <c r="D51">
        <v>34638</v>
      </c>
      <c r="E51">
        <v>0.61739999999999995</v>
      </c>
      <c r="F51">
        <v>6.1699999999999998E-2</v>
      </c>
    </row>
    <row r="52" spans="2:6">
      <c r="B52" s="26" t="s">
        <v>61</v>
      </c>
      <c r="C52" s="24">
        <v>2019</v>
      </c>
      <c r="D52">
        <v>59805</v>
      </c>
      <c r="E52">
        <v>1.0660000000000001</v>
      </c>
      <c r="F52">
        <v>0.1066</v>
      </c>
    </row>
    <row r="53" spans="2:6">
      <c r="B53" s="26" t="s">
        <v>54</v>
      </c>
      <c r="C53" t="s">
        <v>63</v>
      </c>
      <c r="D53">
        <v>0</v>
      </c>
      <c r="E53">
        <v>0</v>
      </c>
      <c r="F53">
        <v>0</v>
      </c>
    </row>
    <row r="54" spans="2:6">
      <c r="B54" s="26" t="s">
        <v>56</v>
      </c>
      <c r="C54" t="s">
        <v>63</v>
      </c>
      <c r="D54">
        <v>57049</v>
      </c>
      <c r="E54">
        <v>2.2623000000000002</v>
      </c>
      <c r="F54">
        <v>0.45250000000000001</v>
      </c>
    </row>
    <row r="55" spans="2:6">
      <c r="B55" s="26" t="s">
        <v>57</v>
      </c>
      <c r="C55" t="s">
        <v>63</v>
      </c>
      <c r="D55">
        <v>44477</v>
      </c>
      <c r="E55">
        <v>0.79869999999999997</v>
      </c>
      <c r="F55">
        <v>7.9799999999999996E-2</v>
      </c>
    </row>
    <row r="56" spans="2:6">
      <c r="B56" s="26" t="s">
        <v>58</v>
      </c>
      <c r="C56" t="s">
        <v>63</v>
      </c>
      <c r="D56">
        <v>41243</v>
      </c>
      <c r="E56">
        <v>6.4941000000000004</v>
      </c>
      <c r="F56">
        <v>1.0044</v>
      </c>
    </row>
    <row r="57" spans="2:6">
      <c r="B57" s="26" t="s">
        <v>59</v>
      </c>
      <c r="C57" t="s">
        <v>63</v>
      </c>
      <c r="D57">
        <v>48733</v>
      </c>
      <c r="E57">
        <v>0.86870000000000003</v>
      </c>
      <c r="F57">
        <v>8.6900000000000005E-2</v>
      </c>
    </row>
    <row r="58" spans="2:6">
      <c r="B58" s="26" t="s">
        <v>60</v>
      </c>
      <c r="C58" t="s">
        <v>63</v>
      </c>
      <c r="D58">
        <v>34638</v>
      </c>
      <c r="E58">
        <v>0.61739999999999995</v>
      </c>
      <c r="F58">
        <v>6.1699999999999998E-2</v>
      </c>
    </row>
    <row r="59" spans="2:6">
      <c r="B59" s="26" t="s">
        <v>61</v>
      </c>
      <c r="C59" t="s">
        <v>63</v>
      </c>
      <c r="D59">
        <v>59805</v>
      </c>
      <c r="E59">
        <v>1.0660000000000001</v>
      </c>
      <c r="F59">
        <v>0.1066</v>
      </c>
    </row>
    <row r="60" spans="2:6">
      <c r="B60" t="s">
        <v>64</v>
      </c>
      <c r="C60" t="s">
        <v>55</v>
      </c>
      <c r="D60">
        <v>35058</v>
      </c>
      <c r="E60">
        <v>0.63400000000000001</v>
      </c>
      <c r="F60">
        <v>6.4000000000000001E-2</v>
      </c>
    </row>
    <row r="61" spans="2:6">
      <c r="B61" t="s">
        <v>64</v>
      </c>
      <c r="C61" s="34">
        <v>2024</v>
      </c>
      <c r="D61">
        <v>35058</v>
      </c>
      <c r="E61">
        <v>0.63400000000000001</v>
      </c>
      <c r="F61">
        <v>6.4000000000000001E-2</v>
      </c>
    </row>
    <row r="62" spans="2:6">
      <c r="B62" t="s">
        <v>64</v>
      </c>
      <c r="C62" s="34">
        <v>2023</v>
      </c>
      <c r="D62">
        <v>36862</v>
      </c>
      <c r="E62">
        <v>0.66769999999999996</v>
      </c>
      <c r="F62">
        <v>6.7699999999999996E-2</v>
      </c>
    </row>
    <row r="63" spans="2:6">
      <c r="B63" t="s">
        <v>64</v>
      </c>
      <c r="C63" s="34">
        <v>2022</v>
      </c>
      <c r="D63">
        <v>36972</v>
      </c>
      <c r="E63">
        <v>0.67149999999999999</v>
      </c>
      <c r="F63">
        <v>6.83E-2</v>
      </c>
    </row>
    <row r="64" spans="2:6">
      <c r="B64" t="s">
        <v>64</v>
      </c>
      <c r="C64" s="34">
        <v>2021</v>
      </c>
      <c r="D64">
        <v>35936</v>
      </c>
      <c r="E64">
        <v>0.65339999999999998</v>
      </c>
      <c r="F64">
        <v>6.6100000000000006E-2</v>
      </c>
    </row>
    <row r="65" spans="2:6">
      <c r="B65" t="s">
        <v>64</v>
      </c>
      <c r="C65" s="34">
        <v>2020</v>
      </c>
      <c r="D65">
        <v>34771</v>
      </c>
      <c r="E65">
        <v>0.63160000000000005</v>
      </c>
      <c r="F65">
        <v>6.3799999999999996E-2</v>
      </c>
    </row>
    <row r="66" spans="2:6">
      <c r="B66" t="s">
        <v>64</v>
      </c>
      <c r="C66" s="34">
        <v>2019</v>
      </c>
      <c r="D66">
        <v>35257</v>
      </c>
      <c r="E66">
        <v>0.64659999999999995</v>
      </c>
      <c r="F66">
        <v>6.6199999999999995E-2</v>
      </c>
    </row>
    <row r="67" spans="2:6">
      <c r="B67" t="s">
        <v>64</v>
      </c>
      <c r="C67" t="s">
        <v>63</v>
      </c>
      <c r="D67">
        <v>35257</v>
      </c>
      <c r="E67">
        <v>0.64659999999999995</v>
      </c>
      <c r="F67">
        <v>6.6199999999999995E-2</v>
      </c>
    </row>
    <row r="68" spans="2:6">
      <c r="B68" t="s">
        <v>65</v>
      </c>
      <c r="C68" t="s">
        <v>55</v>
      </c>
      <c r="D68">
        <v>35058</v>
      </c>
      <c r="E68">
        <v>0.63400000000000001</v>
      </c>
      <c r="F68">
        <v>6.4000000000000001E-2</v>
      </c>
    </row>
    <row r="69" spans="2:6">
      <c r="B69" t="s">
        <v>65</v>
      </c>
      <c r="C69" s="24">
        <v>2024</v>
      </c>
      <c r="D69">
        <v>35058</v>
      </c>
      <c r="E69">
        <v>0.63400000000000001</v>
      </c>
      <c r="F69">
        <v>6.4000000000000001E-2</v>
      </c>
    </row>
    <row r="70" spans="2:6">
      <c r="B70" t="s">
        <v>65</v>
      </c>
      <c r="C70" s="24">
        <v>2023</v>
      </c>
      <c r="D70">
        <v>36862</v>
      </c>
      <c r="E70">
        <v>0.66769999999999996</v>
      </c>
      <c r="F70">
        <v>6.7699999999999996E-2</v>
      </c>
    </row>
    <row r="71" spans="2:6">
      <c r="B71" t="s">
        <v>65</v>
      </c>
      <c r="C71" s="24">
        <v>2022</v>
      </c>
      <c r="D71">
        <v>36972</v>
      </c>
      <c r="E71">
        <v>0.67149999999999999</v>
      </c>
      <c r="F71">
        <v>6.83E-2</v>
      </c>
    </row>
    <row r="72" spans="2:6">
      <c r="B72" t="s">
        <v>65</v>
      </c>
      <c r="C72" s="24">
        <v>2021</v>
      </c>
      <c r="D72">
        <v>35936</v>
      </c>
      <c r="E72">
        <v>0.65339999999999998</v>
      </c>
      <c r="F72">
        <v>6.6100000000000006E-2</v>
      </c>
    </row>
    <row r="73" spans="2:6">
      <c r="B73" t="s">
        <v>65</v>
      </c>
      <c r="C73" s="24">
        <v>2020</v>
      </c>
      <c r="D73">
        <v>34771</v>
      </c>
      <c r="E73">
        <v>0.63160000000000005</v>
      </c>
      <c r="F73">
        <v>6.3799999999999996E-2</v>
      </c>
    </row>
    <row r="74" spans="2:6">
      <c r="B74" t="s">
        <v>65</v>
      </c>
      <c r="C74" s="24">
        <v>2019</v>
      </c>
      <c r="D74">
        <v>35257</v>
      </c>
      <c r="E74">
        <v>0.64659999999999995</v>
      </c>
      <c r="F74">
        <v>6.6199999999999995E-2</v>
      </c>
    </row>
    <row r="75" spans="2:6">
      <c r="B75" t="s">
        <v>65</v>
      </c>
      <c r="C75" t="s">
        <v>63</v>
      </c>
      <c r="D75">
        <v>35257</v>
      </c>
      <c r="E75">
        <v>0.64659999999999995</v>
      </c>
      <c r="F75">
        <v>6.6199999999999995E-2</v>
      </c>
    </row>
    <row r="76" spans="2:6">
      <c r="B76" t="s">
        <v>66</v>
      </c>
      <c r="C76" t="s">
        <v>55</v>
      </c>
      <c r="D76">
        <v>35058</v>
      </c>
      <c r="E76">
        <v>0.63400000000000001</v>
      </c>
      <c r="F76">
        <v>6.4000000000000001E-2</v>
      </c>
    </row>
    <row r="77" spans="2:6">
      <c r="B77" t="s">
        <v>66</v>
      </c>
      <c r="C77" s="24">
        <v>2024</v>
      </c>
      <c r="D77">
        <v>35058</v>
      </c>
      <c r="E77">
        <v>0.63400000000000001</v>
      </c>
      <c r="F77">
        <v>6.4000000000000001E-2</v>
      </c>
    </row>
    <row r="78" spans="2:6">
      <c r="B78" t="s">
        <v>66</v>
      </c>
      <c r="C78" s="24">
        <v>2023</v>
      </c>
      <c r="D78">
        <v>36862</v>
      </c>
      <c r="E78">
        <v>0.66769999999999996</v>
      </c>
      <c r="F78">
        <v>6.7699999999999996E-2</v>
      </c>
    </row>
    <row r="79" spans="2:6">
      <c r="B79" t="s">
        <v>66</v>
      </c>
      <c r="C79" s="24">
        <v>2022</v>
      </c>
      <c r="D79">
        <v>36972</v>
      </c>
      <c r="E79">
        <v>0.67149999999999999</v>
      </c>
      <c r="F79">
        <v>6.83E-2</v>
      </c>
    </row>
    <row r="80" spans="2:6">
      <c r="B80" t="s">
        <v>66</v>
      </c>
      <c r="C80" s="24">
        <v>2021</v>
      </c>
      <c r="D80">
        <v>35936</v>
      </c>
      <c r="E80">
        <v>0.65339999999999998</v>
      </c>
      <c r="F80">
        <v>6.6100000000000006E-2</v>
      </c>
    </row>
    <row r="81" spans="2:6">
      <c r="B81" t="s">
        <v>66</v>
      </c>
      <c r="C81" s="24">
        <v>2020</v>
      </c>
      <c r="D81">
        <v>34771</v>
      </c>
      <c r="E81">
        <v>0.63160000000000005</v>
      </c>
      <c r="F81">
        <v>6.3799999999999996E-2</v>
      </c>
    </row>
    <row r="82" spans="2:6">
      <c r="B82" t="s">
        <v>66</v>
      </c>
      <c r="C82" s="24">
        <v>2019</v>
      </c>
      <c r="D82">
        <v>35257</v>
      </c>
      <c r="E82">
        <v>0.64659999999999995</v>
      </c>
      <c r="F82">
        <v>6.6199999999999995E-2</v>
      </c>
    </row>
    <row r="83" spans="2:6">
      <c r="B83" t="s">
        <v>66</v>
      </c>
      <c r="C83" t="s">
        <v>63</v>
      </c>
      <c r="D83">
        <v>35257</v>
      </c>
      <c r="E83">
        <v>0.64659999999999995</v>
      </c>
      <c r="F83">
        <v>6.6199999999999995E-2</v>
      </c>
    </row>
    <row r="84" spans="2:6">
      <c r="B84" t="s">
        <v>67</v>
      </c>
      <c r="C84" t="s">
        <v>55</v>
      </c>
      <c r="D84">
        <v>35058</v>
      </c>
      <c r="E84">
        <v>0.63400000000000001</v>
      </c>
      <c r="F84">
        <v>6.4000000000000001E-2</v>
      </c>
    </row>
    <row r="85" spans="2:6">
      <c r="B85" t="s">
        <v>67</v>
      </c>
      <c r="C85" s="24">
        <v>2024</v>
      </c>
      <c r="D85">
        <v>35058</v>
      </c>
      <c r="E85">
        <v>0.63400000000000001</v>
      </c>
      <c r="F85">
        <v>6.4000000000000001E-2</v>
      </c>
    </row>
    <row r="86" spans="2:6">
      <c r="B86" t="s">
        <v>67</v>
      </c>
      <c r="C86" s="24">
        <v>2023</v>
      </c>
      <c r="D86">
        <v>36862</v>
      </c>
      <c r="E86">
        <v>0.66769999999999996</v>
      </c>
      <c r="F86">
        <v>6.7699999999999996E-2</v>
      </c>
    </row>
    <row r="87" spans="2:6">
      <c r="B87" t="s">
        <v>67</v>
      </c>
      <c r="C87" s="24">
        <v>2022</v>
      </c>
      <c r="D87">
        <v>36972</v>
      </c>
      <c r="E87">
        <v>0.67149999999999999</v>
      </c>
      <c r="F87">
        <v>6.83E-2</v>
      </c>
    </row>
    <row r="88" spans="2:6">
      <c r="B88" t="s">
        <v>67</v>
      </c>
      <c r="C88" s="24">
        <v>2021</v>
      </c>
      <c r="D88">
        <v>35936</v>
      </c>
      <c r="E88">
        <v>0.65339999999999998</v>
      </c>
      <c r="F88">
        <v>6.6100000000000006E-2</v>
      </c>
    </row>
    <row r="89" spans="2:6">
      <c r="B89" t="s">
        <v>67</v>
      </c>
      <c r="C89" s="24">
        <v>2020</v>
      </c>
      <c r="D89">
        <v>34771</v>
      </c>
      <c r="E89">
        <v>0.63160000000000005</v>
      </c>
      <c r="F89">
        <v>6.3799999999999996E-2</v>
      </c>
    </row>
    <row r="90" spans="2:6">
      <c r="B90" t="s">
        <v>67</v>
      </c>
      <c r="C90" s="24">
        <v>2019</v>
      </c>
      <c r="D90">
        <v>35257</v>
      </c>
      <c r="E90">
        <v>0.64659999999999995</v>
      </c>
      <c r="F90">
        <v>6.6199999999999995E-2</v>
      </c>
    </row>
    <row r="91" spans="2:6">
      <c r="B91" t="s">
        <v>67</v>
      </c>
      <c r="C91" t="s">
        <v>63</v>
      </c>
      <c r="D91">
        <v>35257</v>
      </c>
      <c r="E91">
        <v>0.64659999999999995</v>
      </c>
      <c r="F91">
        <v>6.6199999999999995E-2</v>
      </c>
    </row>
    <row r="92" spans="2:6">
      <c r="B92" t="s">
        <v>32</v>
      </c>
      <c r="C92" t="s">
        <v>55</v>
      </c>
      <c r="D92">
        <v>35058</v>
      </c>
      <c r="E92">
        <v>0.63400000000000001</v>
      </c>
      <c r="F92">
        <v>6.4000000000000001E-2</v>
      </c>
    </row>
    <row r="93" spans="2:6">
      <c r="B93" t="s">
        <v>32</v>
      </c>
      <c r="C93" s="24">
        <v>2024</v>
      </c>
      <c r="D93">
        <v>35058</v>
      </c>
      <c r="E93">
        <v>0.63400000000000001</v>
      </c>
      <c r="F93">
        <v>6.4000000000000001E-2</v>
      </c>
    </row>
    <row r="94" spans="2:6">
      <c r="B94" t="s">
        <v>32</v>
      </c>
      <c r="C94" s="24">
        <v>2023</v>
      </c>
      <c r="D94">
        <v>36862</v>
      </c>
      <c r="E94">
        <v>0.66769999999999996</v>
      </c>
      <c r="F94">
        <v>6.7699999999999996E-2</v>
      </c>
    </row>
    <row r="95" spans="2:6">
      <c r="B95" t="s">
        <v>32</v>
      </c>
      <c r="C95" s="24">
        <v>2022</v>
      </c>
      <c r="D95">
        <v>36972</v>
      </c>
      <c r="E95">
        <v>0.67149999999999999</v>
      </c>
      <c r="F95">
        <v>6.83E-2</v>
      </c>
    </row>
    <row r="96" spans="2:6">
      <c r="B96" t="s">
        <v>32</v>
      </c>
      <c r="C96" s="24">
        <v>2021</v>
      </c>
      <c r="D96">
        <v>35936</v>
      </c>
      <c r="E96">
        <v>0.65339999999999998</v>
      </c>
      <c r="F96">
        <v>6.6100000000000006E-2</v>
      </c>
    </row>
    <row r="97" spans="2:6">
      <c r="B97" t="s">
        <v>32</v>
      </c>
      <c r="C97" s="24">
        <v>2020</v>
      </c>
      <c r="D97">
        <v>34771</v>
      </c>
      <c r="E97">
        <v>0.63160000000000005</v>
      </c>
      <c r="F97">
        <v>6.3799999999999996E-2</v>
      </c>
    </row>
    <row r="98" spans="2:6">
      <c r="B98" t="s">
        <v>32</v>
      </c>
      <c r="C98" s="24">
        <v>2019</v>
      </c>
      <c r="D98">
        <v>35257</v>
      </c>
      <c r="E98">
        <v>0.64659999999999995</v>
      </c>
      <c r="F98">
        <v>6.6199999999999995E-2</v>
      </c>
    </row>
    <row r="99" spans="2:6">
      <c r="B99" t="s">
        <v>32</v>
      </c>
      <c r="C99" t="s">
        <v>63</v>
      </c>
      <c r="D99">
        <v>35257</v>
      </c>
      <c r="E99">
        <v>0.64659999999999995</v>
      </c>
      <c r="F99">
        <v>6.6199999999999995E-2</v>
      </c>
    </row>
    <row r="100" spans="2:6">
      <c r="B100" t="s">
        <v>68</v>
      </c>
      <c r="C100" t="s">
        <v>55</v>
      </c>
      <c r="D100">
        <v>35058</v>
      </c>
      <c r="E100">
        <v>0.63400000000000001</v>
      </c>
      <c r="F100">
        <v>6.4000000000000001E-2</v>
      </c>
    </row>
    <row r="101" spans="2:6">
      <c r="B101" t="s">
        <v>68</v>
      </c>
      <c r="C101" s="24">
        <v>2024</v>
      </c>
      <c r="D101">
        <v>35058</v>
      </c>
      <c r="E101">
        <v>0.63400000000000001</v>
      </c>
      <c r="F101">
        <v>6.4000000000000001E-2</v>
      </c>
    </row>
    <row r="102" spans="2:6">
      <c r="B102" t="s">
        <v>68</v>
      </c>
      <c r="C102" s="24">
        <v>2023</v>
      </c>
      <c r="D102">
        <v>36862</v>
      </c>
      <c r="E102">
        <v>0.66769999999999996</v>
      </c>
      <c r="F102">
        <v>6.7699999999999996E-2</v>
      </c>
    </row>
    <row r="103" spans="2:6">
      <c r="B103" t="s">
        <v>68</v>
      </c>
      <c r="C103" s="24">
        <v>2022</v>
      </c>
      <c r="D103">
        <v>36972</v>
      </c>
      <c r="E103">
        <v>0.67149999999999999</v>
      </c>
      <c r="F103">
        <v>6.83E-2</v>
      </c>
    </row>
    <row r="104" spans="2:6">
      <c r="B104" t="s">
        <v>68</v>
      </c>
      <c r="C104" s="24">
        <v>2021</v>
      </c>
      <c r="D104">
        <v>35936</v>
      </c>
      <c r="E104">
        <v>0.65339999999999998</v>
      </c>
      <c r="F104">
        <v>6.6100000000000006E-2</v>
      </c>
    </row>
    <row r="105" spans="2:6">
      <c r="B105" t="s">
        <v>68</v>
      </c>
      <c r="C105" s="24">
        <v>2020</v>
      </c>
      <c r="D105">
        <v>34771</v>
      </c>
      <c r="E105">
        <v>0.63160000000000005</v>
      </c>
      <c r="F105">
        <v>6.3799999999999996E-2</v>
      </c>
    </row>
    <row r="106" spans="2:6">
      <c r="B106" t="s">
        <v>68</v>
      </c>
      <c r="C106" s="24">
        <v>2019</v>
      </c>
      <c r="D106">
        <v>35257</v>
      </c>
      <c r="E106">
        <v>0.64659999999999995</v>
      </c>
      <c r="F106">
        <v>6.6199999999999995E-2</v>
      </c>
    </row>
    <row r="107" spans="2:6">
      <c r="B107" t="s">
        <v>68</v>
      </c>
      <c r="C107" t="s">
        <v>63</v>
      </c>
      <c r="D107">
        <v>35257</v>
      </c>
      <c r="E107">
        <v>0.64659999999999995</v>
      </c>
      <c r="F107">
        <v>6.6199999999999995E-2</v>
      </c>
    </row>
    <row r="108" spans="2:6">
      <c r="B108" t="s">
        <v>69</v>
      </c>
      <c r="C108" t="s">
        <v>55</v>
      </c>
      <c r="D108">
        <v>35058</v>
      </c>
      <c r="E108">
        <v>0.63400000000000001</v>
      </c>
      <c r="F108">
        <v>6.4000000000000001E-2</v>
      </c>
    </row>
    <row r="109" spans="2:6">
      <c r="B109" t="s">
        <v>69</v>
      </c>
      <c r="C109" s="24">
        <v>2024</v>
      </c>
      <c r="D109">
        <v>35058</v>
      </c>
      <c r="E109">
        <v>0.63400000000000001</v>
      </c>
      <c r="F109">
        <v>6.4000000000000001E-2</v>
      </c>
    </row>
    <row r="110" spans="2:6">
      <c r="B110" t="s">
        <v>69</v>
      </c>
      <c r="C110" s="24">
        <v>2023</v>
      </c>
      <c r="D110">
        <v>36862</v>
      </c>
      <c r="E110">
        <v>0.66769999999999996</v>
      </c>
      <c r="F110">
        <v>6.7699999999999996E-2</v>
      </c>
    </row>
    <row r="111" spans="2:6">
      <c r="B111" t="s">
        <v>69</v>
      </c>
      <c r="C111" s="24">
        <v>2022</v>
      </c>
      <c r="D111">
        <v>36972</v>
      </c>
      <c r="E111">
        <v>0.67149999999999999</v>
      </c>
      <c r="F111">
        <v>6.83E-2</v>
      </c>
    </row>
    <row r="112" spans="2:6">
      <c r="B112" t="s">
        <v>69</v>
      </c>
      <c r="C112" s="24">
        <v>2021</v>
      </c>
      <c r="D112">
        <v>35936</v>
      </c>
      <c r="E112">
        <v>0.65339999999999998</v>
      </c>
      <c r="F112">
        <v>6.6100000000000006E-2</v>
      </c>
    </row>
    <row r="113" spans="2:6">
      <c r="B113" t="s">
        <v>69</v>
      </c>
      <c r="C113" s="24">
        <v>2020</v>
      </c>
      <c r="D113">
        <v>34771</v>
      </c>
      <c r="E113">
        <v>0.63160000000000005</v>
      </c>
      <c r="F113">
        <v>6.3799999999999996E-2</v>
      </c>
    </row>
    <row r="114" spans="2:6">
      <c r="B114" t="s">
        <v>69</v>
      </c>
      <c r="C114" s="24">
        <v>2019</v>
      </c>
      <c r="D114">
        <v>35257</v>
      </c>
      <c r="E114">
        <v>0.64659999999999995</v>
      </c>
      <c r="F114">
        <v>6.6199999999999995E-2</v>
      </c>
    </row>
    <row r="115" spans="2:6">
      <c r="B115" t="s">
        <v>69</v>
      </c>
      <c r="C115" t="s">
        <v>63</v>
      </c>
      <c r="D115">
        <v>35257</v>
      </c>
      <c r="E115">
        <v>0.64659999999999995</v>
      </c>
      <c r="F115">
        <v>6.6199999999999995E-2</v>
      </c>
    </row>
    <row r="116" spans="2:6">
      <c r="B116" t="s">
        <v>70</v>
      </c>
      <c r="C116" t="s">
        <v>55</v>
      </c>
      <c r="D116">
        <v>35058</v>
      </c>
      <c r="E116">
        <v>0.63400000000000001</v>
      </c>
      <c r="F116">
        <v>6.4000000000000001E-2</v>
      </c>
    </row>
    <row r="117" spans="2:6">
      <c r="B117" t="s">
        <v>70</v>
      </c>
      <c r="C117" s="24">
        <v>2024</v>
      </c>
      <c r="D117">
        <v>35058</v>
      </c>
      <c r="E117">
        <v>0.63400000000000001</v>
      </c>
      <c r="F117">
        <v>6.4000000000000001E-2</v>
      </c>
    </row>
    <row r="118" spans="2:6">
      <c r="B118" t="s">
        <v>70</v>
      </c>
      <c r="C118" s="24">
        <v>2023</v>
      </c>
      <c r="D118">
        <v>36862</v>
      </c>
      <c r="E118">
        <v>0.66769999999999996</v>
      </c>
      <c r="F118">
        <v>6.7699999999999996E-2</v>
      </c>
    </row>
    <row r="119" spans="2:6">
      <c r="B119" t="s">
        <v>70</v>
      </c>
      <c r="C119" s="24">
        <v>2022</v>
      </c>
      <c r="D119">
        <v>36972</v>
      </c>
      <c r="E119">
        <v>0.67149999999999999</v>
      </c>
      <c r="F119">
        <v>6.83E-2</v>
      </c>
    </row>
    <row r="120" spans="2:6">
      <c r="B120" t="s">
        <v>70</v>
      </c>
      <c r="C120" s="24">
        <v>2021</v>
      </c>
      <c r="D120">
        <v>35936</v>
      </c>
      <c r="E120">
        <v>0.65339999999999998</v>
      </c>
      <c r="F120">
        <v>6.6100000000000006E-2</v>
      </c>
    </row>
    <row r="121" spans="2:6">
      <c r="B121" t="s">
        <v>70</v>
      </c>
      <c r="C121" s="24">
        <v>2020</v>
      </c>
      <c r="D121">
        <v>34771</v>
      </c>
      <c r="E121">
        <v>0.63160000000000005</v>
      </c>
      <c r="F121">
        <v>6.3799999999999996E-2</v>
      </c>
    </row>
    <row r="122" spans="2:6">
      <c r="B122" t="s">
        <v>70</v>
      </c>
      <c r="C122" s="24">
        <v>2019</v>
      </c>
      <c r="D122">
        <v>35257</v>
      </c>
      <c r="E122">
        <v>0.64659999999999995</v>
      </c>
      <c r="F122">
        <v>6.6199999999999995E-2</v>
      </c>
    </row>
    <row r="123" spans="2:6">
      <c r="B123" t="s">
        <v>70</v>
      </c>
      <c r="C123" t="s">
        <v>63</v>
      </c>
      <c r="D123">
        <v>35257</v>
      </c>
      <c r="E123">
        <v>0.64659999999999995</v>
      </c>
      <c r="F123">
        <v>6.6199999999999995E-2</v>
      </c>
    </row>
    <row r="124" spans="2:6">
      <c r="B124" t="s">
        <v>71</v>
      </c>
      <c r="C124" t="s">
        <v>55</v>
      </c>
      <c r="D124">
        <v>35058</v>
      </c>
      <c r="E124">
        <v>0.63400000000000001</v>
      </c>
      <c r="F124">
        <v>6.4000000000000001E-2</v>
      </c>
    </row>
    <row r="125" spans="2:6">
      <c r="B125" t="s">
        <v>71</v>
      </c>
      <c r="C125" s="24">
        <v>2024</v>
      </c>
      <c r="D125">
        <v>35058</v>
      </c>
      <c r="E125">
        <v>0.63400000000000001</v>
      </c>
      <c r="F125">
        <v>6.4000000000000001E-2</v>
      </c>
    </row>
    <row r="126" spans="2:6">
      <c r="B126" t="s">
        <v>71</v>
      </c>
      <c r="C126" s="24">
        <v>2023</v>
      </c>
      <c r="D126">
        <v>36862</v>
      </c>
      <c r="E126">
        <v>0.66769999999999996</v>
      </c>
      <c r="F126">
        <v>6.7699999999999996E-2</v>
      </c>
    </row>
    <row r="127" spans="2:6" ht="15.95" customHeight="1">
      <c r="B127" t="s">
        <v>71</v>
      </c>
      <c r="C127" s="24">
        <v>2022</v>
      </c>
      <c r="D127">
        <v>36972</v>
      </c>
      <c r="E127">
        <v>0.67149999999999999</v>
      </c>
      <c r="F127">
        <v>6.83E-2</v>
      </c>
    </row>
    <row r="128" spans="2:6" ht="15.95" customHeight="1">
      <c r="B128" t="s">
        <v>71</v>
      </c>
      <c r="C128" s="24">
        <v>2021</v>
      </c>
      <c r="D128">
        <v>35936</v>
      </c>
      <c r="E128">
        <v>0.65339999999999998</v>
      </c>
      <c r="F128">
        <v>6.6100000000000006E-2</v>
      </c>
    </row>
    <row r="129" spans="2:6">
      <c r="B129" t="s">
        <v>71</v>
      </c>
      <c r="C129" s="24">
        <v>2020</v>
      </c>
      <c r="D129">
        <v>34771</v>
      </c>
      <c r="E129">
        <v>0.63160000000000005</v>
      </c>
      <c r="F129">
        <v>6.3799999999999996E-2</v>
      </c>
    </row>
    <row r="130" spans="2:6">
      <c r="B130" t="s">
        <v>71</v>
      </c>
      <c r="C130" s="24">
        <v>2019</v>
      </c>
      <c r="D130">
        <v>35257</v>
      </c>
      <c r="E130">
        <v>0.64659999999999995</v>
      </c>
      <c r="F130">
        <v>6.6199999999999995E-2</v>
      </c>
    </row>
    <row r="131" spans="2:6">
      <c r="B131" t="s">
        <v>71</v>
      </c>
      <c r="C131" t="s">
        <v>63</v>
      </c>
      <c r="D131">
        <v>35257</v>
      </c>
      <c r="E131">
        <v>0.64659999999999995</v>
      </c>
      <c r="F131">
        <v>6.6199999999999995E-2</v>
      </c>
    </row>
    <row r="132" spans="2:6">
      <c r="B132" t="s">
        <v>72</v>
      </c>
      <c r="C132" t="s">
        <v>55</v>
      </c>
      <c r="D132">
        <v>35058</v>
      </c>
      <c r="E132">
        <v>0.63400000000000001</v>
      </c>
      <c r="F132">
        <v>6.4000000000000001E-2</v>
      </c>
    </row>
    <row r="133" spans="2:6">
      <c r="B133" t="s">
        <v>72</v>
      </c>
      <c r="C133" s="24">
        <v>2024</v>
      </c>
      <c r="D133">
        <v>35058</v>
      </c>
      <c r="E133">
        <v>0.63400000000000001</v>
      </c>
      <c r="F133">
        <v>6.4000000000000001E-2</v>
      </c>
    </row>
    <row r="134" spans="2:6">
      <c r="B134" t="s">
        <v>72</v>
      </c>
      <c r="C134" s="24">
        <v>2023</v>
      </c>
      <c r="D134">
        <v>36862</v>
      </c>
      <c r="E134">
        <v>0.66769999999999996</v>
      </c>
      <c r="F134">
        <v>6.7699999999999996E-2</v>
      </c>
    </row>
    <row r="135" spans="2:6">
      <c r="B135" t="s">
        <v>72</v>
      </c>
      <c r="C135" s="24">
        <v>2022</v>
      </c>
      <c r="D135">
        <v>36972</v>
      </c>
      <c r="E135">
        <v>0.67149999999999999</v>
      </c>
      <c r="F135">
        <v>6.83E-2</v>
      </c>
    </row>
    <row r="136" spans="2:6">
      <c r="B136" t="s">
        <v>72</v>
      </c>
      <c r="C136" s="24">
        <v>2021</v>
      </c>
      <c r="D136">
        <v>35936</v>
      </c>
      <c r="E136">
        <v>0.65339999999999998</v>
      </c>
      <c r="F136">
        <v>6.6100000000000006E-2</v>
      </c>
    </row>
    <row r="137" spans="2:6">
      <c r="B137" t="s">
        <v>72</v>
      </c>
      <c r="C137" s="24">
        <v>2020</v>
      </c>
      <c r="D137">
        <v>34771</v>
      </c>
      <c r="E137">
        <v>0.63160000000000005</v>
      </c>
      <c r="F137">
        <v>6.3799999999999996E-2</v>
      </c>
    </row>
    <row r="138" spans="2:6">
      <c r="B138" t="s">
        <v>72</v>
      </c>
      <c r="C138" s="24">
        <v>2019</v>
      </c>
      <c r="D138">
        <v>35257</v>
      </c>
      <c r="E138">
        <v>0.64659999999999995</v>
      </c>
      <c r="F138">
        <v>6.6199999999999995E-2</v>
      </c>
    </row>
    <row r="139" spans="2:6">
      <c r="B139" t="s">
        <v>72</v>
      </c>
      <c r="C139" t="s">
        <v>63</v>
      </c>
      <c r="D139">
        <v>35257</v>
      </c>
      <c r="E139">
        <v>0.64659999999999995</v>
      </c>
      <c r="F139">
        <v>6.6199999999999995E-2</v>
      </c>
    </row>
    <row r="140" spans="2:6">
      <c r="B140" t="s">
        <v>73</v>
      </c>
      <c r="C140" t="s">
        <v>55</v>
      </c>
      <c r="D140">
        <v>35058</v>
      </c>
      <c r="E140">
        <v>0.63400000000000001</v>
      </c>
      <c r="F140">
        <v>6.4000000000000001E-2</v>
      </c>
    </row>
    <row r="141" spans="2:6">
      <c r="B141" t="s">
        <v>73</v>
      </c>
      <c r="C141" s="24">
        <v>2024</v>
      </c>
      <c r="D141">
        <v>35058</v>
      </c>
      <c r="E141">
        <v>0.63400000000000001</v>
      </c>
      <c r="F141">
        <v>6.4000000000000001E-2</v>
      </c>
    </row>
    <row r="142" spans="2:6">
      <c r="B142" t="s">
        <v>73</v>
      </c>
      <c r="C142" s="24">
        <v>2023</v>
      </c>
      <c r="D142">
        <v>36862</v>
      </c>
      <c r="E142">
        <v>0.66769999999999996</v>
      </c>
      <c r="F142">
        <v>6.7699999999999996E-2</v>
      </c>
    </row>
    <row r="143" spans="2:6">
      <c r="B143" t="s">
        <v>73</v>
      </c>
      <c r="C143" s="24">
        <v>2022</v>
      </c>
      <c r="D143">
        <v>36972</v>
      </c>
      <c r="E143">
        <v>0.67149999999999999</v>
      </c>
      <c r="F143">
        <v>6.83E-2</v>
      </c>
    </row>
    <row r="144" spans="2:6">
      <c r="B144" t="s">
        <v>73</v>
      </c>
      <c r="C144" s="24">
        <v>2021</v>
      </c>
      <c r="D144">
        <v>35936</v>
      </c>
      <c r="E144">
        <v>0.65339999999999998</v>
      </c>
      <c r="F144">
        <v>6.6100000000000006E-2</v>
      </c>
    </row>
    <row r="145" spans="2:7">
      <c r="B145" t="s">
        <v>73</v>
      </c>
      <c r="C145" s="24">
        <v>2020</v>
      </c>
      <c r="D145">
        <v>34771</v>
      </c>
      <c r="E145">
        <v>0.63160000000000005</v>
      </c>
      <c r="F145">
        <v>6.3799999999999996E-2</v>
      </c>
    </row>
    <row r="146" spans="2:7">
      <c r="B146" t="s">
        <v>73</v>
      </c>
      <c r="C146" s="24">
        <v>2019</v>
      </c>
      <c r="D146">
        <v>35257</v>
      </c>
      <c r="E146">
        <v>0.64659999999999995</v>
      </c>
      <c r="F146">
        <v>6.6199999999999995E-2</v>
      </c>
    </row>
    <row r="147" spans="2:7">
      <c r="B147" t="s">
        <v>73</v>
      </c>
      <c r="C147" t="s">
        <v>63</v>
      </c>
      <c r="D147">
        <v>35257</v>
      </c>
      <c r="E147">
        <v>0.64659999999999995</v>
      </c>
      <c r="F147">
        <v>6.6199999999999995E-2</v>
      </c>
    </row>
    <row r="148" spans="2:7">
      <c r="B148" t="s">
        <v>74</v>
      </c>
      <c r="C148" t="s">
        <v>55</v>
      </c>
      <c r="D148">
        <v>35058</v>
      </c>
      <c r="E148">
        <v>0.63400000000000001</v>
      </c>
      <c r="F148">
        <v>6.4000000000000001E-2</v>
      </c>
    </row>
    <row r="149" spans="2:7">
      <c r="B149" t="s">
        <v>74</v>
      </c>
      <c r="C149" s="24">
        <v>2024</v>
      </c>
      <c r="D149">
        <v>35058</v>
      </c>
      <c r="E149">
        <v>0.63400000000000001</v>
      </c>
      <c r="F149">
        <v>6.4000000000000001E-2</v>
      </c>
    </row>
    <row r="150" spans="2:7">
      <c r="B150" t="s">
        <v>74</v>
      </c>
      <c r="C150" s="24">
        <v>2023</v>
      </c>
      <c r="D150">
        <v>36862</v>
      </c>
      <c r="E150">
        <v>0.66769999999999996</v>
      </c>
      <c r="F150">
        <v>6.7699999999999996E-2</v>
      </c>
    </row>
    <row r="151" spans="2:7">
      <c r="B151" t="s">
        <v>74</v>
      </c>
      <c r="C151" s="24">
        <v>2022</v>
      </c>
      <c r="D151">
        <v>36972</v>
      </c>
      <c r="E151">
        <v>0.67149999999999999</v>
      </c>
      <c r="F151">
        <v>6.83E-2</v>
      </c>
    </row>
    <row r="152" spans="2:7">
      <c r="B152" t="s">
        <v>74</v>
      </c>
      <c r="C152" s="24">
        <v>2021</v>
      </c>
      <c r="D152">
        <v>35936</v>
      </c>
      <c r="E152">
        <v>0.65339999999999998</v>
      </c>
      <c r="F152">
        <v>6.6100000000000006E-2</v>
      </c>
    </row>
    <row r="153" spans="2:7">
      <c r="B153" t="s">
        <v>74</v>
      </c>
      <c r="C153" s="24">
        <v>2020</v>
      </c>
      <c r="D153">
        <v>34771</v>
      </c>
      <c r="E153">
        <v>0.63160000000000005</v>
      </c>
      <c r="F153">
        <v>6.3799999999999996E-2</v>
      </c>
    </row>
    <row r="154" spans="2:7">
      <c r="B154" t="s">
        <v>74</v>
      </c>
      <c r="C154">
        <v>2019</v>
      </c>
      <c r="D154">
        <v>35257</v>
      </c>
      <c r="E154">
        <v>0.64659999999999995</v>
      </c>
      <c r="F154">
        <v>6.6199999999999995E-2</v>
      </c>
      <c r="G154" t="s">
        <v>75</v>
      </c>
    </row>
    <row r="155" spans="2:7">
      <c r="B155" t="s">
        <v>74</v>
      </c>
      <c r="C155" t="s">
        <v>63</v>
      </c>
      <c r="D155">
        <v>35257</v>
      </c>
      <c r="E155">
        <v>0.64659999999999995</v>
      </c>
      <c r="F155">
        <v>6.6199999999999995E-2</v>
      </c>
      <c r="G155" t="s">
        <v>75</v>
      </c>
    </row>
    <row r="157" spans="2:7" ht="15.95" customHeight="1"/>
    <row r="158" spans="2:7" ht="15.95" customHeight="1"/>
    <row r="162" spans="1:3" s="25" customFormat="1"/>
    <row r="163" spans="1:3" ht="20.100000000000001">
      <c r="A163" s="44" t="s">
        <v>76</v>
      </c>
      <c r="B163" s="44"/>
      <c r="C163" s="44"/>
    </row>
    <row r="164" spans="1:3">
      <c r="A164" t="s">
        <v>77</v>
      </c>
      <c r="B164">
        <v>1</v>
      </c>
    </row>
    <row r="165" spans="1:3">
      <c r="A165" t="s">
        <v>78</v>
      </c>
      <c r="B165">
        <v>21</v>
      </c>
    </row>
    <row r="166" spans="1:3">
      <c r="A166" t="s">
        <v>79</v>
      </c>
      <c r="B166">
        <v>310</v>
      </c>
    </row>
  </sheetData>
  <mergeCells count="3">
    <mergeCell ref="A4:A6"/>
    <mergeCell ref="A163:C163"/>
    <mergeCell ref="A2:C2"/>
  </mergeCells>
  <phoneticPr fontId="6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85F8-44FB-6D42-8ED8-F302239860B2}">
  <dimension ref="A1:B3"/>
  <sheetViews>
    <sheetView workbookViewId="0">
      <selection activeCell="A4" sqref="A4"/>
    </sheetView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80</v>
      </c>
      <c r="B1" s="4" t="s">
        <v>81</v>
      </c>
    </row>
    <row r="2" spans="1:2" ht="18.95">
      <c r="A2" s="3" t="s">
        <v>82</v>
      </c>
      <c r="B2" s="4" t="s">
        <v>39</v>
      </c>
    </row>
    <row r="3" spans="1:2">
      <c r="A3" t="s">
        <v>83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5365-0155-4E15-81AB-C0C8BC5239F6}">
  <dimension ref="A1:B4"/>
  <sheetViews>
    <sheetView workbookViewId="0"/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80</v>
      </c>
      <c r="B1" s="4" t="s">
        <v>81</v>
      </c>
    </row>
    <row r="2" spans="1:2" ht="18.95">
      <c r="A2" s="3" t="s">
        <v>82</v>
      </c>
      <c r="B2" s="4" t="s">
        <v>15</v>
      </c>
    </row>
    <row r="3" spans="1:2">
      <c r="A3" t="s">
        <v>12</v>
      </c>
    </row>
    <row r="4" spans="1:2">
      <c r="A4" t="s">
        <v>16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3497-553B-4C98-93ED-79BB98E86FFD}">
  <dimension ref="A1:B4"/>
  <sheetViews>
    <sheetView workbookViewId="0">
      <selection activeCell="B2" sqref="B2"/>
    </sheetView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80</v>
      </c>
      <c r="B1" s="4" t="s">
        <v>81</v>
      </c>
    </row>
    <row r="2" spans="1:2" ht="18.95">
      <c r="A2" s="3" t="s">
        <v>82</v>
      </c>
      <c r="B2" s="4" t="s">
        <v>18</v>
      </c>
    </row>
    <row r="3" spans="1:2">
      <c r="A3" t="s">
        <v>12</v>
      </c>
    </row>
    <row r="4" spans="1:2">
      <c r="A4" t="s">
        <v>16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CC61-E5AD-48E5-9940-020CE18CBC49}">
  <dimension ref="A1:B4"/>
  <sheetViews>
    <sheetView workbookViewId="0">
      <selection activeCell="B2" sqref="B2"/>
    </sheetView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80</v>
      </c>
      <c r="B1" s="4" t="s">
        <v>81</v>
      </c>
    </row>
    <row r="2" spans="1:2" ht="18.95">
      <c r="A2" s="3" t="s">
        <v>82</v>
      </c>
      <c r="B2" s="4" t="s">
        <v>84</v>
      </c>
    </row>
    <row r="3" spans="1:2">
      <c r="A3" t="s">
        <v>12</v>
      </c>
    </row>
    <row r="4" spans="1:2">
      <c r="A4" t="s">
        <v>16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845C-56E2-4E9C-BC7A-88D203CC67EB}">
  <dimension ref="A1:B4"/>
  <sheetViews>
    <sheetView workbookViewId="0">
      <selection activeCell="D1" sqref="D1"/>
    </sheetView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80</v>
      </c>
      <c r="B1" s="4" t="s">
        <v>81</v>
      </c>
    </row>
    <row r="2" spans="1:2" ht="18.95">
      <c r="A2" s="3" t="s">
        <v>82</v>
      </c>
      <c r="B2" s="4" t="s">
        <v>22</v>
      </c>
    </row>
    <row r="3" spans="1:2">
      <c r="A3" t="s">
        <v>12</v>
      </c>
    </row>
    <row r="4" spans="1:2">
      <c r="A4" t="s">
        <v>16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81C3-88A6-4CF4-A673-7373E0294068}">
  <dimension ref="A1:G17"/>
  <sheetViews>
    <sheetView tabSelected="1" workbookViewId="0">
      <selection activeCell="A5" sqref="A5:G17"/>
    </sheetView>
  </sheetViews>
  <sheetFormatPr defaultColWidth="43.5" defaultRowHeight="17.100000000000001" outlineLevelRow="1"/>
  <sheetData>
    <row r="1" spans="1:7" ht="18.95">
      <c r="A1" s="46" t="s">
        <v>85</v>
      </c>
      <c r="B1" s="40"/>
      <c r="C1" s="40"/>
      <c r="D1" s="40"/>
      <c r="E1" s="40"/>
      <c r="F1" s="40"/>
      <c r="G1" s="40"/>
    </row>
    <row r="2" spans="1:7" ht="18.95">
      <c r="A2" s="1" t="s">
        <v>1</v>
      </c>
      <c r="B2" s="41"/>
      <c r="C2" s="41"/>
      <c r="D2" s="41"/>
      <c r="E2" s="41"/>
      <c r="F2" s="41"/>
      <c r="G2" s="41"/>
    </row>
    <row r="3" spans="1:7" ht="18.95">
      <c r="A3" s="1" t="s">
        <v>3</v>
      </c>
      <c r="B3" s="41" t="s">
        <v>86</v>
      </c>
      <c r="C3" s="41"/>
      <c r="D3" s="41"/>
      <c r="E3" s="41"/>
      <c r="F3" s="41"/>
      <c r="G3" s="41"/>
    </row>
    <row r="4" spans="1:7" ht="20.100000000000001">
      <c r="A4" s="2" t="s">
        <v>5</v>
      </c>
      <c r="B4" s="2" t="s">
        <v>6</v>
      </c>
      <c r="C4" s="2" t="s">
        <v>7</v>
      </c>
      <c r="D4" s="2" t="s">
        <v>8</v>
      </c>
      <c r="E4" s="38" t="s">
        <v>9</v>
      </c>
      <c r="F4" s="2" t="s">
        <v>87</v>
      </c>
      <c r="G4" s="2" t="s">
        <v>11</v>
      </c>
    </row>
    <row r="5" spans="1:7" ht="15.95" customHeight="1">
      <c r="A5" s="20" t="s">
        <v>12</v>
      </c>
      <c r="B5" s="22" t="s">
        <v>13</v>
      </c>
      <c r="C5" s="21" t="s">
        <v>30</v>
      </c>
      <c r="D5" s="20"/>
      <c r="E5" s="20" t="s">
        <v>31</v>
      </c>
      <c r="F5" s="20" t="s">
        <v>16</v>
      </c>
      <c r="G5" s="31" t="s">
        <v>32</v>
      </c>
    </row>
    <row r="6" spans="1:7" s="5" customFormat="1" ht="16.5" outlineLevel="1">
      <c r="A6" s="6" t="s">
        <v>12</v>
      </c>
      <c r="B6" s="6" t="s">
        <v>23</v>
      </c>
      <c r="C6" s="23"/>
      <c r="D6" s="6"/>
      <c r="E6" s="6" t="s">
        <v>33</v>
      </c>
      <c r="F6" s="20" t="s">
        <v>16</v>
      </c>
      <c r="G6" s="33">
        <v>2019</v>
      </c>
    </row>
    <row r="7" spans="1:7" ht="18" customHeight="1" outlineLevel="1">
      <c r="A7" s="6" t="s">
        <v>16</v>
      </c>
      <c r="B7" s="6" t="s">
        <v>23</v>
      </c>
      <c r="C7" s="23"/>
      <c r="D7" s="6" t="s">
        <v>34</v>
      </c>
      <c r="E7" s="6" t="s">
        <v>35</v>
      </c>
      <c r="F7" s="6" t="s">
        <v>16</v>
      </c>
      <c r="G7" s="33">
        <f>EXACT(G5,"Pyeongtaek") * ((G6&lt;2021)* 2021 + (G6&gt;2024) * 2024) + NOT(EXACT(G5,"Pyeongtaek") ) * ((G6&lt;2019)* 2019 + (G6&gt;2024) * 2024)</f>
        <v>0</v>
      </c>
    </row>
    <row r="8" spans="1:7" ht="16.5" outlineLevel="1">
      <c r="A8" s="6" t="s">
        <v>16</v>
      </c>
      <c r="B8" s="6" t="s">
        <v>23</v>
      </c>
      <c r="C8" s="23"/>
      <c r="D8" s="6" t="s">
        <v>34</v>
      </c>
      <c r="E8" s="6" t="s">
        <v>36</v>
      </c>
      <c r="F8" s="6" t="s">
        <v>16</v>
      </c>
      <c r="G8" s="33">
        <f>(G7=0)*G6 + G7</f>
        <v>2019</v>
      </c>
    </row>
    <row r="9" spans="1:7" ht="16.5" outlineLevel="1">
      <c r="A9" s="6" t="s">
        <v>12</v>
      </c>
      <c r="B9" s="6" t="s">
        <v>23</v>
      </c>
      <c r="C9" s="6" t="s">
        <v>2</v>
      </c>
      <c r="D9" s="6"/>
      <c r="E9" s="6" t="s">
        <v>37</v>
      </c>
      <c r="F9" s="20" t="s">
        <v>16</v>
      </c>
      <c r="G9" s="10">
        <v>1000</v>
      </c>
    </row>
    <row r="10" spans="1:7" ht="16.5" outlineLevel="1">
      <c r="A10" s="7" t="s">
        <v>16</v>
      </c>
      <c r="B10" s="7" t="s">
        <v>13</v>
      </c>
      <c r="C10" s="23" t="s">
        <v>38</v>
      </c>
      <c r="D10" s="7"/>
      <c r="E10" s="7" t="s">
        <v>39</v>
      </c>
      <c r="F10" s="20" t="s">
        <v>16</v>
      </c>
      <c r="G10" s="29" t="s">
        <v>40</v>
      </c>
    </row>
    <row r="11" spans="1:7" ht="16.5" outlineLevel="1">
      <c r="A11" s="7" t="s">
        <v>16</v>
      </c>
      <c r="B11" s="7" t="s">
        <v>23</v>
      </c>
      <c r="C11" s="7"/>
      <c r="D11" s="7"/>
      <c r="E11" s="7" t="s">
        <v>41</v>
      </c>
      <c r="F11" s="20" t="s">
        <v>16</v>
      </c>
      <c r="G11" s="30" cm="1">
        <f t="array" ref="G11">IFERROR(INDEX('Emission Factors and Defaults'!D$4:D$155, MATCH(1, (G5='Emission Factors and Defaults'!B$4:B$155) * (G8='Emission Factors and Defaults'!C$4:C$155), 0)), "")</f>
        <v>35257</v>
      </c>
    </row>
    <row r="12" spans="1:7" ht="16.5" outlineLevel="1">
      <c r="A12" s="7" t="s">
        <v>16</v>
      </c>
      <c r="B12" s="7" t="s">
        <v>23</v>
      </c>
      <c r="C12" s="7"/>
      <c r="D12" s="7"/>
      <c r="E12" s="7" t="s">
        <v>42</v>
      </c>
      <c r="F12" s="20" t="s">
        <v>16</v>
      </c>
      <c r="G12" s="30" cm="1">
        <f t="array" ref="G12">IFERROR(INDEX('Emission Factors and Defaults'!E$4:E$155, MATCH(1, (G5='Emission Factors and Defaults'!B$4:B$155) * (G8='Emission Factors and Defaults'!C$4:C$155), 0)), "")</f>
        <v>0.64659999999999995</v>
      </c>
    </row>
    <row r="13" spans="1:7" ht="16.5" outlineLevel="1">
      <c r="A13" s="7" t="s">
        <v>16</v>
      </c>
      <c r="B13" s="7" t="s">
        <v>23</v>
      </c>
      <c r="C13" s="7"/>
      <c r="D13" s="7"/>
      <c r="E13" s="7" t="s">
        <v>43</v>
      </c>
      <c r="F13" s="20" t="s">
        <v>16</v>
      </c>
      <c r="G13" s="30" cm="1">
        <f t="array" ref="G13">IFERROR(INDEX('Emission Factors and Defaults'!F$4:F$155, MATCH(1, (G5='Emission Factors and Defaults'!B$4:B$155) * (G8='Emission Factors and Defaults'!C$4:C$155), 0)), "")</f>
        <v>6.6199999999999995E-2</v>
      </c>
    </row>
    <row r="14" spans="1:7" ht="16.5" outlineLevel="1">
      <c r="A14" s="7" t="s">
        <v>16</v>
      </c>
      <c r="B14" s="7" t="s">
        <v>23</v>
      </c>
      <c r="C14" s="7" t="s">
        <v>2</v>
      </c>
      <c r="D14" s="7"/>
      <c r="E14" s="7" t="s">
        <v>44</v>
      </c>
      <c r="F14" s="20" t="s">
        <v>16</v>
      </c>
      <c r="G14" s="11">
        <f>G9*G11*0.000004184</f>
        <v>147.515288</v>
      </c>
    </row>
    <row r="15" spans="1:7" ht="16.5">
      <c r="A15" s="7" t="s">
        <v>16</v>
      </c>
      <c r="B15" s="7" t="s">
        <v>23</v>
      </c>
      <c r="C15" s="7" t="s">
        <v>2</v>
      </c>
      <c r="D15" s="7"/>
      <c r="E15" s="7" t="s">
        <v>45</v>
      </c>
      <c r="F15" s="20" t="s">
        <v>16</v>
      </c>
      <c r="G15" s="13">
        <f>G9*G12*0.000004184</f>
        <v>2.7053743999999997E-3</v>
      </c>
    </row>
    <row r="16" spans="1:7" ht="16.5">
      <c r="A16" s="7" t="s">
        <v>16</v>
      </c>
      <c r="B16" s="7" t="s">
        <v>23</v>
      </c>
      <c r="C16" s="7" t="s">
        <v>2</v>
      </c>
      <c r="D16" s="7"/>
      <c r="E16" s="7" t="s">
        <v>46</v>
      </c>
      <c r="F16" s="20" t="s">
        <v>16</v>
      </c>
      <c r="G16" s="13">
        <f>G9*G13*0.000004184</f>
        <v>2.7698079999999997E-4</v>
      </c>
    </row>
    <row r="17" spans="1:7" ht="16.5">
      <c r="A17" s="7" t="s">
        <v>16</v>
      </c>
      <c r="B17" s="7" t="s">
        <v>23</v>
      </c>
      <c r="C17" s="7" t="s">
        <v>2</v>
      </c>
      <c r="D17" s="7"/>
      <c r="E17" s="7" t="s">
        <v>47</v>
      </c>
      <c r="F17" s="20" t="s">
        <v>16</v>
      </c>
      <c r="G17" s="11">
        <f>G14+(G15*'Emission Factors and Defaults'!B$165)+(G16*'Emission Factors and Defaults'!B$166)</f>
        <v>147.65796491039998</v>
      </c>
    </row>
  </sheetData>
  <mergeCells count="3">
    <mergeCell ref="A1:G1"/>
    <mergeCell ref="B2:G2"/>
    <mergeCell ref="B3:G3"/>
  </mergeCells>
  <phoneticPr fontId="11" type="noConversion"/>
  <dataValidations count="2">
    <dataValidation type="list" allowBlank="1" showInputMessage="1" showErrorMessage="1" sqref="B3:G3" xr:uid="{84597CA4-2B65-4C9C-B5FE-CBC404EE1CD9}">
      <formula1>"Verifiable Credentials,Encrypted Verifiable Credential,Sub-Schema"</formula1>
    </dataValidation>
    <dataValidation allowBlank="1" sqref="G6:G8" xr:uid="{6C92283D-5047-49F5-967C-2E35A604803F}"/>
  </dataValidations>
  <hyperlinks>
    <hyperlink ref="C5" location="'Branch (enum)'!A1" display="Branch (enum)" xr:uid="{91573A84-4F29-4E4B-96A9-2378AA4E70FD}"/>
    <hyperlink ref="C10" location="'Fuel consumption (unit) (enum)'!A1" display="Fuel consumption (unit) (enum)" xr:uid="{1803BE1E-757E-4C57-86C1-452658C3F099}"/>
  </hyperlink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4381D59-C4E0-40D7-979F-90147FB23D97}">
          <x14:formula1>
            <xm:f>'Branch (enum)'!$A$3:$A$21</xm:f>
          </x14:formula1>
          <xm:sqref>G5</xm:sqref>
        </x14:dataValidation>
        <x14:dataValidation type="list" allowBlank="1" showInputMessage="1" showErrorMessage="1" xr:uid="{486C2C59-2575-429F-B011-014D893D895F}">
          <x14:formula1>
            <xm:f>'Fuel consumption (unit) (enum)'!$A$3</xm:f>
          </x14:formula1>
          <xm:sqref>G10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2441-C2D4-494C-B698-9C1CBEC9A93B}">
  <dimension ref="A1:B21"/>
  <sheetViews>
    <sheetView workbookViewId="0">
      <selection activeCell="A3" sqref="A3"/>
    </sheetView>
  </sheetViews>
  <sheetFormatPr defaultColWidth="11.5" defaultRowHeight="17.100000000000001"/>
  <cols>
    <col min="1" max="1" width="21" customWidth="1"/>
    <col min="2" max="2" width="51.5" customWidth="1"/>
  </cols>
  <sheetData>
    <row r="1" spans="1:2" ht="15" customHeight="1">
      <c r="A1" s="3" t="s">
        <v>80</v>
      </c>
      <c r="B1" s="4" t="s">
        <v>81</v>
      </c>
    </row>
    <row r="2" spans="1:2" ht="21" customHeight="1">
      <c r="A2" s="3" t="s">
        <v>82</v>
      </c>
      <c r="B2" s="4" t="s">
        <v>31</v>
      </c>
    </row>
    <row r="3" spans="1:2">
      <c r="A3" s="16" t="s">
        <v>64</v>
      </c>
    </row>
    <row r="4" spans="1:2">
      <c r="A4" s="17" t="s">
        <v>65</v>
      </c>
    </row>
    <row r="5" spans="1:2">
      <c r="A5" s="19" t="s">
        <v>66</v>
      </c>
    </row>
    <row r="6" spans="1:2">
      <c r="A6" s="17" t="s">
        <v>67</v>
      </c>
    </row>
    <row r="7" spans="1:2">
      <c r="A7" s="17" t="s">
        <v>32</v>
      </c>
    </row>
    <row r="8" spans="1:2">
      <c r="A8" s="17" t="s">
        <v>68</v>
      </c>
    </row>
    <row r="9" spans="1:2">
      <c r="A9" s="17" t="s">
        <v>69</v>
      </c>
    </row>
    <row r="10" spans="1:2">
      <c r="A10" s="17" t="s">
        <v>70</v>
      </c>
    </row>
    <row r="11" spans="1:2">
      <c r="A11" s="17" t="s">
        <v>71</v>
      </c>
    </row>
    <row r="12" spans="1:2">
      <c r="A12" s="17" t="s">
        <v>72</v>
      </c>
    </row>
    <row r="13" spans="1:2">
      <c r="A13" s="17" t="s">
        <v>73</v>
      </c>
    </row>
    <row r="14" spans="1:2">
      <c r="A14" s="17" t="s">
        <v>54</v>
      </c>
    </row>
    <row r="15" spans="1:2">
      <c r="A15" s="17" t="s">
        <v>56</v>
      </c>
    </row>
    <row r="16" spans="1:2">
      <c r="A16" s="17" t="s">
        <v>57</v>
      </c>
    </row>
    <row r="17" spans="1:1">
      <c r="A17" s="17" t="s">
        <v>58</v>
      </c>
    </row>
    <row r="18" spans="1:1">
      <c r="A18" s="17" t="s">
        <v>60</v>
      </c>
    </row>
    <row r="19" spans="1:1">
      <c r="A19" s="17" t="s">
        <v>61</v>
      </c>
    </row>
    <row r="20" spans="1:1">
      <c r="A20" s="17" t="s">
        <v>59</v>
      </c>
    </row>
    <row r="21" spans="1:1">
      <c r="A21" s="17" t="s">
        <v>74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2025-06-19T05:44:55Z</dcterms:created>
  <dcterms:modified xsi:type="dcterms:W3CDTF">2025-08-28T01:50:07Z</dcterms:modified>
  <cp:category/>
  <cp:contentStatus/>
</cp:coreProperties>
</file>