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C4B44D55-02C0-45A9-9E73-97979BF1DB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166" i="1"/>
  <c r="E164" i="1"/>
  <c r="E82" i="1"/>
  <c r="E76" i="1"/>
  <c r="E75" i="1"/>
  <c r="E70" i="1"/>
  <c r="E69" i="1"/>
  <c r="E60" i="1"/>
  <c r="E58" i="1"/>
  <c r="E56" i="1"/>
  <c r="E54" i="1"/>
  <c r="E53" i="1"/>
  <c r="E159" i="1"/>
  <c r="E155" i="1"/>
  <c r="E153" i="1"/>
  <c r="E151" i="1"/>
  <c r="E146" i="1"/>
  <c r="E144" i="1"/>
  <c r="E139" i="1"/>
  <c r="E136" i="1"/>
  <c r="E131" i="1"/>
  <c r="E132" i="1"/>
  <c r="E133" i="1"/>
  <c r="E130" i="1"/>
  <c r="E126" i="1"/>
  <c r="E127" i="1"/>
  <c r="E124" i="1"/>
  <c r="E118" i="1"/>
  <c r="E113" i="1"/>
  <c r="E119" i="1"/>
  <c r="E114" i="1"/>
  <c r="E112" i="1"/>
  <c r="E103" i="1"/>
  <c r="E99" i="1"/>
  <c r="E100" i="1"/>
  <c r="E97" i="1"/>
  <c r="E98" i="1"/>
  <c r="E96" i="1"/>
  <c r="E147" i="1"/>
  <c r="E145" i="1"/>
  <c r="E117" i="1"/>
  <c r="E116" i="1"/>
  <c r="E104" i="1"/>
  <c r="E156" i="1" s="1"/>
  <c r="E154" i="1" s="1"/>
  <c r="E102" i="1"/>
  <c r="E140" i="1" s="1"/>
  <c r="E101" i="1"/>
  <c r="E167" i="1"/>
  <c r="E165" i="1" s="1"/>
  <c r="E163" i="1" s="1"/>
  <c r="E162" i="1"/>
  <c r="E125" i="1"/>
  <c r="E61" i="1"/>
  <c r="E59" i="1" s="1"/>
  <c r="E57" i="1" s="1"/>
  <c r="E55" i="1" s="1"/>
  <c r="E73" i="1"/>
  <c r="E160" i="1" l="1"/>
  <c r="E152" i="1" s="1"/>
  <c r="E137" i="1"/>
  <c r="E74" i="1"/>
  <c r="E94" i="1"/>
  <c r="E88" i="1"/>
  <c r="E83" i="1"/>
  <c r="E89" i="1"/>
  <c r="E90" i="1" s="1"/>
  <c r="E87" i="1" s="1"/>
  <c r="E84" i="1"/>
  <c r="E81" i="1" l="1"/>
  <c r="E51" i="1" s="1"/>
  <c r="E93" i="1"/>
  <c r="E171" i="1" s="1"/>
  <c r="E1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tc={6790B1A3-AAB5-4CB6-B83D-34B46497E53B}</author>
    <author>tc={E78BBD93-942E-4E22-B401-11DFD67A8910}</author>
    <author>tc={C43EF4A5-F373-4DC5-87BC-998180DD629F}</author>
    <author>tc={B703E20D-D00B-486F-90A3-49A8FCBBE5C5}</author>
    <author>tc={A50F7176-6701-4683-90C5-B7BAA1D613E3}</author>
    <author>tc={219E8A8F-1CEC-4949-B085-F3F1FFF771D4}</author>
    <author>tc={A0C3C498-F56B-4778-8D1C-555108AC9134}</author>
    <author>tc={E0427A84-CF48-4DDB-BA04-066B7E93271F}</author>
    <author>tc={72CC68C6-F619-42D4-BC5D-FC5ECC8D841B}</author>
    <author>tc={38F8D5DB-9016-4AD4-AEC4-D769F3C75227}</author>
    <author>tc={02E947F4-6EF7-413C-984E-E41047127408}</author>
    <author>tc={A57776ED-56EC-4F69-9E92-79819EDC8F6E}</author>
    <author>tc={6C9F0DB3-72AE-4A03-8007-F9830DC3F22D}</author>
    <author>tc={2C46DCA6-2F48-4FA7-B5F9-75ABAA17AB9E}</author>
    <author>tc={6463DAFD-0122-4CFE-AF08-8ED66972807D}</author>
    <author>tc={8A141D88-57B4-4C96-AA72-EE36A7542183}</author>
    <author>tc={EB548128-D505-4282-A6D1-94F42788DAD1}</author>
    <author>tc={FF005832-28CC-49E5-BBD4-1EB4A2B2DC57}</author>
    <author>tc={06633E5B-2CD8-453C-B5A6-40B866148F22}</author>
    <author>tc={DB2DBBED-3E54-4526-8EA5-EE83E7D53F93}</author>
    <author>tc={99796C8E-1D78-4645-8872-CB6ADD5723DC}</author>
    <author>tc={CA3427C7-BEAC-4E6A-957E-13C3B1447095}</author>
    <author>tc={A1751DC9-154A-4B74-A939-C09A8AE3D9FA}</author>
    <author>tc={CA549E0B-8F11-4F4D-AB85-34F2D0FADADE}</author>
    <author>tc={FF6BD389-23D7-4389-9654-90541977AEDE}</author>
    <author>tc={EF6EFDC8-CE5B-4200-A641-04E3F758AC40}</author>
    <author>tc={C268E3F8-8DCB-4170-9243-74DF3F371E30}</author>
    <author>tc={C2A64F92-A06F-4191-9CA9-D79F48E97428}</author>
    <author>tc={65EB637A-AE08-4607-AF40-2F81CEEACF41}</author>
    <author>tc={1E6F595A-FCBF-4792-89F9-D967BDD035BA}</author>
    <author>tc={0A035BB1-949A-437B-B5E7-EA4658C4A3D0}</author>
    <author>tc={C6F7AB63-2E09-4B0C-99BC-98A6638C07E6}</author>
    <author>tc={C3025761-8CBE-4CDF-9251-634FE9656D0F}</author>
    <author>tc={B2397AEB-1572-4108-9934-FA5248DD6BDA}</author>
    <author>tc={BD7896E4-7A59-4C75-BE14-F00714D4CAAE}</author>
    <author>tc={508EBD4C-DB85-4E43-9F38-C3D2E2ABCBC3}</author>
    <author>tc={5CCF2AC1-213D-4E67-AB4C-482D664B35D9}</author>
    <author>tc={782B4C87-BCD8-42AF-8FFB-AE5E8EE6553C}</author>
    <author>tc={6B748248-A00D-4EFF-AA03-B2F540E20766}</author>
    <author>tc={B70DA83C-BA20-494A-AAEB-CC288923260E}</author>
    <author>tc={A2C785CD-B83B-4715-A531-F446C2476825}</author>
    <author>tc={E0DAE860-DA68-42DE-8A48-9D272348B1DD}</author>
    <author>tc={0BBC3881-6E83-4623-906E-5D6687573D28}</author>
    <author>tc={EA914F86-4BEA-4556-8FCF-422805DC91F6}</author>
    <author>tc={CABFDBAA-693C-478D-BB70-824586072F79}</author>
  </authors>
  <commentList>
    <comment ref="C44" authorId="0" shapeId="0" xr:uid="{6790B1A3-AAB5-4CB6-B83D-34B46497E5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location dependent </t>
      </text>
    </comment>
    <comment ref="C51" authorId="1" shapeId="0" xr:uid="{E78BBD93-942E-4E22-B401-11DFD67A8910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 
Reply:
    A/R Large-scale Consolidated Methodology: Afforestation and reforestation of lands except wetlands
Version 02.0</t>
      </text>
    </comment>
    <comment ref="C53" authorId="2" shapeId="0" xr:uid="{C43EF4A5-F373-4DC5-87BC-998180DD629F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11
Reply:
    Estimation of carbon stocks and change in carbon stocks of trees and shrubs in A/R CDM project activities</t>
      </text>
    </comment>
    <comment ref="C54" authorId="3" shapeId="0" xr:uid="{B703E20D-D00B-486F-90A3-49A8FCBBE5C5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12
Reply:
    Estimation of carbon stocks and change in carbon stocks of trees and shrubs in A/R CDM project activities</t>
      </text>
    </comment>
    <comment ref="C56" authorId="4" shapeId="0" xr:uid="{A50F7176-6701-4683-90C5-B7BAA1D613E3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13
Reply:
    Estimation of carbon stocks and change in carbon stocks of trees and shrubs in A/R CDM project activities</t>
      </text>
    </comment>
    <comment ref="C58" authorId="5" shapeId="0" xr:uid="{219E8A8F-1CEC-4949-B085-F3F1FFF771D4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14
Reply:
    Estimation of carbon stocks and change in carbon stocks of trees and shrubs in A/R CDM project activities</t>
      </text>
    </comment>
    <comment ref="C60" authorId="6" shapeId="0" xr:uid="{A0C3C498-F56B-4778-8D1C-555108AC9134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16
Reply:
    Estimation of carbon stocks and change in carbon stocks of trees and shrubs in A/R CDM project activities</t>
      </text>
    </comment>
    <comment ref="C69" authorId="7" shapeId="0" xr:uid="{E0427A84-CF48-4DDB-BA04-066B7E93271F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25
Reply:
    Estimation of carbon stocks and change in carbon stocks of trees and shrubs in A/R CDM project activities</t>
      </text>
    </comment>
    <comment ref="C71" authorId="8" shapeId="0" xr:uid="{72CC68C6-F619-42D4-BC5D-FC5ECC8D841B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26
Reply:
    Estimation of carbon stocks and change in carbon stocks of trees and shrubs in A/R CDM project activities</t>
      </text>
    </comment>
    <comment ref="C73" authorId="9" shapeId="0" xr:uid="{38F8D5DB-9016-4AD4-AEC4-D769F3C75227}">
      <text>
        <t>[Threaded comment]
Your version of Excel allows you to read this threaded comment; however, any edits to it will get removed if the file is opened in a newer version of Excel. Learn more: https://go.microsoft.com/fwlink/?linkid=870924
Comment:
    Shrub biomass per hectare * area of estimation stratum 
Reply:
    Estimation of carbon stocks and change in carbon stocks of trees and shrubs in A/R CDM project activities</t>
      </text>
    </comment>
    <comment ref="C75" authorId="10" shapeId="0" xr:uid="{02E947F4-6EF7-413C-984E-E41047127408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27
Reply:
    Estimation of carbon stocks and change in carbon stocks of trees and shrubs in A/R CDM project activities</t>
      </text>
    </comment>
    <comment ref="C81" authorId="11" shapeId="0" xr:uid="{A57776ED-56EC-4F69-9E92-79819EDC8F6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11
Reply:
    A/R Methodological tool: Estimation of carbon stocks and change in carbon stocks in dead wood and litter in A/R CDM project activities</t>
      </text>
    </comment>
    <comment ref="C82" authorId="12" shapeId="0" xr:uid="{6C9F0DB3-72AE-4A03-8007-F9830DC3F22D}">
      <text>
        <t>[Threaded comment]
Your version of Excel allows you to read this threaded comment; however, any edits to it will get removed if the file is opened in a newer version of Excel. Learn more: https://go.microsoft.com/fwlink/?linkid=870924
Comment:
    Eq 9
Reply:
    A/R Methodological tool: Estimation of carbon stocks and change in carbon stocks in dead wood and litter in A/R CDM project activities</t>
      </text>
    </comment>
    <comment ref="C84" authorId="13" shapeId="0" xr:uid="{2C46DCA6-2F48-4FA7-B5F9-75ABAA17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10
Reply:
    A/R Methodological tool: Estimation of carbon stocks and change in carbon stocks in dead wood and litter in A/R CDM project activities </t>
      </text>
    </comment>
    <comment ref="C87" authorId="14" shapeId="0" xr:uid="{6463DAFD-0122-4CFE-AF08-8ED66972807D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17
Reply:
    A/R Methodological tool: Estimation of carbon stocks and change in carbon stocks in dead wood and litter in A/R CDM project activities</t>
      </text>
    </comment>
    <comment ref="C88" authorId="15" shapeId="0" xr:uid="{8A141D88-57B4-4C96-AA72-EE36A754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15
Reply:
    A/R Methodological tool: Estimation of carbon stocks and change in carbon stocks in dead wood and litter in A/R CDM project activities </t>
      </text>
    </comment>
    <comment ref="C90" authorId="16" shapeId="0" xr:uid="{EB548128-D505-4282-A6D1-94F42788DAD1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16
Reply:
    A/R Methodological tool: Estimation of carbon stocks and change in carbon stocks in dead wood and litter in A/R CDM project activities </t>
      </text>
    </comment>
    <comment ref="C93" authorId="17" shapeId="0" xr:uid="{FF005832-28CC-49E5-BBD4-1EB4A2B2DC57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
Reply:
    A/R Large-scale Consolidated Methodology: Afforestation and reforestation of lands except wetlands Version 02.0</t>
      </text>
    </comment>
    <comment ref="C94" authorId="18" shapeId="0" xr:uid="{06633E5B-2CD8-453C-B5A6-40B866148F22}">
      <text>
        <t>[Threaded comment]
Your version of Excel allows you to read this threaded comment; however, any edits to it will get removed if the file is opened in a newer version of Excel. Learn more: https://go.microsoft.com/fwlink/?linkid=870924
Comment:
    Eq 3
Reply:
    A/R Large-scale Consolidated Methodology: Afforestation and reforestation of lands except wetlands Version 02.0</t>
      </text>
    </comment>
    <comment ref="C96" authorId="19" shapeId="0" xr:uid="{DB2DBBED-3E54-4526-8EA5-EE83E7D53F93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11
Reply:
    Estimation of carbon stocks and change in carbon stocks of trees and shrubs in A/R CDM project activities</t>
      </text>
    </comment>
    <comment ref="C97" authorId="20" shapeId="0" xr:uid="{99796C8E-1D78-4645-8872-CB6ADD5723DC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12
Reply:
    Estimation of carbon stocks and change in carbon stocks of trees and shrubs in A/R CDM project activities</t>
      </text>
    </comment>
    <comment ref="C99" authorId="21" shapeId="0" xr:uid="{CA3427C7-BEAC-4E6A-957E-13C3B1447095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13
Reply:
    Estimation of carbon stocks and change in carbon stocks of trees and shrubs in A/R CDM project activities</t>
      </text>
    </comment>
    <comment ref="C101" authorId="22" shapeId="0" xr:uid="{A1751DC9-154A-4B74-A939-C09A8AE3D9FA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14
Reply:
    Estimation of carbon stocks and change in carbon stocks of trees and shrubs in A/R CDM project activities</t>
      </text>
    </comment>
    <comment ref="C103" authorId="23" shapeId="0" xr:uid="{CA549E0B-8F11-4F4D-AB85-34F2D0FADAD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16
Reply:
    Estimation of carbon stocks and change in carbon stocks of trees and shrubs in A/R CDM project activities</t>
      </text>
    </comment>
    <comment ref="C112" authorId="24" shapeId="0" xr:uid="{FF6BD389-23D7-4389-9654-90541977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25
Reply:
    Estimation of carbon stocks and change in carbon stocks of trees and shrubs in A/R CDM project activities</t>
      </text>
    </comment>
    <comment ref="C114" authorId="25" shapeId="0" xr:uid="{EF6EFDC8-CE5B-4200-A641-04E3F758AC40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26
Reply:
    Estimation of carbon stocks and change in carbon stocks of trees and shrubs in A/R CDM project activities</t>
      </text>
    </comment>
    <comment ref="C116" authorId="26" shapeId="0" xr:uid="{C268E3F8-8DCB-4170-9243-74DF3F371E30}">
      <text>
        <t>[Threaded comment]
Your version of Excel allows you to read this threaded comment; however, any edits to it will get removed if the file is opened in a newer version of Excel. Learn more: https://go.microsoft.com/fwlink/?linkid=870924
Comment:
    Shrub biomass per hectare * area of estimation stratum 
Reply:
    Estimation of carbon stocks and change in carbon stocks of trees and shrubs in A/R CDM project activities</t>
      </text>
    </comment>
    <comment ref="C118" authorId="27" shapeId="0" xr:uid="{C2A64F92-A06F-4191-9CA9-D79F48E97428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27
Reply:
    Estimation of carbon stocks and change in carbon stocks of trees and shrubs in A/R CDM project activities</t>
      </text>
    </comment>
    <comment ref="C124" authorId="28" shapeId="0" xr:uid="{65EB637A-AE08-4607-AF40-2F81CEEACF41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11
Reply:
    A/R Methodological tool: Estimation of carbon stocks and change in carbon stocks in dead wood and litter in A/R CDM project activities</t>
      </text>
    </comment>
    <comment ref="C125" authorId="29" shapeId="0" xr:uid="{1E6F595A-FCBF-4792-89F9-D967BDD035BA}">
      <text>
        <t>[Threaded comment]
Your version of Excel allows you to read this threaded comment; however, any edits to it will get removed if the file is opened in a newer version of Excel. Learn more: https://go.microsoft.com/fwlink/?linkid=870924
Comment:
    Eq 9
Reply:
    A/R Methodological tool: Estimation of carbon stocks and change in carbon stocks in dead wood and litter in A/R CDM project activities</t>
      </text>
    </comment>
    <comment ref="C127" authorId="30" shapeId="0" xr:uid="{0A035BB1-949A-437B-B5E7-EA4658C4A3D0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10
Reply:
    A/R Methodological tool: Estimation of carbon stocks and change in carbon stocks in dead wood and litter in A/R CDM project activities </t>
      </text>
    </comment>
    <comment ref="C130" authorId="31" shapeId="0" xr:uid="{C6F7AB63-2E09-4B0C-99BC-98A6638C07E6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17
Reply:
    A/R Methodological tool: Estimation of carbon stocks and change in carbon stocks in dead wood and litter in A/R CDM project activities</t>
      </text>
    </comment>
    <comment ref="C131" authorId="32" shapeId="0" xr:uid="{C3025761-8CBE-4CDF-9251-634FE9656D0F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15
Reply:
    A/R Methodological tool: Estimation of carbon stocks and change in carbon stocks in dead wood and litter in A/R CDM project activities </t>
      </text>
    </comment>
    <comment ref="C133" authorId="33" shapeId="0" xr:uid="{B2397AEB-1572-4108-9934-FA5248DD6BDA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16
Reply:
    A/R Methodological tool: Estimation of carbon stocks and change in carbon stocks in dead wood and litter in A/R CDM project activities </t>
      </text>
    </comment>
    <comment ref="C136" authorId="34" shapeId="0" xr:uid="{BD7896E4-7A59-4C75-BE14-F00714D4CAA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
Reply:
    Estimation of non-CO2 GHG emissions resulting from burning of biomass attributable to an A/R CDM project activity</t>
      </text>
    </comment>
    <comment ref="C139" authorId="35" shapeId="0" xr:uid="{508EBD4C-DB85-4E43-9F38-C3D2E2ABCBC3}">
      <text>
        <t>[Threaded comment]
Your version of Excel allows you to read this threaded comment; however, any edits to it will get removed if the file is opened in a newer version of Excel. Learn more: https://go.microsoft.com/fwlink/?linkid=870924
Comment:
    Eq 3
Reply:
    Estimation of non-CO2 GHG emissions resulting from burning of biomass attributable to an A/R CDM project activity</t>
      </text>
    </comment>
    <comment ref="C144" authorId="36" shapeId="0" xr:uid="{5CCF2AC1-213D-4E67-AB4C-482D664B35D9}">
      <text>
        <t>[Threaded comment]
Your version of Excel allows you to read this threaded comment; however, any edits to it will get removed if the file is opened in a newer version of Excel. Learn more: https://go.microsoft.com/fwlink/?linkid=870924
Comment:
    Eq 4
Reply:
    Estimation of non-CO2 GHG emissions resulting from burning of biomass attributable to an A/R CDM project activity</t>
      </text>
    </comment>
    <comment ref="C151" authorId="37" shapeId="0" xr:uid="{782B4C87-BCD8-42AF-8FFB-AE5E8EE6553C}">
      <text>
        <t>[Threaded comment]
Your version of Excel allows you to read this threaded comment; however, any edits to it will get removed if the file is opened in a newer version of Excel. Learn more: https://go.microsoft.com/fwlink/?linkid=870924
Comment:
    Eq 6
Reply:
    Estimation of non-CO2 GHG emissions resulting from burning of biomass attributable to an A/R CDM project activity</t>
      </text>
    </comment>
    <comment ref="C153" authorId="38" shapeId="0" xr:uid="{6B748248-A00D-4EFF-AA03-B2F540E20766}">
      <text>
        <t>[Threaded comment]
Your version of Excel allows you to read this threaded comment; however, any edits to it will get removed if the file is opened in a newer version of Excel. Learn more: https://go.microsoft.com/fwlink/?linkid=870924
Comment:
    Eq 7
Reply:
    Estimation of non-CO2 GHG emissions resulting from burning of biomass attributable to an A/R CDM project activity</t>
      </text>
    </comment>
    <comment ref="C159" authorId="39" shapeId="0" xr:uid="{B70DA83C-BA20-494A-AAEB-CC288923260E}">
      <text>
        <t>[Threaded comment]
Your version of Excel allows you to read this threaded comment; however, any edits to it will get removed if the file is opened in a newer version of Excel. Learn more: https://go.microsoft.com/fwlink/?linkid=870924
Comment:
    Eq 8
Reply:
    Estimation of non-CO2 GHG emissions resulting from burning of biomass attributable to an A/R CDM project activity</t>
      </text>
    </comment>
    <comment ref="C162" authorId="40" shapeId="0" xr:uid="{A2C785CD-B83B-4715-A531-F446C2476825}">
      <text>
        <t>[Threaded comment]
Your version of Excel allows you to read this threaded comment; however, any edits to it will get removed if the file is opened in a newer version of Excel. Learn more: https://go.microsoft.com/fwlink/?linkid=870924
Comment:
    Eq 4
Reply:
    A/R Large-scale Consolidated Methodology: Afforestation and reforestation of lands except wetlands Version 02.0</t>
      </text>
    </comment>
    <comment ref="C164" authorId="41" shapeId="0" xr:uid="{E0DAE860-DA68-42DE-8A48-9D272348B1DD}">
      <text>
        <t>[Threaded comment]
Your version of Excel allows you to read this threaded comment; however, any edits to it will get removed if the file is opened in a newer version of Excel. Learn more: https://go.microsoft.com/fwlink/?linkid=870924
Comment:
    Eq 1
Reply:
    A/R Methodological tool: Estimation of the increase in GHG emissions attributable to displacement of preproject agricultural activities in A/R CDM project activity</t>
      </text>
    </comment>
    <comment ref="C166" authorId="42" shapeId="0" xr:uid="{0BBC3881-6E83-4623-906E-5D6687573D28}">
      <text>
        <t>[Threaded comment]
Your version of Excel allows you to read this threaded comment; however, any edits to it will get removed if the file is opened in a newer version of Excel. Learn more: https://go.microsoft.com/fwlink/?linkid=870924
Comment:
    Eq 2
Reply:
    A/R Methodological tool: Estimation of the increase in GHG emissions attributable to displacement of preproject agricultural activities in A/R CDM project activity</t>
      </text>
    </comment>
    <comment ref="C171" authorId="43" shapeId="0" xr:uid="{EA914F86-4BEA-4556-8FCF-422805DC91F6}">
      <text>
        <t>[Threaded comment]
Your version of Excel allows you to read this threaded comment; however, any edits to it will get removed if the file is opened in a newer version of Excel. Learn more: https://go.microsoft.com/fwlink/?linkid=870924
Comment:
    Eq 5
Reply:
    A/R Large-scale Consolidated Methodology: Afforestation and reforestation of lands except wetlands Version 02.0</t>
      </text>
    </comment>
    <comment ref="C172" authorId="44" shapeId="0" xr:uid="{CABFDBAA-693C-478D-BB70-824586072F79}">
      <text>
        <t>[Threaded comment]
Your version of Excel allows you to read this threaded comment; however, any edits to it will get removed if the file is opened in a newer version of Excel. Learn more: https://go.microsoft.com/fwlink/?linkid=870924
Comment:
    Eq 7
Reply:
    A/R Large-scale Consolidated Methodology: Afforestation and reforestation of lands except wetlands Version 02.0</t>
      </text>
    </comment>
  </commentList>
</comments>
</file>

<file path=xl/sharedStrings.xml><?xml version="1.0" encoding="utf-8"?>
<sst xmlns="http://schemas.openxmlformats.org/spreadsheetml/2006/main" count="661" uniqueCount="171">
  <si>
    <t>Required Field</t>
  </si>
  <si>
    <t>Schema Type</t>
  </si>
  <si>
    <t>Question</t>
  </si>
  <si>
    <t>Allow Multiple Answers</t>
  </si>
  <si>
    <t>Answer</t>
  </si>
  <si>
    <t>Project Details</t>
  </si>
  <si>
    <t>Yes</t>
  </si>
  <si>
    <t>String</t>
  </si>
  <si>
    <t>Summary of the Project Description</t>
  </si>
  <si>
    <t>No</t>
  </si>
  <si>
    <t>Grassland in Kenya with afforestation and reforestation project</t>
  </si>
  <si>
    <t>Project Scope</t>
  </si>
  <si>
    <t>Project Scope 14: Afforestation and Reforestation</t>
  </si>
  <si>
    <t>Project Category</t>
  </si>
  <si>
    <t>Project Category: Afforestation and Reforestation</t>
  </si>
  <si>
    <t>Type of Activity</t>
  </si>
  <si>
    <t xml:space="preserve">GHG removals with the implementation of afforestation and reforestation activities </t>
  </si>
  <si>
    <t>Project Eligibility</t>
  </si>
  <si>
    <t xml:space="preserve">The project activity would not occur or be financially attractive without the income associated with the sale of CERs. The land qualifies as a crop land and would be degraded over time if not for this project. </t>
  </si>
  <si>
    <t>Project Proponent Organization Name</t>
  </si>
  <si>
    <t>X Agricultural Project</t>
  </si>
  <si>
    <t>Name</t>
  </si>
  <si>
    <t>Project Proponent Contact Person</t>
  </si>
  <si>
    <t>John Doe</t>
  </si>
  <si>
    <t xml:space="preserve">Project Proponent Title </t>
  </si>
  <si>
    <t xml:space="preserve">Owner </t>
  </si>
  <si>
    <t>Address</t>
  </si>
  <si>
    <t xml:space="preserve">Project Proponent Address </t>
  </si>
  <si>
    <t xml:space="preserve">Kenya </t>
  </si>
  <si>
    <t>Phone Number</t>
  </si>
  <si>
    <t xml:space="preserve">Project Proponent Telephone </t>
  </si>
  <si>
    <t>(555) 222-3131</t>
  </si>
  <si>
    <t>Email</t>
  </si>
  <si>
    <t>Project Proponent Email</t>
  </si>
  <si>
    <t>JD@XYZagriculture.com</t>
  </si>
  <si>
    <t>Evidence of Ownership</t>
  </si>
  <si>
    <t xml:space="preserve">Legal title to land </t>
  </si>
  <si>
    <t>Participation under other GHG Programs</t>
  </si>
  <si>
    <t>Other Forms of Environmental Credit</t>
  </si>
  <si>
    <t>Title and Reference of Methodologies</t>
  </si>
  <si>
    <t>AR-ACM0003 A/R Large-scale Consolidated Methodology: Afforestation and reforestation of lands except wetlands Version 02.0</t>
  </si>
  <si>
    <t>A/R Methodological tool “Combined tool to identify the baseline scenario and demonstrate additionality in A/R CDM project activities"</t>
  </si>
  <si>
    <t>A/R Methodological Tool ìEstimation of non-CO2 GHG emissions resulting from burning of biomass attributable to an A/R CDM project activityî (Version 04.0.0)</t>
  </si>
  <si>
    <t>A/R Methodological tool Estimation of carbon stocks and change in carbon stocks in dead wood and litter in A/R CDM project activities</t>
  </si>
  <si>
    <t>Methodological tool Estimation of carbon stocks and change in carbon stocks of trees and shrubs in A/R CDM project activities</t>
  </si>
  <si>
    <t>A/R Methodological tool Estimation of the increase in GHG emissions attributable to displacement of pre-project agricultural activities in A/R CDM project activity Version 02.0</t>
  </si>
  <si>
    <t>Description of Project Area</t>
  </si>
  <si>
    <t>The project is within Kenya in a combined area of 200 ha</t>
  </si>
  <si>
    <t>Image</t>
  </si>
  <si>
    <t>Maps of the Project Area</t>
  </si>
  <si>
    <t>Image Upload</t>
  </si>
  <si>
    <t>Number</t>
  </si>
  <si>
    <t>Area (per stratum, if applicable) in year 𝑡 (ha)</t>
  </si>
  <si>
    <t>Date Range</t>
  </si>
  <si>
    <t>Crediting Period</t>
  </si>
  <si>
    <t>01/01/2018-01/01/2019</t>
  </si>
  <si>
    <t>Monitoring Period</t>
  </si>
  <si>
    <t>Carbon Pools</t>
  </si>
  <si>
    <t>Above-Ground Biomass</t>
  </si>
  <si>
    <t>Below-Ground Biomass</t>
  </si>
  <si>
    <t>GHG Sources</t>
  </si>
  <si>
    <t>Biomass Burning</t>
  </si>
  <si>
    <t>Monitoring Plan</t>
  </si>
  <si>
    <t>Monitoring plan was structured based on AR-ACM0003 criteria</t>
  </si>
  <si>
    <t>Default Values</t>
  </si>
  <si>
    <t>Carbon fraction of tree biomass; t C (t.d.m.)-1</t>
  </si>
  <si>
    <t>Carbon fraction of shrub biomass; t C (t.d.m.)-1</t>
  </si>
  <si>
    <t>Carbon fraction of biomass ; t C (t d.m)-1</t>
  </si>
  <si>
    <t>Carbon fraction of biomass of trees harvested; t C (t d.m)-1</t>
  </si>
  <si>
    <t>The fraction of aboveground tree biomass out of total harvest left on-site; dimensionless</t>
  </si>
  <si>
    <t>The biomass expansion factor for trees harvested; dimensionless</t>
  </si>
  <si>
    <t>Conservative default factor expressing carbon stock in dead wood as a percentage of carbon stock in tree biomass; per cent</t>
  </si>
  <si>
    <t>Conservative default factor expressing carbon stock in litter as a percentage of carbon stock in tree biomass; percent</t>
  </si>
  <si>
    <t>Root-shoot ratio for shrubs; dimensionless</t>
  </si>
  <si>
    <t>Root-shoot ratio for trees in the land receiving the displaced activity; dimensionless.</t>
  </si>
  <si>
    <t>Ratio of shrub biomass per hectare in land having a shrub crown cover of 1.0 (i.e. 100 per cent) and the default above-ground biomass content per hectare in forest in the region/country where the A/R CDM project activity is located; dimensionless</t>
  </si>
  <si>
    <t xml:space="preserve">Default above-ground biomass content in forest in the region/country where the A/R CDM project activity is located; t d.m. ha-1 </t>
  </si>
  <si>
    <t>Combustion factor for stratum i; dimensionless</t>
  </si>
  <si>
    <t>Emission factor for CH4 in stratum i; g CH4 (kg dry matter burnt)-1</t>
  </si>
  <si>
    <t>Global warming potential for CH4; dimensionless</t>
  </si>
  <si>
    <t>Emission factor for N2O in stratum i; g N2O (kg dry matter burnt)-1</t>
  </si>
  <si>
    <t>Global warming potential for N2O; dimensionless</t>
  </si>
  <si>
    <t>Baseline Scenario Net GHG Removals</t>
  </si>
  <si>
    <t>Auto-Calculate</t>
  </si>
  <si>
    <t>Baseline net GHG removals by sinks in year t; t CO2-e</t>
  </si>
  <si>
    <t>Baseline Scenario Removals by Sinks (Carbon stock in trees)</t>
  </si>
  <si>
    <t>Change in carbon stock in baseline tree biomass within the project boundary in year t; t CO2-e</t>
  </si>
  <si>
    <t>Carbon stock in trees in the tree biomass estimation strata in t1; t CO2e</t>
  </si>
  <si>
    <t>Carbon stock in trees in the tree biomass estimation strata in t2; t CO2e</t>
  </si>
  <si>
    <t>Tree biomass in the tree biomass estimation strata in t1; t d.m</t>
  </si>
  <si>
    <t>Tree biomass in the tree biomass estimation strata in t2; t d.m</t>
  </si>
  <si>
    <t>Mean tree biomass per hectare in the tree biomass estimation strata in t1; t d.m. ha-1</t>
  </si>
  <si>
    <t>Mean tree biomass per hectare in the tree biomass estimation strata in t2; t d.m. ha-1</t>
  </si>
  <si>
    <t>Mean tree biomass per hectare in stratum i in t1; t d.m. ha-1</t>
  </si>
  <si>
    <t>Mean tree biomass per hectare in stratum i in t2; t d.m. ha-1</t>
  </si>
  <si>
    <t>Tree biomass per hectare in plot p of stratum i in t1; t d.m. ha-1</t>
  </si>
  <si>
    <t>Tree biomass per hectare in plot p of stratum i in t2; t d.m. ha-1</t>
  </si>
  <si>
    <t>Number of sample plots in stratum i</t>
  </si>
  <si>
    <t>Ratio of the area of stratum i to the sum of areas of tree biomass estimation strata; dimensionless</t>
  </si>
  <si>
    <t>Sum of areas of the tree biomass estimation strata; ha</t>
  </si>
  <si>
    <t>Time elapsed between two successive estimations (T=t2 – t1); yr</t>
  </si>
  <si>
    <t>Baseline Scenario Removals by Sinks (Carbon stock in shrubs)</t>
  </si>
  <si>
    <t>Change in carbon stock in baseline shrub biomass within the project boundary, in year t; t CO2-e</t>
  </si>
  <si>
    <t>Carbon stock in shrub biomass in t2; t CO2-e</t>
  </si>
  <si>
    <t>Carbon stock in shrub biomass in t1; t CO2-e</t>
  </si>
  <si>
    <t>Area of shrub biomass estimation stratum i; ha</t>
  </si>
  <si>
    <t>Shrub biomass in shrub biomass estimation stratum i in t1; t d.m. ha-1</t>
  </si>
  <si>
    <t>Shrub biomass in shrub biomass estimation stratum i in t2; t d.m. ha-1</t>
  </si>
  <si>
    <t>Shrub biomass per hectare in shrub biomass estimation stratum i in t1; t d.m. ha-1</t>
  </si>
  <si>
    <t>Shrub biomass per hectare in shrub biomass estimation stratum i in t2; t d.m. ha-1</t>
  </si>
  <si>
    <t>Crown cover of shrubs in shrub biomass estimation stratum i at the time of estimation (t1), expressed as a fraction; dimensionless</t>
  </si>
  <si>
    <t>Crown cover of shrubs in shrub biomass estimation stratum i at the time of estimation (t2), expressed as a fraction; dimensionless</t>
  </si>
  <si>
    <t>Baseline Scenario Removals by Sinks (Carbon stock in dead wood)</t>
  </si>
  <si>
    <t>Change in carbon stock in baseline dead wood within the project boundary in year t; t CO2e</t>
  </si>
  <si>
    <t>Carbon stock in dead wood in stratum i at a given point of time in year t1; t CO2e</t>
  </si>
  <si>
    <t>Carbon stock in dead wood in stratum i at a given point of time in year t2; t CO2e</t>
  </si>
  <si>
    <t>Rate of change in carbon stock in dead wood within the project boundary during the period between a point of time in year t1 and a point of time in year t2; t CO2e yr-1</t>
  </si>
  <si>
    <t>Baseline Scenario Removals by Sinks (Carbon stock in litter)</t>
  </si>
  <si>
    <t>Change in carbon stock in baseline litter within the project boundary in year t; t CO2e</t>
  </si>
  <si>
    <t>Carbon stock in litter in stratum i at a given point of time in year t1; t CO2e</t>
  </si>
  <si>
    <t>Carbon stock in litter in stratum i at a given point of time in year t2; t CO2e</t>
  </si>
  <si>
    <t>Rate of change in carbon stock in litter within the project boundary during the period between a point of time in year t1 and a point of time in year t2; t CO2e yr-1</t>
  </si>
  <si>
    <t>Project Scenario Net GHG Removals</t>
  </si>
  <si>
    <t>Actual net GHG removals by sinks, in year t2; t CO2-e</t>
  </si>
  <si>
    <t>Change in the carbon stocks in project, occurring in the selected carbon pools, in year t2; t CO2-e</t>
  </si>
  <si>
    <t>Project Scenario Removals by Sinks (Carbon stock in trees)</t>
  </si>
  <si>
    <t>Change in carbon stock in project tree biomass within the project boundary in year t2; t CO2-e</t>
  </si>
  <si>
    <t>Project Scenario Removals by Sinks (Carbon stock in shrubs)</t>
  </si>
  <si>
    <t>Change in carbon stock in project shrub biomass within the project boundary, in year t2; t CO2-e</t>
  </si>
  <si>
    <t>Project Scenario Removals by Sinks (Carbon stock in dead wood)</t>
  </si>
  <si>
    <t>Change in carbon stock in project dead wood within the project boundary in year t2; t CO2e</t>
  </si>
  <si>
    <t>Project Scenario Removals by Sinks (Carbon stock in litter)</t>
  </si>
  <si>
    <t>Change in carbon stock in project litter within the project boundary in year t2; t CO2e</t>
  </si>
  <si>
    <t>Project Scenario Emissions (Burning of Biomass)</t>
  </si>
  <si>
    <t>Emission of non-CO2 GHGs resulting from burning of biomass and forest fires within the project boundary in year t1; t CO2-e</t>
  </si>
  <si>
    <t>Emission of non-CO2 GHGs resulting from burning of biomass and forest fires within the project boundary in year t2; t CO2-e</t>
  </si>
  <si>
    <t>Project Scenario Emissions (Site Preperation)</t>
  </si>
  <si>
    <t>Emission of non-CO2 GHGs resulting from use of fire in site preparation in year t1; t CO2-e</t>
  </si>
  <si>
    <t>Emission of non-CO2 GHGs resulting from use of fire in site preparation in year t2; t CO2-e</t>
  </si>
  <si>
    <t>Area of land in which fire is used in site preparation in stratum i in year t1; ha</t>
  </si>
  <si>
    <t>Area of land in which fire is used in site preparation in stratum i in year t2; ha</t>
  </si>
  <si>
    <t>Project Scenario Emissions (Fire to clear land of harvest residue)</t>
  </si>
  <si>
    <t>Emission of non-CO2 GHGs resulting from use of fire to clear the land of harvest residue prior to replanting of the land, in year t1; t CO2-e</t>
  </si>
  <si>
    <t>Emission of non-CO2 GHGs resulting from use of fire to clear the land of harvest residue prior to replanting of the land, in year t2; t CO2-e</t>
  </si>
  <si>
    <t>Biomass harvested from area subjected to use of fire to clear the land of harvest residue prior to replanting of the land in year t1; t d.m</t>
  </si>
  <si>
    <t>Biomass harvested from area subjected to use of fire to clear the land of harvest residue prior to replanting of the land in year t2; t d.m</t>
  </si>
  <si>
    <t>Area of land subjected to use of fire to clear the land of harvest residue prior to replanting of the land in year t1; ha</t>
  </si>
  <si>
    <t>Area of land subjected to use of fire to clear the land of harvest residue prior to replanting of the land in year t2; ha</t>
  </si>
  <si>
    <t>Project Scenario Emissions (Forest Fire)</t>
  </si>
  <si>
    <t>Emission of non-CO2 GHGs resulting from fire in year t1; t CO2-e</t>
  </si>
  <si>
    <t>Emission of non-CO2 GHGs resulting from fire in year t2; t CO2-e</t>
  </si>
  <si>
    <t>Emission of non-CO2 gases resulting from the loss of aboveground biomass of trees due to fire, in year t1; t CO2-e</t>
  </si>
  <si>
    <t>Emission of non-CO2 gases resulting from the loss of aboveground biomass of trees due to fire, in year t2; t CO2-e</t>
  </si>
  <si>
    <t>Mean aboveground tree biomass per hectare in stratum i in year t1 which is the year in which last verification was carried out before occurrence of the fire; t d.m. ha-1</t>
  </si>
  <si>
    <t>Mean aboveground tree biomass per hectare in stratum i in year t2 which is the year in which last verification was carried out before occurrence of the fire; t d.m. ha-2</t>
  </si>
  <si>
    <t>Area burnt in stratum i in year t1; ha</t>
  </si>
  <si>
    <t>Area burnt in stratum i in year t2; ha</t>
  </si>
  <si>
    <t>Emission of GHGs resulting from the loss of dead organic matter due to fire, in year t1; t CO2-e</t>
  </si>
  <si>
    <t>Emission of GHGs resulting from the loss of dead organic matter due to fire, in year t2; t CO2-e</t>
  </si>
  <si>
    <t>Leakage</t>
  </si>
  <si>
    <t>GHG emissions due to leakage, in year t1; t CO2-e</t>
  </si>
  <si>
    <t>GHG emissions due to leakage, in year t2; t CO2-e</t>
  </si>
  <si>
    <t>Leakage due to the displacement of agricultural activities in year t1; t CO2-e</t>
  </si>
  <si>
    <t>Leakage due to the displacement of agricultural activities in year t2; t CO2-e</t>
  </si>
  <si>
    <t>Decrease in carbon stock in the carbon pools of the land receiving the activity displaced in year t1; t d.m.</t>
  </si>
  <si>
    <t>Decrease in carbon stock in the carbon pools of the land receiving the activity displaced in year t2; t d.m.</t>
  </si>
  <si>
    <t>Area of land from which agricultural activity is being displaced in year t1; ha</t>
  </si>
  <si>
    <t>Area of land from which agricultural activity is being displaced in year t2; ha</t>
  </si>
  <si>
    <t>Net anthropogenic GHG removals by sinks</t>
  </si>
  <si>
    <t>Net anthropogenic GHG removals by sinks, in year t2; t CO2-e</t>
  </si>
  <si>
    <t>Number of units of long-term Certified Emission Reductions issuable in year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</si>
</sst>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WordVisi_MSFontService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1" fillId="0" borderId="0" xfId="1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line Molina" id="{B784AE2E-DB89-42FD-BAAE-AD7CBD45CAE4}" userId="S::jailine.molina@envisionblockchain.com::dcbde9ba-19ec-4293-81b0-e7f5b6f86a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3-05-15T15:33:18.78" personId="{B784AE2E-DB89-42FD-BAAE-AD7CBD45CAE4}" id="{6790B1A3-AAB5-4CB6-B83D-34B46497E53B}">
    <text xml:space="preserve">location dependent </text>
  </threadedComment>
  <threadedComment ref="C51" dT="2023-05-10T19:58:48.60" personId="{B784AE2E-DB89-42FD-BAAE-AD7CBD45CAE4}" id="{E78BBD93-942E-4E22-B401-11DFD67A8910}">
    <text xml:space="preserve">Eq 1 </text>
  </threadedComment>
  <threadedComment ref="C51" dT="2023-05-10T19:59:01.94" personId="{B784AE2E-DB89-42FD-BAAE-AD7CBD45CAE4}" id="{13A691FB-89EA-450B-9C5C-7A05F1765A57}" parentId="{E78BBD93-942E-4E22-B401-11DFD67A8910}">
    <text>A/R Large-scale Consolidated Methodology: Afforestation and reforestation of lands except wetlands
Version 02.0</text>
  </threadedComment>
  <threadedComment ref="C53" dT="2023-05-09T15:38:52.30" personId="{B784AE2E-DB89-42FD-BAAE-AD7CBD45CAE4}" id="{C43EF4A5-F373-4DC5-87BC-998180DD629F}">
    <text>Eq 11</text>
  </threadedComment>
  <threadedComment ref="C53" dT="2023-05-09T15:39:03.59" personId="{B784AE2E-DB89-42FD-BAAE-AD7CBD45CAE4}" id="{23CA4B97-D252-4442-A46A-6F6023518B01}" parentId="{C43EF4A5-F373-4DC5-87BC-998180DD629F}">
    <text>Estimation of carbon stocks and change in carbon stocks of trees and shrubs in A/R CDM project activities</text>
  </threadedComment>
  <threadedComment ref="C54" dT="2023-05-08T20:48:07.09" personId="{B784AE2E-DB89-42FD-BAAE-AD7CBD45CAE4}" id="{B703E20D-D00B-486F-90A3-49A8FCBBE5C5}">
    <text>Eq 12</text>
  </threadedComment>
  <threadedComment ref="C54" dT="2023-05-08T20:49:54.53" personId="{B784AE2E-DB89-42FD-BAAE-AD7CBD45CAE4}" id="{4D1D47EB-9528-4CA7-B8AC-A84AEA79E1A5}" parentId="{B703E20D-D00B-486F-90A3-49A8FCBBE5C5}">
    <text>Estimation of carbon stocks and change in carbon stocks of trees and shrubs in A/R CDM project activities</text>
  </threadedComment>
  <threadedComment ref="C56" dT="2023-05-08T20:49:11.07" personId="{B784AE2E-DB89-42FD-BAAE-AD7CBD45CAE4}" id="{A50F7176-6701-4683-90C5-B7BAA1D613E3}">
    <text>Eq 13</text>
  </threadedComment>
  <threadedComment ref="C56" dT="2023-05-08T20:49:49.36" personId="{B784AE2E-DB89-42FD-BAAE-AD7CBD45CAE4}" id="{7C68633D-AB22-4F14-8EBF-D0BBD4718EDD}" parentId="{A50F7176-6701-4683-90C5-B7BAA1D613E3}">
    <text>Estimation of carbon stocks and change in carbon stocks of trees and shrubs in A/R CDM project activities</text>
  </threadedComment>
  <threadedComment ref="C58" dT="2023-05-08T20:50:30.50" personId="{B784AE2E-DB89-42FD-BAAE-AD7CBD45CAE4}" id="{219E8A8F-1CEC-4949-B085-F3F1FFF771D4}">
    <text>Eq 14</text>
  </threadedComment>
  <threadedComment ref="C58" dT="2023-05-08T20:50:40.62" personId="{B784AE2E-DB89-42FD-BAAE-AD7CBD45CAE4}" id="{883ABB41-1D86-4C64-B31C-E6CBDF78EC40}" parentId="{219E8A8F-1CEC-4949-B085-F3F1FFF771D4}">
    <text>Estimation of carbon stocks and change in carbon stocks of trees and shrubs in A/R CDM project activities</text>
  </threadedComment>
  <threadedComment ref="C60" dT="2023-05-08T20:58:52.42" personId="{B784AE2E-DB89-42FD-BAAE-AD7CBD45CAE4}" id="{A0C3C498-F56B-4778-8D1C-555108AC9134}">
    <text>Eq 16</text>
  </threadedComment>
  <threadedComment ref="C60" dT="2023-05-08T20:58:59.86" personId="{B784AE2E-DB89-42FD-BAAE-AD7CBD45CAE4}" id="{9838E311-500F-453B-B088-9CCFB8A11BE5}" parentId="{A0C3C498-F56B-4778-8D1C-555108AC9134}">
    <text>Estimation of carbon stocks and change in carbon stocks of trees and shrubs in A/R CDM project activities</text>
  </threadedComment>
  <threadedComment ref="C69" dT="2023-05-09T19:43:06.63" personId="{B784AE2E-DB89-42FD-BAAE-AD7CBD45CAE4}" id="{E0427A84-CF48-4DDB-BA04-066B7E93271F}">
    <text>Eq 25</text>
  </threadedComment>
  <threadedComment ref="C69" dT="2023-05-09T19:43:16.50" personId="{B784AE2E-DB89-42FD-BAAE-AD7CBD45CAE4}" id="{845044FD-34D7-429B-B9CA-E0654E9C1EEA}" parentId="{E0427A84-CF48-4DDB-BA04-066B7E93271F}">
    <text>Estimation of carbon stocks and change in carbon stocks of trees and shrubs in A/R CDM project activities</text>
  </threadedComment>
  <threadedComment ref="C71" dT="2023-05-09T14:46:25.88" personId="{B784AE2E-DB89-42FD-BAAE-AD7CBD45CAE4}" id="{72CC68C6-F619-42D4-BC5D-FC5ECC8D841B}">
    <text>Eq 26</text>
  </threadedComment>
  <threadedComment ref="C71" dT="2023-05-09T14:46:37.85" personId="{B784AE2E-DB89-42FD-BAAE-AD7CBD45CAE4}" id="{0DC17DAB-2E0B-4F42-9BB0-F185F44D03B3}" parentId="{72CC68C6-F619-42D4-BC5D-FC5ECC8D841B}">
    <text>Estimation of carbon stocks and change in carbon stocks of trees and shrubs in A/R CDM project activities</text>
  </threadedComment>
  <threadedComment ref="C73" dT="2023-05-09T14:48:12.75" personId="{B784AE2E-DB89-42FD-BAAE-AD7CBD45CAE4}" id="{38F8D5DB-9016-4AD4-AEC4-D769F3C75227}">
    <text xml:space="preserve">Shrub biomass per hectare * area of estimation stratum </text>
  </threadedComment>
  <threadedComment ref="C73" dT="2023-05-09T14:48:21.18" personId="{B784AE2E-DB89-42FD-BAAE-AD7CBD45CAE4}" id="{3390FD72-3E4B-41B1-8999-ED458A683E58}" parentId="{38F8D5DB-9016-4AD4-AEC4-D769F3C75227}">
    <text>Estimation of carbon stocks and change in carbon stocks of trees and shrubs in A/R CDM project activities</text>
  </threadedComment>
  <threadedComment ref="C75" dT="2023-05-09T14:48:12.75" personId="{B784AE2E-DB89-42FD-BAAE-AD7CBD45CAE4}" id="{02E947F4-6EF7-413C-984E-E41047127408}">
    <text>Eq 27</text>
  </threadedComment>
  <threadedComment ref="C75" dT="2023-05-09T14:48:21.18" personId="{B784AE2E-DB89-42FD-BAAE-AD7CBD45CAE4}" id="{6BFAB8E4-DE36-4B41-8D47-3ABB9A2DFE26}" parentId="{02E947F4-6EF7-413C-984E-E41047127408}">
    <text>Estimation of carbon stocks and change in carbon stocks of trees and shrubs in A/R CDM project activities</text>
  </threadedComment>
  <threadedComment ref="C81" dT="2023-05-10T18:09:04.44" personId="{B784AE2E-DB89-42FD-BAAE-AD7CBD45CAE4}" id="{A57776ED-56EC-4F69-9E92-79819EDC8F6E}">
    <text>Eq 11</text>
  </threadedComment>
  <threadedComment ref="C81" dT="2023-05-10T18:09:24.39" personId="{B784AE2E-DB89-42FD-BAAE-AD7CBD45CAE4}" id="{1310895F-3A3F-4184-9A67-7BC5FED599FB}" parentId="{A57776ED-56EC-4F69-9E92-79819EDC8F6E}">
    <text>A/R Methodological tool: Estimation of carbon stocks and change in carbon stocks in dead wood and litter in A/R CDM project activities</text>
  </threadedComment>
  <threadedComment ref="C82" dT="2023-05-10T18:09:38.73" personId="{B784AE2E-DB89-42FD-BAAE-AD7CBD45CAE4}" id="{6C9F0DB3-72AE-4A03-8007-F9830DC3F22D}">
    <text>Eq 9</text>
  </threadedComment>
  <threadedComment ref="C82" dT="2023-05-10T18:09:52.80" personId="{B784AE2E-DB89-42FD-BAAE-AD7CBD45CAE4}" id="{0ABC0E83-2970-4B5C-B5CC-F41AFA67024A}" parentId="{6C9F0DB3-72AE-4A03-8007-F9830DC3F22D}">
    <text>A/R Methodological tool: Estimation of carbon stocks and change in carbon stocks in dead wood and litter in A/R CDM project activities</text>
  </threadedComment>
  <threadedComment ref="C84" dT="2023-05-10T18:08:26.81" personId="{B784AE2E-DB89-42FD-BAAE-AD7CBD45CAE4}" id="{2C46DCA6-2F48-4FA7-B5F9-75ABAA17AB9E}">
    <text>Eq 10</text>
  </threadedComment>
  <threadedComment ref="C84" dT="2023-05-10T18:08:34.33" personId="{B784AE2E-DB89-42FD-BAAE-AD7CBD45CAE4}" id="{AA1E167F-C6C7-428F-BF08-FBA2198C8C34}" parentId="{2C46DCA6-2F48-4FA7-B5F9-75ABAA17AB9E}">
    <text>A/R Methodological tool: Estimation of carbon stocks and change in carbon stocks in dead wood and litter in A/R CDM project activities </text>
  </threadedComment>
  <threadedComment ref="C87" dT="2023-05-10T19:31:49.04" personId="{B784AE2E-DB89-42FD-BAAE-AD7CBD45CAE4}" id="{6463DAFD-0122-4CFE-AF08-8ED66972807D}">
    <text>Eq 17</text>
  </threadedComment>
  <threadedComment ref="C87" dT="2023-05-10T19:31:55.96" personId="{B784AE2E-DB89-42FD-BAAE-AD7CBD45CAE4}" id="{189C152A-1CBE-4409-8323-A6B3E3C6AEF7}" parentId="{6463DAFD-0122-4CFE-AF08-8ED66972807D}">
    <text>A/R Methodological tool: Estimation of carbon stocks and change in carbon stocks in dead wood and litter in A/R CDM project activities</text>
  </threadedComment>
  <threadedComment ref="C88" dT="2023-05-10T19:32:33.45" personId="{B784AE2E-DB89-42FD-BAAE-AD7CBD45CAE4}" id="{8A141D88-57B4-4C96-AA72-EE36A7542183}">
    <text>Eq 15</text>
  </threadedComment>
  <threadedComment ref="C88" dT="2023-05-10T19:32:40.64" personId="{B784AE2E-DB89-42FD-BAAE-AD7CBD45CAE4}" id="{E8E0DCE5-567C-4816-8B12-4FA0B7883A4F}" parentId="{8A141D88-57B4-4C96-AA72-EE36A7542183}">
    <text>A/R Methodological tool: Estimation of carbon stocks and change in carbon stocks in dead wood and litter in A/R CDM project activities </text>
  </threadedComment>
  <threadedComment ref="C90" dT="2023-05-10T19:32:11.21" personId="{B784AE2E-DB89-42FD-BAAE-AD7CBD45CAE4}" id="{EB548128-D505-4282-A6D1-94F42788DAD1}">
    <text>Eq 16</text>
  </threadedComment>
  <threadedComment ref="C90" dT="2023-05-10T19:32:20.95" personId="{B784AE2E-DB89-42FD-BAAE-AD7CBD45CAE4}" id="{3A00E2C3-9366-4259-8406-DA338AAF294B}" parentId="{EB548128-D505-4282-A6D1-94F42788DAD1}">
    <text>A/R Methodological tool: Estimation of carbon stocks and change in carbon stocks in dead wood and litter in A/R CDM project activities </text>
  </threadedComment>
  <threadedComment ref="C93" dT="2023-05-10T20:10:54.77" personId="{B784AE2E-DB89-42FD-BAAE-AD7CBD45CAE4}" id="{FF005832-28CC-49E5-BBD4-1EB4A2B2DC57}">
    <text>Eq 2</text>
  </threadedComment>
  <threadedComment ref="C93" dT="2023-05-10T20:11:03.63" personId="{B784AE2E-DB89-42FD-BAAE-AD7CBD45CAE4}" id="{9270D2C7-82CB-40D9-8B1F-30EC034E186A}" parentId="{FF005832-28CC-49E5-BBD4-1EB4A2B2DC57}">
    <text>A/R Large-scale Consolidated Methodology: Afforestation and reforestation of lands except wetlands Version 02.0</text>
  </threadedComment>
  <threadedComment ref="C94" dT="2023-05-10T20:11:11.91" personId="{B784AE2E-DB89-42FD-BAAE-AD7CBD45CAE4}" id="{06633E5B-2CD8-453C-B5A6-40B866148F22}">
    <text>Eq 3</text>
  </threadedComment>
  <threadedComment ref="C94" dT="2023-05-10T20:11:22.55" personId="{B784AE2E-DB89-42FD-BAAE-AD7CBD45CAE4}" id="{6ACD77D6-76CB-434C-A2C5-69DE82007E9B}" parentId="{06633E5B-2CD8-453C-B5A6-40B866148F22}">
    <text>A/R Large-scale Consolidated Methodology: Afforestation and reforestation of lands except wetlands Version 02.0</text>
  </threadedComment>
  <threadedComment ref="C96" dT="2023-05-09T15:38:52.30" personId="{B784AE2E-DB89-42FD-BAAE-AD7CBD45CAE4}" id="{DB2DBBED-3E54-4526-8EA5-EE83E7D53F93}">
    <text>Eq 11</text>
  </threadedComment>
  <threadedComment ref="C96" dT="2023-05-09T15:39:03.59" personId="{B784AE2E-DB89-42FD-BAAE-AD7CBD45CAE4}" id="{9BB7A816-063B-4029-ADDA-FD155A37BD6F}" parentId="{DB2DBBED-3E54-4526-8EA5-EE83E7D53F93}">
    <text>Estimation of carbon stocks and change in carbon stocks of trees and shrubs in A/R CDM project activities</text>
  </threadedComment>
  <threadedComment ref="C97" dT="2023-05-08T20:48:07.09" personId="{B784AE2E-DB89-42FD-BAAE-AD7CBD45CAE4}" id="{99796C8E-1D78-4645-8872-CB6ADD5723DC}">
    <text>Eq 12</text>
  </threadedComment>
  <threadedComment ref="C97" dT="2023-05-08T20:49:54.53" personId="{B784AE2E-DB89-42FD-BAAE-AD7CBD45CAE4}" id="{BDECB18A-2775-4D4B-9AE1-A30CEDCDBEA8}" parentId="{99796C8E-1D78-4645-8872-CB6ADD5723DC}">
    <text>Estimation of carbon stocks and change in carbon stocks of trees and shrubs in A/R CDM project activities</text>
  </threadedComment>
  <threadedComment ref="C99" dT="2023-05-08T20:49:11.07" personId="{B784AE2E-DB89-42FD-BAAE-AD7CBD45CAE4}" id="{CA3427C7-BEAC-4E6A-957E-13C3B1447095}">
    <text>Eq 13</text>
  </threadedComment>
  <threadedComment ref="C99" dT="2023-05-08T20:49:49.36" personId="{B784AE2E-DB89-42FD-BAAE-AD7CBD45CAE4}" id="{4A93D4D7-94CD-43F2-9C7C-68204996EA92}" parentId="{CA3427C7-BEAC-4E6A-957E-13C3B1447095}">
    <text>Estimation of carbon stocks and change in carbon stocks of trees and shrubs in A/R CDM project activities</text>
  </threadedComment>
  <threadedComment ref="C101" dT="2023-05-08T20:50:30.50" personId="{B784AE2E-DB89-42FD-BAAE-AD7CBD45CAE4}" id="{A1751DC9-154A-4B74-A939-C09A8AE3D9FA}">
    <text>Eq 14</text>
  </threadedComment>
  <threadedComment ref="C101" dT="2023-05-08T20:50:40.62" personId="{B784AE2E-DB89-42FD-BAAE-AD7CBD45CAE4}" id="{A950291B-8BA5-45B3-94D6-5C583DF4374D}" parentId="{A1751DC9-154A-4B74-A939-C09A8AE3D9FA}">
    <text>Estimation of carbon stocks and change in carbon stocks of trees and shrubs in A/R CDM project activities</text>
  </threadedComment>
  <threadedComment ref="C103" dT="2023-05-08T20:58:52.42" personId="{B784AE2E-DB89-42FD-BAAE-AD7CBD45CAE4}" id="{CA549E0B-8F11-4F4D-AB85-34F2D0FADADE}">
    <text>Eq 16</text>
  </threadedComment>
  <threadedComment ref="C103" dT="2023-05-08T20:58:59.86" personId="{B784AE2E-DB89-42FD-BAAE-AD7CBD45CAE4}" id="{53E024A3-62E0-4F25-B23A-FA5B3FA0AA09}" parentId="{CA549E0B-8F11-4F4D-AB85-34F2D0FADADE}">
    <text>Estimation of carbon stocks and change in carbon stocks of trees and shrubs in A/R CDM project activities</text>
  </threadedComment>
  <threadedComment ref="C112" dT="2023-05-09T19:43:06.63" personId="{B784AE2E-DB89-42FD-BAAE-AD7CBD45CAE4}" id="{FF6BD389-23D7-4389-9654-90541977AEDE}">
    <text>Eq 25</text>
  </threadedComment>
  <threadedComment ref="C112" dT="2023-05-09T19:43:16.50" personId="{B784AE2E-DB89-42FD-BAAE-AD7CBD45CAE4}" id="{C31AD6EB-6DBA-4DA9-882F-53F65DAA468E}" parentId="{FF6BD389-23D7-4389-9654-90541977AEDE}">
    <text>Estimation of carbon stocks and change in carbon stocks of trees and shrubs in A/R CDM project activities</text>
  </threadedComment>
  <threadedComment ref="C114" dT="2023-05-09T14:46:25.88" personId="{B784AE2E-DB89-42FD-BAAE-AD7CBD45CAE4}" id="{EF6EFDC8-CE5B-4200-A641-04E3F758AC40}">
    <text>Eq 26</text>
  </threadedComment>
  <threadedComment ref="C114" dT="2023-05-09T14:46:37.85" personId="{B784AE2E-DB89-42FD-BAAE-AD7CBD45CAE4}" id="{C6321539-04B4-4CB6-B7B1-11DD0E0FBC59}" parentId="{EF6EFDC8-CE5B-4200-A641-04E3F758AC40}">
    <text>Estimation of carbon stocks and change in carbon stocks of trees and shrubs in A/R CDM project activities</text>
  </threadedComment>
  <threadedComment ref="C116" dT="2023-05-09T14:48:12.75" personId="{B784AE2E-DB89-42FD-BAAE-AD7CBD45CAE4}" id="{C268E3F8-8DCB-4170-9243-74DF3F371E30}">
    <text xml:space="preserve">Shrub biomass per hectare * area of estimation stratum </text>
  </threadedComment>
  <threadedComment ref="C116" dT="2023-05-09T14:48:21.18" personId="{B784AE2E-DB89-42FD-BAAE-AD7CBD45CAE4}" id="{ABD0CA9F-46F9-4532-A736-B1F1C7807B42}" parentId="{C268E3F8-8DCB-4170-9243-74DF3F371E30}">
    <text>Estimation of carbon stocks and change in carbon stocks of trees and shrubs in A/R CDM project activities</text>
  </threadedComment>
  <threadedComment ref="C118" dT="2023-05-09T14:48:12.75" personId="{B784AE2E-DB89-42FD-BAAE-AD7CBD45CAE4}" id="{C2A64F92-A06F-4191-9CA9-D79F48E97428}">
    <text>Eq 27</text>
  </threadedComment>
  <threadedComment ref="C118" dT="2023-05-09T14:48:21.18" personId="{B784AE2E-DB89-42FD-BAAE-AD7CBD45CAE4}" id="{A40DB47E-A351-45E2-98B4-BAC6F1ABC736}" parentId="{C2A64F92-A06F-4191-9CA9-D79F48E97428}">
    <text>Estimation of carbon stocks and change in carbon stocks of trees and shrubs in A/R CDM project activities</text>
  </threadedComment>
  <threadedComment ref="C124" dT="2023-05-10T18:09:04.44" personId="{B784AE2E-DB89-42FD-BAAE-AD7CBD45CAE4}" id="{65EB637A-AE08-4607-AF40-2F81CEEACF41}">
    <text>Eq 11</text>
  </threadedComment>
  <threadedComment ref="C124" dT="2023-05-10T18:09:24.39" personId="{B784AE2E-DB89-42FD-BAAE-AD7CBD45CAE4}" id="{C4FF6601-1FDA-4B50-AF1E-89665014C603}" parentId="{65EB637A-AE08-4607-AF40-2F81CEEACF41}">
    <text>A/R Methodological tool: Estimation of carbon stocks and change in carbon stocks in dead wood and litter in A/R CDM project activities</text>
  </threadedComment>
  <threadedComment ref="C125" dT="2023-05-10T18:09:38.73" personId="{B784AE2E-DB89-42FD-BAAE-AD7CBD45CAE4}" id="{1E6F595A-FCBF-4792-89F9-D967BDD035BA}">
    <text>Eq 9</text>
  </threadedComment>
  <threadedComment ref="C125" dT="2023-05-10T18:09:52.80" personId="{B784AE2E-DB89-42FD-BAAE-AD7CBD45CAE4}" id="{8E444D8C-0B2B-4FC4-8856-EEA7816BC859}" parentId="{1E6F595A-FCBF-4792-89F9-D967BDD035BA}">
    <text>A/R Methodological tool: Estimation of carbon stocks and change in carbon stocks in dead wood and litter in A/R CDM project activities</text>
  </threadedComment>
  <threadedComment ref="C127" dT="2023-05-10T18:08:26.81" personId="{B784AE2E-DB89-42FD-BAAE-AD7CBD45CAE4}" id="{0A035BB1-949A-437B-B5E7-EA4658C4A3D0}">
    <text>Eq 10</text>
  </threadedComment>
  <threadedComment ref="C127" dT="2023-05-10T18:08:34.33" personId="{B784AE2E-DB89-42FD-BAAE-AD7CBD45CAE4}" id="{13B74D4F-862A-41F9-B534-3B8108EB582D}" parentId="{0A035BB1-949A-437B-B5E7-EA4658C4A3D0}">
    <text>A/R Methodological tool: Estimation of carbon stocks and change in carbon stocks in dead wood and litter in A/R CDM project activities </text>
  </threadedComment>
  <threadedComment ref="C130" dT="2023-05-10T19:31:49.04" personId="{B784AE2E-DB89-42FD-BAAE-AD7CBD45CAE4}" id="{C6F7AB63-2E09-4B0C-99BC-98A6638C07E6}">
    <text>Eq 17</text>
  </threadedComment>
  <threadedComment ref="C130" dT="2023-05-10T19:31:55.96" personId="{B784AE2E-DB89-42FD-BAAE-AD7CBD45CAE4}" id="{EA6B25C8-99F9-45EA-B7EC-414CF0AF4221}" parentId="{C6F7AB63-2E09-4B0C-99BC-98A6638C07E6}">
    <text>A/R Methodological tool: Estimation of carbon stocks and change in carbon stocks in dead wood and litter in A/R CDM project activities</text>
  </threadedComment>
  <threadedComment ref="C131" dT="2023-05-10T19:32:33.45" personId="{B784AE2E-DB89-42FD-BAAE-AD7CBD45CAE4}" id="{C3025761-8CBE-4CDF-9251-634FE9656D0F}">
    <text>Eq 15</text>
  </threadedComment>
  <threadedComment ref="C131" dT="2023-05-10T19:32:40.64" personId="{B784AE2E-DB89-42FD-BAAE-AD7CBD45CAE4}" id="{9C76CE5F-7FA6-4076-8835-EC5CE311005A}" parentId="{C3025761-8CBE-4CDF-9251-634FE9656D0F}">
    <text>A/R Methodological tool: Estimation of carbon stocks and change in carbon stocks in dead wood and litter in A/R CDM project activities </text>
  </threadedComment>
  <threadedComment ref="C133" dT="2023-05-10T19:32:11.21" personId="{B784AE2E-DB89-42FD-BAAE-AD7CBD45CAE4}" id="{B2397AEB-1572-4108-9934-FA5248DD6BDA}">
    <text>Eq 16</text>
  </threadedComment>
  <threadedComment ref="C133" dT="2023-05-10T19:32:20.95" personId="{B784AE2E-DB89-42FD-BAAE-AD7CBD45CAE4}" id="{96AFC8BA-D31D-404C-A3E5-DD44CB0F8631}" parentId="{B2397AEB-1572-4108-9934-FA5248DD6BDA}">
    <text>A/R Methodological tool: Estimation of carbon stocks and change in carbon stocks in dead wood and litter in A/R CDM project activities </text>
  </threadedComment>
  <threadedComment ref="C136" dT="2023-05-11T15:58:50.32" personId="{B784AE2E-DB89-42FD-BAAE-AD7CBD45CAE4}" id="{BD7896E4-7A59-4C75-BE14-F00714D4CAAE}">
    <text>Eq 1</text>
  </threadedComment>
  <threadedComment ref="C136" dT="2023-05-11T15:58:53.63" personId="{B784AE2E-DB89-42FD-BAAE-AD7CBD45CAE4}" id="{772E9643-47E7-477B-A491-9A75F4984980}" parentId="{BD7896E4-7A59-4C75-BE14-F00714D4CAAE}">
    <text>Estimation of non-CO2 GHG emissions resulting from burning of biomass attributable to an A/R CDM project activity</text>
  </threadedComment>
  <threadedComment ref="C139" dT="2023-05-11T15:58:35.96" personId="{B784AE2E-DB89-42FD-BAAE-AD7CBD45CAE4}" id="{508EBD4C-DB85-4E43-9F38-C3D2E2ABCBC3}">
    <text>Eq 3</text>
  </threadedComment>
  <threadedComment ref="C139" dT="2023-05-11T15:58:38.96" personId="{B784AE2E-DB89-42FD-BAAE-AD7CBD45CAE4}" id="{3FB8C569-3FEC-4C0C-B780-8822E4276F8C}" parentId="{508EBD4C-DB85-4E43-9F38-C3D2E2ABCBC3}">
    <text>Estimation of non-CO2 GHG emissions resulting from burning of biomass attributable to an A/R CDM project activity</text>
  </threadedComment>
  <threadedComment ref="C144" dT="2023-05-11T15:58:08.62" personId="{B784AE2E-DB89-42FD-BAAE-AD7CBD45CAE4}" id="{5CCF2AC1-213D-4E67-AB4C-482D664B35D9}">
    <text>Eq 4</text>
  </threadedComment>
  <threadedComment ref="C144" dT="2023-05-11T15:58:21.27" personId="{B784AE2E-DB89-42FD-BAAE-AD7CBD45CAE4}" id="{A259C09A-8E1F-44C2-A972-1F91248D0E70}" parentId="{5CCF2AC1-213D-4E67-AB4C-482D664B35D9}">
    <text>Estimation of non-CO2 GHG emissions resulting from burning of biomass attributable to an A/R CDM project activity</text>
  </threadedComment>
  <threadedComment ref="C151" dT="2023-05-11T15:57:37.45" personId="{B784AE2E-DB89-42FD-BAAE-AD7CBD45CAE4}" id="{782B4C87-BCD8-42AF-8FFB-AE5E8EE6553C}">
    <text>Eq 6</text>
  </threadedComment>
  <threadedComment ref="C151" dT="2023-05-11T15:57:50.76" personId="{B784AE2E-DB89-42FD-BAAE-AD7CBD45CAE4}" id="{7FF686D2-5F6D-4C69-99CF-48FFB785E8BC}" parentId="{782B4C87-BCD8-42AF-8FFB-AE5E8EE6553C}">
    <text>Estimation of non-CO2 GHG emissions resulting from burning of biomass attributable to an A/R CDM project activity</text>
  </threadedComment>
  <threadedComment ref="C153" dT="2023-05-11T15:56:52.73" personId="{B784AE2E-DB89-42FD-BAAE-AD7CBD45CAE4}" id="{6B748248-A00D-4EFF-AA03-B2F540E20766}">
    <text>Eq 7</text>
  </threadedComment>
  <threadedComment ref="C153" dT="2023-05-11T15:57:25.62" personId="{B784AE2E-DB89-42FD-BAAE-AD7CBD45CAE4}" id="{0FF24000-4871-41FA-B436-790B479F1079}" parentId="{6B748248-A00D-4EFF-AA03-B2F540E20766}">
    <text>Estimation of non-CO2 GHG emissions resulting from burning of biomass attributable to an A/R CDM project activity</text>
  </threadedComment>
  <threadedComment ref="C159" dT="2023-05-11T19:24:11.53" personId="{B784AE2E-DB89-42FD-BAAE-AD7CBD45CAE4}" id="{B70DA83C-BA20-494A-AAEB-CC288923260E}">
    <text>Eq 8</text>
  </threadedComment>
  <threadedComment ref="C159" dT="2023-05-11T19:24:27.50" personId="{B784AE2E-DB89-42FD-BAAE-AD7CBD45CAE4}" id="{EA83EBA4-1D80-4B56-A206-4F1B90299742}" parentId="{B70DA83C-BA20-494A-AAEB-CC288923260E}">
    <text>Estimation of non-CO2 GHG emissions resulting from burning of biomass attributable to an A/R CDM project activity</text>
  </threadedComment>
  <threadedComment ref="C162" dT="2023-05-15T15:23:37.44" personId="{B784AE2E-DB89-42FD-BAAE-AD7CBD45CAE4}" id="{A2C785CD-B83B-4715-A531-F446C2476825}">
    <text>Eq 4</text>
  </threadedComment>
  <threadedComment ref="C162" dT="2023-05-15T15:23:48.43" personId="{B784AE2E-DB89-42FD-BAAE-AD7CBD45CAE4}" id="{77BD7C93-E7E9-4859-ACDE-5018956AB128}" parentId="{A2C785CD-B83B-4715-A531-F446C2476825}">
    <text>A/R Large-scale Consolidated Methodology: Afforestation and reforestation of lands except wetlands Version 02.0</text>
  </threadedComment>
  <threadedComment ref="C164" dT="2023-05-15T15:21:09.22" personId="{B784AE2E-DB89-42FD-BAAE-AD7CBD45CAE4}" id="{E0DAE860-DA68-42DE-8A48-9D272348B1DD}">
    <text>Eq 1</text>
  </threadedComment>
  <threadedComment ref="C164" dT="2023-05-15T15:21:12.08" personId="{B784AE2E-DB89-42FD-BAAE-AD7CBD45CAE4}" id="{794FA0C8-DFE5-40D2-A1DD-C03ACC6CD941}" parentId="{E0DAE860-DA68-42DE-8A48-9D272348B1DD}">
    <text>A/R Methodological tool: Estimation of the increase in GHG emissions attributable to displacement of preproject agricultural activities in A/R CDM project activity</text>
  </threadedComment>
  <threadedComment ref="C166" dT="2023-05-15T15:20:39.02" personId="{B784AE2E-DB89-42FD-BAAE-AD7CBD45CAE4}" id="{0BBC3881-6E83-4623-906E-5D6687573D28}">
    <text>Eq 2</text>
  </threadedComment>
  <threadedComment ref="C166" dT="2023-05-15T15:20:54.25" personId="{B784AE2E-DB89-42FD-BAAE-AD7CBD45CAE4}" id="{E8DEF503-61A7-4644-90F1-8602C488ADCF}" parentId="{0BBC3881-6E83-4623-906E-5D6687573D28}">
    <text>A/R Methodological tool: Estimation of the increase in GHG emissions attributable to displacement of preproject agricultural activities in A/R CDM project activity</text>
  </threadedComment>
  <threadedComment ref="C171" dT="2023-05-15T16:39:36.16" personId="{B784AE2E-DB89-42FD-BAAE-AD7CBD45CAE4}" id="{EA914F86-4BEA-4556-8FCF-422805DC91F6}">
    <text>Eq 5</text>
  </threadedComment>
  <threadedComment ref="C171" dT="2023-05-15T16:39:47.76" personId="{B784AE2E-DB89-42FD-BAAE-AD7CBD45CAE4}" id="{FF770D89-2407-4E2C-B857-8B1CD9F915AE}" parentId="{EA914F86-4BEA-4556-8FCF-422805DC91F6}">
    <text>A/R Large-scale Consolidated Methodology: Afforestation and reforestation of lands except wetlands Version 02.0</text>
  </threadedComment>
  <threadedComment ref="C172" dT="2023-05-26T15:49:15.95" personId="{B784AE2E-DB89-42FD-BAAE-AD7CBD45CAE4}" id="{CABFDBAA-693C-478D-BB70-824586072F79}">
    <text>Eq 7</text>
  </threadedComment>
  <threadedComment ref="C172" dT="2023-05-26T15:49:25.51" personId="{B784AE2E-DB89-42FD-BAAE-AD7CBD45CAE4}" id="{0782CC7B-926B-4DB9-B226-6534FA450861}" parentId="{CABFDBAA-693C-478D-BB70-824586072F79}">
    <text>A/R Large-scale Consolidated Methodology: Afforestation and reforestation of lands except wetlands Version 02.0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D@XYZagriculture.co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D65" workbookViewId="0">
      <selection activeCell="E72" sqref="E72"/>
    </sheetView>
  </sheetViews>
  <sheetFormatPr defaultRowHeight="15"/>
  <cols>
    <col min="1" max="1" width="17.7109375" bestFit="1" customWidth="1"/>
    <col min="2" max="2" width="16.28515625" bestFit="1" customWidth="1"/>
    <col min="3" max="3" width="48.28515625" bestFit="1" customWidth="1"/>
    <col min="4" max="4" width="28.5703125" bestFit="1" customWidth="1"/>
    <col min="5" max="5" width="186.28515625" bestFit="1" customWidth="1"/>
  </cols>
  <sheetData>
    <row r="1" spans="1:5" s="1" customFormat="1" ht="18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s="5" customFormat="1" ht="18.75">
      <c r="A2" s="3"/>
      <c r="B2" s="4"/>
      <c r="C2" s="3" t="s">
        <v>5</v>
      </c>
      <c r="D2" s="4"/>
      <c r="E2" s="4"/>
    </row>
    <row r="3" spans="1: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>
      <c r="A4" t="s">
        <v>6</v>
      </c>
      <c r="B4" t="s">
        <v>7</v>
      </c>
      <c r="C4" t="s">
        <v>11</v>
      </c>
      <c r="D4" t="s">
        <v>9</v>
      </c>
      <c r="E4" t="s">
        <v>12</v>
      </c>
    </row>
    <row r="5" spans="1:5">
      <c r="A5" t="s">
        <v>6</v>
      </c>
      <c r="B5" t="s">
        <v>7</v>
      </c>
      <c r="C5" t="s">
        <v>13</v>
      </c>
      <c r="D5" t="s">
        <v>6</v>
      </c>
      <c r="E5" t="s">
        <v>14</v>
      </c>
    </row>
    <row r="6" spans="1:5">
      <c r="A6" t="s">
        <v>6</v>
      </c>
      <c r="B6" t="s">
        <v>7</v>
      </c>
      <c r="C6" t="s">
        <v>15</v>
      </c>
      <c r="D6" t="s">
        <v>6</v>
      </c>
      <c r="E6" t="s">
        <v>16</v>
      </c>
    </row>
    <row r="7" spans="1:5">
      <c r="A7" t="s">
        <v>6</v>
      </c>
      <c r="B7" t="s">
        <v>7</v>
      </c>
      <c r="C7" t="s">
        <v>17</v>
      </c>
      <c r="D7" t="s">
        <v>9</v>
      </c>
      <c r="E7" t="s">
        <v>18</v>
      </c>
    </row>
    <row r="8" spans="1:5">
      <c r="A8" t="s">
        <v>6</v>
      </c>
      <c r="B8" t="s">
        <v>7</v>
      </c>
      <c r="C8" t="s">
        <v>19</v>
      </c>
      <c r="D8" t="s">
        <v>9</v>
      </c>
      <c r="E8" t="s">
        <v>20</v>
      </c>
    </row>
    <row r="9" spans="1:5">
      <c r="A9" t="s">
        <v>6</v>
      </c>
      <c r="B9" t="s">
        <v>21</v>
      </c>
      <c r="C9" t="s">
        <v>22</v>
      </c>
      <c r="D9" t="s">
        <v>9</v>
      </c>
      <c r="E9" t="s">
        <v>23</v>
      </c>
    </row>
    <row r="10" spans="1:5">
      <c r="A10" t="s">
        <v>6</v>
      </c>
      <c r="B10" t="s">
        <v>7</v>
      </c>
      <c r="C10" t="s">
        <v>24</v>
      </c>
      <c r="D10" t="s">
        <v>9</v>
      </c>
      <c r="E10" t="s">
        <v>25</v>
      </c>
    </row>
    <row r="11" spans="1:5">
      <c r="A11" t="s">
        <v>6</v>
      </c>
      <c r="B11" t="s">
        <v>26</v>
      </c>
      <c r="C11" t="s">
        <v>27</v>
      </c>
      <c r="D11" t="s">
        <v>9</v>
      </c>
      <c r="E11" t="s">
        <v>28</v>
      </c>
    </row>
    <row r="12" spans="1:5">
      <c r="A12" t="s">
        <v>6</v>
      </c>
      <c r="B12" t="s">
        <v>29</v>
      </c>
      <c r="C12" t="s">
        <v>30</v>
      </c>
      <c r="D12" t="s">
        <v>9</v>
      </c>
      <c r="E12" t="s">
        <v>31</v>
      </c>
    </row>
    <row r="13" spans="1:5">
      <c r="A13" t="s">
        <v>6</v>
      </c>
      <c r="B13" t="s">
        <v>32</v>
      </c>
      <c r="C13" t="s">
        <v>33</v>
      </c>
      <c r="D13" t="s">
        <v>9</v>
      </c>
      <c r="E13" s="6" t="s">
        <v>34</v>
      </c>
    </row>
    <row r="14" spans="1:5">
      <c r="A14" t="s">
        <v>6</v>
      </c>
      <c r="B14" t="s">
        <v>7</v>
      </c>
      <c r="C14" t="s">
        <v>35</v>
      </c>
      <c r="D14" t="s">
        <v>9</v>
      </c>
      <c r="E14" t="s">
        <v>36</v>
      </c>
    </row>
    <row r="15" spans="1:5">
      <c r="A15" t="s">
        <v>6</v>
      </c>
      <c r="B15" t="s">
        <v>7</v>
      </c>
      <c r="C15" t="s">
        <v>37</v>
      </c>
      <c r="D15" t="s">
        <v>9</v>
      </c>
      <c r="E15" t="s">
        <v>9</v>
      </c>
    </row>
    <row r="16" spans="1:5">
      <c r="A16" t="s">
        <v>6</v>
      </c>
      <c r="B16" t="s">
        <v>7</v>
      </c>
      <c r="C16" t="s">
        <v>38</v>
      </c>
      <c r="D16" t="s">
        <v>9</v>
      </c>
      <c r="E16" t="s">
        <v>9</v>
      </c>
    </row>
    <row r="17" spans="1:5">
      <c r="A17" t="s">
        <v>6</v>
      </c>
      <c r="B17" t="s">
        <v>7</v>
      </c>
      <c r="C17" t="s">
        <v>39</v>
      </c>
      <c r="D17" t="s">
        <v>6</v>
      </c>
      <c r="E17" t="s">
        <v>40</v>
      </c>
    </row>
    <row r="18" spans="1:5">
      <c r="A18" t="s">
        <v>6</v>
      </c>
      <c r="B18" t="s">
        <v>7</v>
      </c>
      <c r="C18" t="s">
        <v>39</v>
      </c>
      <c r="D18" t="s">
        <v>6</v>
      </c>
      <c r="E18" t="s">
        <v>41</v>
      </c>
    </row>
    <row r="19" spans="1:5">
      <c r="A19" t="s">
        <v>6</v>
      </c>
      <c r="B19" t="s">
        <v>7</v>
      </c>
      <c r="C19" t="s">
        <v>39</v>
      </c>
      <c r="D19" t="s">
        <v>6</v>
      </c>
      <c r="E19" t="s">
        <v>42</v>
      </c>
    </row>
    <row r="20" spans="1:5">
      <c r="A20" t="s">
        <v>6</v>
      </c>
      <c r="B20" t="s">
        <v>7</v>
      </c>
      <c r="C20" t="s">
        <v>39</v>
      </c>
      <c r="D20" t="s">
        <v>6</v>
      </c>
      <c r="E20" t="s">
        <v>43</v>
      </c>
    </row>
    <row r="21" spans="1:5">
      <c r="A21" t="s">
        <v>6</v>
      </c>
      <c r="B21" t="s">
        <v>7</v>
      </c>
      <c r="C21" t="s">
        <v>39</v>
      </c>
      <c r="D21" t="s">
        <v>6</v>
      </c>
      <c r="E21" t="s">
        <v>44</v>
      </c>
    </row>
    <row r="22" spans="1:5">
      <c r="A22" t="s">
        <v>6</v>
      </c>
      <c r="B22" t="s">
        <v>7</v>
      </c>
      <c r="C22" t="s">
        <v>39</v>
      </c>
      <c r="D22" t="s">
        <v>6</v>
      </c>
      <c r="E22" t="s">
        <v>45</v>
      </c>
    </row>
    <row r="23" spans="1:5">
      <c r="A23" t="s">
        <v>6</v>
      </c>
      <c r="B23" t="s">
        <v>7</v>
      </c>
      <c r="C23" t="s">
        <v>46</v>
      </c>
      <c r="D23" t="s">
        <v>9</v>
      </c>
      <c r="E23" t="s">
        <v>47</v>
      </c>
    </row>
    <row r="24" spans="1:5">
      <c r="A24" t="s">
        <v>6</v>
      </c>
      <c r="B24" t="s">
        <v>48</v>
      </c>
      <c r="C24" t="s">
        <v>49</v>
      </c>
      <c r="D24" t="s">
        <v>6</v>
      </c>
      <c r="E24" t="s">
        <v>50</v>
      </c>
    </row>
    <row r="25" spans="1:5">
      <c r="A25" t="s">
        <v>6</v>
      </c>
      <c r="B25" t="s">
        <v>51</v>
      </c>
      <c r="C25" s="7" t="s">
        <v>52</v>
      </c>
      <c r="D25" s="7" t="s">
        <v>6</v>
      </c>
      <c r="E25" s="7">
        <v>200</v>
      </c>
    </row>
    <row r="26" spans="1:5">
      <c r="A26" t="s">
        <v>6</v>
      </c>
      <c r="B26" t="s">
        <v>53</v>
      </c>
      <c r="C26" s="7" t="s">
        <v>54</v>
      </c>
      <c r="D26" s="7" t="s">
        <v>6</v>
      </c>
      <c r="E26" s="7" t="s">
        <v>55</v>
      </c>
    </row>
    <row r="27" spans="1:5">
      <c r="A27" t="s">
        <v>6</v>
      </c>
      <c r="B27" t="s">
        <v>53</v>
      </c>
      <c r="C27" s="7" t="s">
        <v>56</v>
      </c>
      <c r="D27" s="7" t="s">
        <v>6</v>
      </c>
      <c r="E27" s="7" t="s">
        <v>55</v>
      </c>
    </row>
    <row r="28" spans="1:5">
      <c r="A28" t="s">
        <v>6</v>
      </c>
      <c r="B28" t="s">
        <v>7</v>
      </c>
      <c r="C28" s="7" t="s">
        <v>57</v>
      </c>
      <c r="D28" s="7" t="s">
        <v>6</v>
      </c>
      <c r="E28" s="7" t="s">
        <v>58</v>
      </c>
    </row>
    <row r="29" spans="1:5">
      <c r="A29" t="s">
        <v>6</v>
      </c>
      <c r="B29" t="s">
        <v>7</v>
      </c>
      <c r="C29" s="7" t="s">
        <v>57</v>
      </c>
      <c r="D29" s="7" t="s">
        <v>6</v>
      </c>
      <c r="E29" s="7" t="s">
        <v>59</v>
      </c>
    </row>
    <row r="30" spans="1:5">
      <c r="A30" t="s">
        <v>6</v>
      </c>
      <c r="B30" t="s">
        <v>7</v>
      </c>
      <c r="C30" s="7" t="s">
        <v>60</v>
      </c>
      <c r="D30" s="7" t="s">
        <v>6</v>
      </c>
      <c r="E30" s="7" t="s">
        <v>61</v>
      </c>
    </row>
    <row r="31" spans="1:5">
      <c r="A31" t="s">
        <v>6</v>
      </c>
      <c r="B31" t="s">
        <v>7</v>
      </c>
      <c r="C31" s="7" t="s">
        <v>62</v>
      </c>
      <c r="D31" s="7" t="s">
        <v>9</v>
      </c>
      <c r="E31" s="7" t="s">
        <v>63</v>
      </c>
    </row>
    <row r="32" spans="1:5" s="5" customFormat="1" ht="18.75">
      <c r="A32" s="3"/>
      <c r="B32" s="4"/>
      <c r="C32" s="3" t="s">
        <v>64</v>
      </c>
      <c r="D32" s="4"/>
      <c r="E32" s="4"/>
    </row>
    <row r="33" spans="1:5">
      <c r="A33" t="s">
        <v>6</v>
      </c>
      <c r="B33" t="s">
        <v>51</v>
      </c>
      <c r="C33" t="s">
        <v>65</v>
      </c>
      <c r="D33" t="s">
        <v>9</v>
      </c>
      <c r="E33" s="7">
        <v>0.47</v>
      </c>
    </row>
    <row r="34" spans="1:5">
      <c r="A34" t="s">
        <v>6</v>
      </c>
      <c r="B34" t="s">
        <v>51</v>
      </c>
      <c r="C34" t="s">
        <v>66</v>
      </c>
      <c r="D34" t="s">
        <v>9</v>
      </c>
      <c r="E34" s="7">
        <v>0.47</v>
      </c>
    </row>
    <row r="35" spans="1:5">
      <c r="A35" t="s">
        <v>6</v>
      </c>
      <c r="B35" t="s">
        <v>51</v>
      </c>
      <c r="C35" t="s">
        <v>67</v>
      </c>
      <c r="D35" t="s">
        <v>9</v>
      </c>
      <c r="E35" s="7">
        <v>0.5</v>
      </c>
    </row>
    <row r="36" spans="1:5" ht="30.75">
      <c r="A36" t="s">
        <v>6</v>
      </c>
      <c r="B36" t="s">
        <v>51</v>
      </c>
      <c r="C36" s="9" t="s">
        <v>68</v>
      </c>
      <c r="D36" t="s">
        <v>9</v>
      </c>
      <c r="E36" s="7">
        <v>0.5</v>
      </c>
    </row>
    <row r="37" spans="1:5" ht="30.75">
      <c r="A37" t="s">
        <v>6</v>
      </c>
      <c r="B37" t="s">
        <v>51</v>
      </c>
      <c r="C37" s="9" t="s">
        <v>69</v>
      </c>
      <c r="D37" t="s">
        <v>9</v>
      </c>
      <c r="E37" s="7">
        <v>0.1</v>
      </c>
    </row>
    <row r="38" spans="1:5" ht="30.75">
      <c r="A38" t="s">
        <v>6</v>
      </c>
      <c r="B38" t="s">
        <v>51</v>
      </c>
      <c r="C38" s="9" t="s">
        <v>70</v>
      </c>
      <c r="D38" t="s">
        <v>9</v>
      </c>
      <c r="E38" s="7">
        <v>1.25</v>
      </c>
    </row>
    <row r="39" spans="1:5" ht="45.75">
      <c r="A39" t="s">
        <v>6</v>
      </c>
      <c r="B39" t="s">
        <v>51</v>
      </c>
      <c r="C39" s="9" t="s">
        <v>71</v>
      </c>
      <c r="D39" t="s">
        <v>9</v>
      </c>
      <c r="E39" s="7">
        <v>0.08</v>
      </c>
    </row>
    <row r="40" spans="1:5" ht="45.75">
      <c r="A40" t="s">
        <v>6</v>
      </c>
      <c r="B40" t="s">
        <v>51</v>
      </c>
      <c r="C40" s="9" t="s">
        <v>72</v>
      </c>
      <c r="D40" t="s">
        <v>9</v>
      </c>
      <c r="E40" s="7">
        <v>0.04</v>
      </c>
    </row>
    <row r="41" spans="1:5">
      <c r="A41" t="s">
        <v>6</v>
      </c>
      <c r="B41" t="s">
        <v>51</v>
      </c>
      <c r="C41" t="s">
        <v>73</v>
      </c>
      <c r="D41" t="s">
        <v>9</v>
      </c>
      <c r="E41" s="7">
        <v>0.4</v>
      </c>
    </row>
    <row r="42" spans="1:5" ht="30.75">
      <c r="A42" t="s">
        <v>6</v>
      </c>
      <c r="B42" t="s">
        <v>51</v>
      </c>
      <c r="C42" s="9" t="s">
        <v>74</v>
      </c>
      <c r="D42" t="s">
        <v>9</v>
      </c>
      <c r="E42" s="7">
        <v>0.25</v>
      </c>
    </row>
    <row r="43" spans="1:5" ht="76.5">
      <c r="A43" t="s">
        <v>6</v>
      </c>
      <c r="B43" t="s">
        <v>51</v>
      </c>
      <c r="C43" s="9" t="s">
        <v>75</v>
      </c>
      <c r="D43" t="s">
        <v>9</v>
      </c>
      <c r="E43" s="7">
        <v>0.1</v>
      </c>
    </row>
    <row r="44" spans="1:5" ht="45.75">
      <c r="A44" t="s">
        <v>6</v>
      </c>
      <c r="B44" t="s">
        <v>51</v>
      </c>
      <c r="C44" s="9" t="s">
        <v>76</v>
      </c>
      <c r="D44" t="s">
        <v>9</v>
      </c>
      <c r="E44" s="7">
        <v>48</v>
      </c>
    </row>
    <row r="45" spans="1:5">
      <c r="A45" t="s">
        <v>6</v>
      </c>
      <c r="B45" t="s">
        <v>51</v>
      </c>
      <c r="C45" t="s">
        <v>77</v>
      </c>
      <c r="D45" t="s">
        <v>9</v>
      </c>
      <c r="E45" s="7">
        <v>0.45</v>
      </c>
    </row>
    <row r="46" spans="1:5" ht="30.75">
      <c r="A46" t="s">
        <v>6</v>
      </c>
      <c r="B46" t="s">
        <v>51</v>
      </c>
      <c r="C46" s="9" t="s">
        <v>78</v>
      </c>
      <c r="D46" t="s">
        <v>9</v>
      </c>
      <c r="E46" s="7">
        <v>4.7</v>
      </c>
    </row>
    <row r="47" spans="1:5">
      <c r="A47" t="s">
        <v>6</v>
      </c>
      <c r="B47" t="s">
        <v>51</v>
      </c>
      <c r="C47" t="s">
        <v>79</v>
      </c>
      <c r="D47" t="s">
        <v>9</v>
      </c>
      <c r="E47" s="7">
        <v>21</v>
      </c>
    </row>
    <row r="48" spans="1:5" ht="30.75">
      <c r="A48" t="s">
        <v>6</v>
      </c>
      <c r="B48" t="s">
        <v>51</v>
      </c>
      <c r="C48" s="9" t="s">
        <v>80</v>
      </c>
      <c r="D48" t="s">
        <v>9</v>
      </c>
      <c r="E48" s="7">
        <v>0.26</v>
      </c>
    </row>
    <row r="49" spans="1:5">
      <c r="A49" t="s">
        <v>6</v>
      </c>
      <c r="B49" t="s">
        <v>51</v>
      </c>
      <c r="C49" t="s">
        <v>81</v>
      </c>
      <c r="D49" t="s">
        <v>9</v>
      </c>
      <c r="E49" s="7">
        <v>310</v>
      </c>
    </row>
    <row r="50" spans="1:5" s="8" customFormat="1" ht="18.75">
      <c r="C50" s="3" t="s">
        <v>82</v>
      </c>
      <c r="D50" s="3"/>
    </row>
    <row r="51" spans="1:5" s="10" customFormat="1">
      <c r="A51" s="10" t="s">
        <v>6</v>
      </c>
      <c r="B51" s="10" t="s">
        <v>83</v>
      </c>
      <c r="C51" s="10" t="s">
        <v>84</v>
      </c>
      <c r="D51" s="10" t="s">
        <v>6</v>
      </c>
      <c r="E51" s="12">
        <f>E53+E69+E81+E87</f>
        <v>3860.2666666666655</v>
      </c>
    </row>
    <row r="52" spans="1:5" s="8" customFormat="1" ht="18.75">
      <c r="C52" s="3" t="s">
        <v>85</v>
      </c>
      <c r="D52" s="3"/>
    </row>
    <row r="53" spans="1:5" s="10" customFormat="1" ht="30.75">
      <c r="A53" s="10" t="s">
        <v>6</v>
      </c>
      <c r="B53" s="10" t="s">
        <v>83</v>
      </c>
      <c r="C53" s="11" t="s">
        <v>86</v>
      </c>
      <c r="D53" s="10" t="s">
        <v>6</v>
      </c>
      <c r="E53" s="12">
        <f>((E55-E54)/E67)*1</f>
        <v>861.66666666666663</v>
      </c>
    </row>
    <row r="54" spans="1:5" s="10" customFormat="1" ht="30.75">
      <c r="A54" s="10" t="s">
        <v>6</v>
      </c>
      <c r="B54" s="10" t="s">
        <v>83</v>
      </c>
      <c r="C54" s="11" t="s">
        <v>87</v>
      </c>
      <c r="D54" s="10" t="s">
        <v>6</v>
      </c>
      <c r="E54" s="12">
        <f>44/12*E33*E56</f>
        <v>861.66666666666663</v>
      </c>
    </row>
    <row r="55" spans="1:5" s="10" customFormat="1" ht="30.75">
      <c r="A55" s="10" t="s">
        <v>6</v>
      </c>
      <c r="B55" s="10" t="s">
        <v>83</v>
      </c>
      <c r="C55" s="11" t="s">
        <v>88</v>
      </c>
      <c r="D55" s="10" t="s">
        <v>6</v>
      </c>
      <c r="E55" s="12">
        <f>44/12*E33*E57</f>
        <v>1723.3333333333333</v>
      </c>
    </row>
    <row r="56" spans="1:5" s="10" customFormat="1" ht="30.75">
      <c r="A56" s="10" t="s">
        <v>6</v>
      </c>
      <c r="B56" s="10" t="s">
        <v>83</v>
      </c>
      <c r="C56" s="11" t="s">
        <v>89</v>
      </c>
      <c r="D56" s="10" t="s">
        <v>6</v>
      </c>
      <c r="E56" s="12">
        <f>E66*E58</f>
        <v>500</v>
      </c>
    </row>
    <row r="57" spans="1:5" s="10" customFormat="1" ht="30.75">
      <c r="A57" s="10" t="s">
        <v>6</v>
      </c>
      <c r="B57" s="10" t="s">
        <v>83</v>
      </c>
      <c r="C57" s="11" t="s">
        <v>90</v>
      </c>
      <c r="D57" s="10" t="s">
        <v>6</v>
      </c>
      <c r="E57" s="12">
        <f>E66*E59</f>
        <v>1000</v>
      </c>
    </row>
    <row r="58" spans="1:5" s="10" customFormat="1" ht="30.75">
      <c r="A58" s="10" t="s">
        <v>6</v>
      </c>
      <c r="B58" s="10" t="s">
        <v>83</v>
      </c>
      <c r="C58" s="11" t="s">
        <v>91</v>
      </c>
      <c r="D58" s="10" t="s">
        <v>6</v>
      </c>
      <c r="E58" s="12">
        <f>E65*E60</f>
        <v>50</v>
      </c>
    </row>
    <row r="59" spans="1:5" s="10" customFormat="1" ht="30.75">
      <c r="A59" s="10" t="s">
        <v>6</v>
      </c>
      <c r="B59" s="10" t="s">
        <v>83</v>
      </c>
      <c r="C59" s="11" t="s">
        <v>92</v>
      </c>
      <c r="D59" s="10" t="s">
        <v>6</v>
      </c>
      <c r="E59" s="12">
        <f>E65*E61</f>
        <v>100</v>
      </c>
    </row>
    <row r="60" spans="1:5" s="10" customFormat="1" ht="30.75">
      <c r="A60" s="10" t="s">
        <v>6</v>
      </c>
      <c r="B60" s="10" t="s">
        <v>83</v>
      </c>
      <c r="C60" s="11" t="s">
        <v>93</v>
      </c>
      <c r="D60" s="10" t="s">
        <v>6</v>
      </c>
      <c r="E60" s="12">
        <f>E62/E64</f>
        <v>50</v>
      </c>
    </row>
    <row r="61" spans="1:5" s="10" customFormat="1" ht="30.75">
      <c r="A61" s="10" t="s">
        <v>6</v>
      </c>
      <c r="B61" s="10" t="s">
        <v>83</v>
      </c>
      <c r="C61" s="11" t="s">
        <v>94</v>
      </c>
      <c r="D61" s="10" t="s">
        <v>6</v>
      </c>
      <c r="E61" s="12">
        <f>E63/E64</f>
        <v>100</v>
      </c>
    </row>
    <row r="62" spans="1:5" ht="30.75">
      <c r="A62" t="s">
        <v>6</v>
      </c>
      <c r="B62" t="s">
        <v>51</v>
      </c>
      <c r="C62" s="9" t="s">
        <v>95</v>
      </c>
      <c r="D62" t="s">
        <v>6</v>
      </c>
      <c r="E62" s="7">
        <v>50</v>
      </c>
    </row>
    <row r="63" spans="1:5" ht="30.75">
      <c r="A63" t="s">
        <v>6</v>
      </c>
      <c r="B63" t="s">
        <v>51</v>
      </c>
      <c r="C63" s="9" t="s">
        <v>96</v>
      </c>
      <c r="D63" t="s">
        <v>6</v>
      </c>
      <c r="E63" s="7">
        <v>100</v>
      </c>
    </row>
    <row r="64" spans="1:5">
      <c r="A64" t="s">
        <v>6</v>
      </c>
      <c r="B64" t="s">
        <v>51</v>
      </c>
      <c r="C64" t="s">
        <v>97</v>
      </c>
      <c r="D64" t="s">
        <v>6</v>
      </c>
      <c r="E64" s="7">
        <v>1</v>
      </c>
    </row>
    <row r="65" spans="1:5" ht="30.75">
      <c r="A65" t="s">
        <v>6</v>
      </c>
      <c r="B65" t="s">
        <v>51</v>
      </c>
      <c r="C65" s="9" t="s">
        <v>98</v>
      </c>
      <c r="D65" t="s">
        <v>6</v>
      </c>
      <c r="E65" s="7">
        <v>1</v>
      </c>
    </row>
    <row r="66" spans="1:5">
      <c r="A66" t="s">
        <v>6</v>
      </c>
      <c r="B66" t="s">
        <v>51</v>
      </c>
      <c r="C66" t="s">
        <v>99</v>
      </c>
      <c r="D66" t="s">
        <v>6</v>
      </c>
      <c r="E66" s="7">
        <v>10</v>
      </c>
    </row>
    <row r="67" spans="1:5" ht="30.75">
      <c r="A67" t="s">
        <v>6</v>
      </c>
      <c r="B67" t="s">
        <v>51</v>
      </c>
      <c r="C67" s="9" t="s">
        <v>100</v>
      </c>
      <c r="D67" t="s">
        <v>6</v>
      </c>
      <c r="E67" s="7">
        <v>1</v>
      </c>
    </row>
    <row r="68" spans="1:5" s="8" customFormat="1" ht="18.75">
      <c r="C68" s="3" t="s">
        <v>101</v>
      </c>
      <c r="D68" s="3"/>
    </row>
    <row r="69" spans="1:5" s="10" customFormat="1" ht="30.75">
      <c r="A69" s="10" t="s">
        <v>6</v>
      </c>
      <c r="B69" s="10" t="s">
        <v>83</v>
      </c>
      <c r="C69" s="11" t="s">
        <v>102</v>
      </c>
      <c r="D69" s="10" t="s">
        <v>6</v>
      </c>
      <c r="E69" s="12">
        <f>((E70-E71)/E79)*1</f>
        <v>2895.1999999999989</v>
      </c>
    </row>
    <row r="70" spans="1:5" s="10" customFormat="1">
      <c r="A70" s="10" t="s">
        <v>6</v>
      </c>
      <c r="B70" s="10" t="s">
        <v>83</v>
      </c>
      <c r="C70" s="10" t="s">
        <v>103</v>
      </c>
      <c r="D70" s="10" t="s">
        <v>6</v>
      </c>
      <c r="E70" s="12">
        <f>44/12*E34*(1+E41)*E72*E76</f>
        <v>11580.8</v>
      </c>
    </row>
    <row r="71" spans="1:5" s="10" customFormat="1">
      <c r="A71" s="10" t="s">
        <v>6</v>
      </c>
      <c r="B71" s="10" t="s">
        <v>83</v>
      </c>
      <c r="C71" s="10" t="s">
        <v>104</v>
      </c>
      <c r="D71" s="10" t="s">
        <v>6</v>
      </c>
      <c r="E71" s="12">
        <f>44/12*E34*(1+E41)*E72*E75</f>
        <v>8685.6</v>
      </c>
    </row>
    <row r="72" spans="1:5">
      <c r="A72" t="s">
        <v>6</v>
      </c>
      <c r="B72" t="s">
        <v>51</v>
      </c>
      <c r="C72" t="s">
        <v>105</v>
      </c>
      <c r="D72" t="s">
        <v>6</v>
      </c>
      <c r="E72" s="7">
        <v>10</v>
      </c>
    </row>
    <row r="73" spans="1:5" s="10" customFormat="1" ht="30.75">
      <c r="A73" s="10" t="s">
        <v>6</v>
      </c>
      <c r="B73" s="10" t="s">
        <v>83</v>
      </c>
      <c r="C73" s="11" t="s">
        <v>106</v>
      </c>
      <c r="D73" s="10" t="s">
        <v>6</v>
      </c>
      <c r="E73" s="12">
        <f>E75*E72</f>
        <v>3600.0000000000005</v>
      </c>
    </row>
    <row r="74" spans="1:5" s="10" customFormat="1" ht="30.75">
      <c r="A74" s="10" t="s">
        <v>6</v>
      </c>
      <c r="B74" s="10" t="s">
        <v>83</v>
      </c>
      <c r="C74" s="11" t="s">
        <v>107</v>
      </c>
      <c r="D74" s="10" t="s">
        <v>6</v>
      </c>
      <c r="E74" s="12">
        <f>E76*E72</f>
        <v>4800.0000000000009</v>
      </c>
    </row>
    <row r="75" spans="1:5" s="10" customFormat="1" ht="30.75">
      <c r="A75" s="10" t="s">
        <v>6</v>
      </c>
      <c r="B75" s="10" t="s">
        <v>83</v>
      </c>
      <c r="C75" s="11" t="s">
        <v>108</v>
      </c>
      <c r="D75" s="10" t="s">
        <v>6</v>
      </c>
      <c r="E75" s="12">
        <f>E43*E44*E77</f>
        <v>360.00000000000006</v>
      </c>
    </row>
    <row r="76" spans="1:5" s="10" customFormat="1" ht="30.75">
      <c r="A76" s="10" t="s">
        <v>6</v>
      </c>
      <c r="B76" s="10" t="s">
        <v>83</v>
      </c>
      <c r="C76" s="11" t="s">
        <v>109</v>
      </c>
      <c r="D76" s="10" t="s">
        <v>6</v>
      </c>
      <c r="E76" s="12">
        <f>E43*E44*E78</f>
        <v>480.00000000000006</v>
      </c>
    </row>
    <row r="77" spans="1:5" ht="45.75">
      <c r="A77" t="s">
        <v>6</v>
      </c>
      <c r="B77" t="s">
        <v>51</v>
      </c>
      <c r="C77" s="9" t="s">
        <v>110</v>
      </c>
      <c r="D77" t="s">
        <v>6</v>
      </c>
      <c r="E77" s="7">
        <v>75</v>
      </c>
    </row>
    <row r="78" spans="1:5" ht="45.75">
      <c r="A78" t="s">
        <v>6</v>
      </c>
      <c r="B78" t="s">
        <v>51</v>
      </c>
      <c r="C78" s="9" t="s">
        <v>111</v>
      </c>
      <c r="D78" t="s">
        <v>6</v>
      </c>
      <c r="E78" s="7">
        <v>100</v>
      </c>
    </row>
    <row r="79" spans="1:5" ht="30.75">
      <c r="A79" t="s">
        <v>6</v>
      </c>
      <c r="B79" t="s">
        <v>51</v>
      </c>
      <c r="C79" s="9" t="s">
        <v>100</v>
      </c>
      <c r="D79" t="s">
        <v>6</v>
      </c>
      <c r="E79" s="7">
        <v>1</v>
      </c>
    </row>
    <row r="80" spans="1:5" s="8" customFormat="1" ht="18.75">
      <c r="C80" s="3" t="s">
        <v>112</v>
      </c>
      <c r="D80" s="3"/>
    </row>
    <row r="81" spans="1:5" s="10" customFormat="1" ht="30.75">
      <c r="A81" s="10" t="s">
        <v>6</v>
      </c>
      <c r="B81" s="10" t="s">
        <v>83</v>
      </c>
      <c r="C81" s="11" t="s">
        <v>113</v>
      </c>
      <c r="D81" s="10" t="s">
        <v>6</v>
      </c>
      <c r="E81" s="12">
        <f>E84*1</f>
        <v>68.933333333333337</v>
      </c>
    </row>
    <row r="82" spans="1:5" s="10" customFormat="1" ht="30.75">
      <c r="A82" s="10" t="s">
        <v>6</v>
      </c>
      <c r="B82" s="10" t="s">
        <v>83</v>
      </c>
      <c r="C82" s="11" t="s">
        <v>114</v>
      </c>
      <c r="D82" s="10" t="s">
        <v>6</v>
      </c>
      <c r="E82" s="12">
        <f>E54*E39</f>
        <v>68.933333333333337</v>
      </c>
    </row>
    <row r="83" spans="1:5" s="10" customFormat="1" ht="30.75">
      <c r="A83" s="10" t="s">
        <v>6</v>
      </c>
      <c r="B83" s="10" t="s">
        <v>83</v>
      </c>
      <c r="C83" s="11" t="s">
        <v>115</v>
      </c>
      <c r="D83" s="10" t="s">
        <v>6</v>
      </c>
      <c r="E83" s="12">
        <f>E55*E39</f>
        <v>137.86666666666667</v>
      </c>
    </row>
    <row r="84" spans="1:5" s="10" customFormat="1" ht="60.75">
      <c r="A84" s="10" t="s">
        <v>6</v>
      </c>
      <c r="B84" s="10" t="s">
        <v>83</v>
      </c>
      <c r="C84" s="11" t="s">
        <v>116</v>
      </c>
      <c r="D84" s="10" t="s">
        <v>6</v>
      </c>
      <c r="E84" s="12">
        <f>(E83-E82)/E85</f>
        <v>68.933333333333337</v>
      </c>
    </row>
    <row r="85" spans="1:5" ht="30.75">
      <c r="A85" t="s">
        <v>6</v>
      </c>
      <c r="B85" t="s">
        <v>51</v>
      </c>
      <c r="C85" s="9" t="s">
        <v>100</v>
      </c>
      <c r="D85" t="s">
        <v>6</v>
      </c>
      <c r="E85" s="7">
        <v>1</v>
      </c>
    </row>
    <row r="86" spans="1:5" s="8" customFormat="1" ht="18.75">
      <c r="C86" s="3" t="s">
        <v>117</v>
      </c>
      <c r="D86" s="3"/>
    </row>
    <row r="87" spans="1:5" s="10" customFormat="1" ht="30.75">
      <c r="A87" s="10" t="s">
        <v>6</v>
      </c>
      <c r="B87" s="10" t="s">
        <v>83</v>
      </c>
      <c r="C87" s="11" t="s">
        <v>118</v>
      </c>
      <c r="D87" s="10" t="s">
        <v>6</v>
      </c>
      <c r="E87" s="12">
        <f>E90*1</f>
        <v>34.466666666666669</v>
      </c>
    </row>
    <row r="88" spans="1:5" s="10" customFormat="1" ht="30.75">
      <c r="A88" s="10" t="s">
        <v>6</v>
      </c>
      <c r="B88" s="10" t="s">
        <v>83</v>
      </c>
      <c r="C88" s="11" t="s">
        <v>119</v>
      </c>
      <c r="D88" s="10" t="s">
        <v>6</v>
      </c>
      <c r="E88" s="12">
        <f>E54*E40</f>
        <v>34.466666666666669</v>
      </c>
    </row>
    <row r="89" spans="1:5" s="10" customFormat="1" ht="30.75">
      <c r="A89" s="10" t="s">
        <v>6</v>
      </c>
      <c r="B89" s="10" t="s">
        <v>83</v>
      </c>
      <c r="C89" s="11" t="s">
        <v>120</v>
      </c>
      <c r="D89" s="10" t="s">
        <v>6</v>
      </c>
      <c r="E89" s="12">
        <f>E55*E40</f>
        <v>68.933333333333337</v>
      </c>
    </row>
    <row r="90" spans="1:5" s="10" customFormat="1" ht="60.75">
      <c r="A90" s="10" t="s">
        <v>6</v>
      </c>
      <c r="B90" s="10" t="s">
        <v>83</v>
      </c>
      <c r="C90" s="11" t="s">
        <v>121</v>
      </c>
      <c r="D90" s="10" t="s">
        <v>6</v>
      </c>
      <c r="E90" s="12">
        <f>(E89-E88)/E91</f>
        <v>34.466666666666669</v>
      </c>
    </row>
    <row r="91" spans="1:5" ht="30.75">
      <c r="A91" t="s">
        <v>6</v>
      </c>
      <c r="B91" t="s">
        <v>51</v>
      </c>
      <c r="C91" s="9" t="s">
        <v>100</v>
      </c>
      <c r="D91" t="s">
        <v>6</v>
      </c>
      <c r="E91" s="7">
        <v>1</v>
      </c>
    </row>
    <row r="92" spans="1:5" s="8" customFormat="1" ht="18.75">
      <c r="C92" s="3" t="s">
        <v>122</v>
      </c>
      <c r="D92" s="3"/>
    </row>
    <row r="93" spans="1:5" s="10" customFormat="1">
      <c r="B93" s="10" t="s">
        <v>83</v>
      </c>
      <c r="C93" s="10" t="s">
        <v>123</v>
      </c>
      <c r="D93" s="10" t="s">
        <v>6</v>
      </c>
      <c r="E93" s="12">
        <f>E94-E136</f>
        <v>244460.62666666665</v>
      </c>
    </row>
    <row r="94" spans="1:5" s="10" customFormat="1" ht="30.75">
      <c r="B94" s="10" t="s">
        <v>83</v>
      </c>
      <c r="C94" s="11" t="s">
        <v>124</v>
      </c>
      <c r="D94" s="10" t="s">
        <v>6</v>
      </c>
      <c r="E94" s="12">
        <f>E96+E112+E124+E130</f>
        <v>250917.33333333331</v>
      </c>
    </row>
    <row r="95" spans="1:5" s="8" customFormat="1" ht="18.75">
      <c r="C95" s="3" t="s">
        <v>125</v>
      </c>
      <c r="D95" s="3"/>
    </row>
    <row r="96" spans="1:5" s="10" customFormat="1" ht="30.75">
      <c r="A96" s="10" t="s">
        <v>6</v>
      </c>
      <c r="B96" s="10" t="s">
        <v>83</v>
      </c>
      <c r="C96" s="11" t="s">
        <v>126</v>
      </c>
      <c r="D96" s="10" t="s">
        <v>6</v>
      </c>
      <c r="E96" s="12">
        <f>((E98-E97)/E110)*1</f>
        <v>17233.333333333332</v>
      </c>
    </row>
    <row r="97" spans="1:5" s="10" customFormat="1" ht="30.75">
      <c r="A97" s="10" t="s">
        <v>6</v>
      </c>
      <c r="B97" s="10" t="s">
        <v>83</v>
      </c>
      <c r="C97" s="11" t="s">
        <v>87</v>
      </c>
      <c r="D97" s="10" t="s">
        <v>6</v>
      </c>
      <c r="E97" s="12">
        <f>44/12*E33*E99</f>
        <v>17233.333333333332</v>
      </c>
    </row>
    <row r="98" spans="1:5" s="10" customFormat="1" ht="30.75">
      <c r="A98" s="10" t="s">
        <v>6</v>
      </c>
      <c r="B98" s="10" t="s">
        <v>83</v>
      </c>
      <c r="C98" s="11" t="s">
        <v>88</v>
      </c>
      <c r="D98" s="10" t="s">
        <v>6</v>
      </c>
      <c r="E98" s="12">
        <f>44/12*E33*E100</f>
        <v>34466.666666666664</v>
      </c>
    </row>
    <row r="99" spans="1:5" s="10" customFormat="1" ht="30.75">
      <c r="A99" s="10" t="s">
        <v>6</v>
      </c>
      <c r="B99" s="10" t="s">
        <v>83</v>
      </c>
      <c r="C99" s="11" t="s">
        <v>89</v>
      </c>
      <c r="D99" s="10" t="s">
        <v>6</v>
      </c>
      <c r="E99" s="12">
        <f>E109*E103</f>
        <v>10000</v>
      </c>
    </row>
    <row r="100" spans="1:5" s="10" customFormat="1" ht="30.75">
      <c r="A100" s="10" t="s">
        <v>6</v>
      </c>
      <c r="B100" s="10" t="s">
        <v>83</v>
      </c>
      <c r="C100" s="11" t="s">
        <v>90</v>
      </c>
      <c r="D100" s="10" t="s">
        <v>6</v>
      </c>
      <c r="E100" s="12">
        <f>E109*E104</f>
        <v>20000</v>
      </c>
    </row>
    <row r="101" spans="1:5" s="10" customFormat="1" ht="30.75">
      <c r="A101" s="10" t="s">
        <v>6</v>
      </c>
      <c r="B101" s="10" t="s">
        <v>83</v>
      </c>
      <c r="C101" s="11" t="s">
        <v>91</v>
      </c>
      <c r="D101" s="10" t="s">
        <v>6</v>
      </c>
      <c r="E101" s="12">
        <f>E108*E103</f>
        <v>100</v>
      </c>
    </row>
    <row r="102" spans="1:5" s="10" customFormat="1" ht="30.75">
      <c r="A102" s="10" t="s">
        <v>6</v>
      </c>
      <c r="B102" s="10" t="s">
        <v>83</v>
      </c>
      <c r="C102" s="11" t="s">
        <v>92</v>
      </c>
      <c r="D102" s="10" t="s">
        <v>6</v>
      </c>
      <c r="E102" s="12">
        <f>E108*E104</f>
        <v>200</v>
      </c>
    </row>
    <row r="103" spans="1:5" s="10" customFormat="1" ht="30.75">
      <c r="A103" s="10" t="s">
        <v>6</v>
      </c>
      <c r="B103" s="10" t="s">
        <v>83</v>
      </c>
      <c r="C103" s="11" t="s">
        <v>93</v>
      </c>
      <c r="D103" s="10" t="s">
        <v>6</v>
      </c>
      <c r="E103" s="12">
        <f>E105/E107</f>
        <v>100</v>
      </c>
    </row>
    <row r="104" spans="1:5" s="10" customFormat="1" ht="30.75">
      <c r="A104" s="10" t="s">
        <v>6</v>
      </c>
      <c r="B104" s="10" t="s">
        <v>83</v>
      </c>
      <c r="C104" s="11" t="s">
        <v>94</v>
      </c>
      <c r="D104" s="10" t="s">
        <v>6</v>
      </c>
      <c r="E104" s="12">
        <f>E106/E107</f>
        <v>200</v>
      </c>
    </row>
    <row r="105" spans="1:5" ht="30.75">
      <c r="A105" t="s">
        <v>6</v>
      </c>
      <c r="B105" t="s">
        <v>51</v>
      </c>
      <c r="C105" s="9" t="s">
        <v>95</v>
      </c>
      <c r="D105" t="s">
        <v>6</v>
      </c>
      <c r="E105" s="7">
        <v>100</v>
      </c>
    </row>
    <row r="106" spans="1:5" ht="30.75">
      <c r="A106" t="s">
        <v>6</v>
      </c>
      <c r="B106" t="s">
        <v>51</v>
      </c>
      <c r="C106" s="9" t="s">
        <v>96</v>
      </c>
      <c r="D106" t="s">
        <v>6</v>
      </c>
      <c r="E106" s="7">
        <v>200</v>
      </c>
    </row>
    <row r="107" spans="1:5">
      <c r="A107" t="s">
        <v>6</v>
      </c>
      <c r="B107" t="s">
        <v>51</v>
      </c>
      <c r="C107" t="s">
        <v>97</v>
      </c>
      <c r="D107" t="s">
        <v>6</v>
      </c>
      <c r="E107" s="7">
        <v>1</v>
      </c>
    </row>
    <row r="108" spans="1:5" ht="30.75">
      <c r="A108" t="s">
        <v>6</v>
      </c>
      <c r="B108" t="s">
        <v>51</v>
      </c>
      <c r="C108" s="9" t="s">
        <v>98</v>
      </c>
      <c r="D108" t="s">
        <v>6</v>
      </c>
      <c r="E108" s="7">
        <v>1</v>
      </c>
    </row>
    <row r="109" spans="1:5">
      <c r="A109" t="s">
        <v>6</v>
      </c>
      <c r="B109" t="s">
        <v>51</v>
      </c>
      <c r="C109" t="s">
        <v>99</v>
      </c>
      <c r="D109" t="s">
        <v>6</v>
      </c>
      <c r="E109" s="7">
        <v>100</v>
      </c>
    </row>
    <row r="110" spans="1:5" ht="30.75">
      <c r="A110" t="s">
        <v>6</v>
      </c>
      <c r="B110" t="s">
        <v>51</v>
      </c>
      <c r="C110" s="9" t="s">
        <v>100</v>
      </c>
      <c r="D110" t="s">
        <v>6</v>
      </c>
      <c r="E110" s="7">
        <v>1</v>
      </c>
    </row>
    <row r="111" spans="1:5" s="8" customFormat="1" ht="18.75">
      <c r="C111" s="3" t="s">
        <v>127</v>
      </c>
      <c r="D111" s="3"/>
    </row>
    <row r="112" spans="1:5" s="10" customFormat="1" ht="30.75">
      <c r="A112" s="10" t="s">
        <v>6</v>
      </c>
      <c r="B112" s="10" t="s">
        <v>83</v>
      </c>
      <c r="C112" s="11" t="s">
        <v>128</v>
      </c>
      <c r="D112" s="10" t="s">
        <v>6</v>
      </c>
      <c r="E112" s="12">
        <f>((E114-E113)/E122)*1</f>
        <v>231615.99999999997</v>
      </c>
    </row>
    <row r="113" spans="1:5" s="10" customFormat="1">
      <c r="A113" s="10" t="s">
        <v>6</v>
      </c>
      <c r="B113" s="10" t="s">
        <v>83</v>
      </c>
      <c r="C113" s="10" t="s">
        <v>104</v>
      </c>
      <c r="D113" s="10" t="s">
        <v>6</v>
      </c>
      <c r="E113" s="12">
        <f>44/12*E34*(1+E41)*E115*E118</f>
        <v>231615.99999999997</v>
      </c>
    </row>
    <row r="114" spans="1:5" s="10" customFormat="1">
      <c r="A114" s="10" t="s">
        <v>6</v>
      </c>
      <c r="B114" s="10" t="s">
        <v>83</v>
      </c>
      <c r="C114" s="10" t="s">
        <v>103</v>
      </c>
      <c r="D114" s="10" t="s">
        <v>6</v>
      </c>
      <c r="E114" s="12">
        <f>44/12*E34*(1+E41)*E115*E119</f>
        <v>463231.99999999994</v>
      </c>
    </row>
    <row r="115" spans="1:5">
      <c r="A115" t="s">
        <v>6</v>
      </c>
      <c r="B115" t="s">
        <v>51</v>
      </c>
      <c r="C115" t="s">
        <v>105</v>
      </c>
      <c r="D115" t="s">
        <v>6</v>
      </c>
      <c r="E115" s="7">
        <v>100</v>
      </c>
    </row>
    <row r="116" spans="1:5" s="10" customFormat="1" ht="30.75">
      <c r="A116" s="10" t="s">
        <v>6</v>
      </c>
      <c r="B116" s="10" t="s">
        <v>83</v>
      </c>
      <c r="C116" s="11" t="s">
        <v>106</v>
      </c>
      <c r="D116" s="10" t="s">
        <v>6</v>
      </c>
      <c r="E116" s="12">
        <f>E118*E115</f>
        <v>96000.000000000015</v>
      </c>
    </row>
    <row r="117" spans="1:5" s="10" customFormat="1" ht="30.75">
      <c r="A117" s="10" t="s">
        <v>6</v>
      </c>
      <c r="B117" s="10" t="s">
        <v>83</v>
      </c>
      <c r="C117" s="11" t="s">
        <v>107</v>
      </c>
      <c r="D117" s="10" t="s">
        <v>6</v>
      </c>
      <c r="E117" s="12">
        <f>E119*E115</f>
        <v>192000.00000000003</v>
      </c>
    </row>
    <row r="118" spans="1:5" s="10" customFormat="1" ht="30.75">
      <c r="A118" s="10" t="s">
        <v>6</v>
      </c>
      <c r="B118" s="10" t="s">
        <v>83</v>
      </c>
      <c r="C118" s="11" t="s">
        <v>108</v>
      </c>
      <c r="D118" s="10" t="s">
        <v>6</v>
      </c>
      <c r="E118" s="12">
        <f>E43*E44*E120</f>
        <v>960.00000000000011</v>
      </c>
    </row>
    <row r="119" spans="1:5" s="10" customFormat="1" ht="30.75">
      <c r="A119" s="10" t="s">
        <v>6</v>
      </c>
      <c r="B119" s="10" t="s">
        <v>83</v>
      </c>
      <c r="C119" s="11" t="s">
        <v>109</v>
      </c>
      <c r="D119" s="10" t="s">
        <v>6</v>
      </c>
      <c r="E119" s="12">
        <f>E43*E44*E121</f>
        <v>1920.0000000000002</v>
      </c>
    </row>
    <row r="120" spans="1:5" ht="45.75">
      <c r="A120" t="s">
        <v>6</v>
      </c>
      <c r="B120" t="s">
        <v>51</v>
      </c>
      <c r="C120" s="9" t="s">
        <v>110</v>
      </c>
      <c r="D120" t="s">
        <v>6</v>
      </c>
      <c r="E120" s="7">
        <v>200</v>
      </c>
    </row>
    <row r="121" spans="1:5" ht="45.75">
      <c r="A121" t="s">
        <v>6</v>
      </c>
      <c r="B121" t="s">
        <v>51</v>
      </c>
      <c r="C121" s="9" t="s">
        <v>111</v>
      </c>
      <c r="D121" t="s">
        <v>6</v>
      </c>
      <c r="E121" s="7">
        <v>400</v>
      </c>
    </row>
    <row r="122" spans="1:5" ht="30.75">
      <c r="A122" t="s">
        <v>6</v>
      </c>
      <c r="B122" t="s">
        <v>51</v>
      </c>
      <c r="C122" s="9" t="s">
        <v>100</v>
      </c>
      <c r="D122" t="s">
        <v>6</v>
      </c>
      <c r="E122" s="7">
        <v>1</v>
      </c>
    </row>
    <row r="123" spans="1:5" s="8" customFormat="1" ht="18.75">
      <c r="C123" s="3" t="s">
        <v>129</v>
      </c>
      <c r="D123" s="3"/>
    </row>
    <row r="124" spans="1:5" s="10" customFormat="1" ht="30.75">
      <c r="A124" s="10" t="s">
        <v>6</v>
      </c>
      <c r="B124" s="10" t="s">
        <v>83</v>
      </c>
      <c r="C124" s="11" t="s">
        <v>130</v>
      </c>
      <c r="D124" s="10" t="s">
        <v>6</v>
      </c>
      <c r="E124" s="12">
        <f>E127*1</f>
        <v>1378.6666666666665</v>
      </c>
    </row>
    <row r="125" spans="1:5" s="10" customFormat="1" ht="30.75">
      <c r="A125" s="10" t="s">
        <v>6</v>
      </c>
      <c r="B125" s="10" t="s">
        <v>83</v>
      </c>
      <c r="C125" s="11" t="s">
        <v>114</v>
      </c>
      <c r="D125" s="10" t="s">
        <v>6</v>
      </c>
      <c r="E125" s="12">
        <f>E97*E39</f>
        <v>1378.6666666666665</v>
      </c>
    </row>
    <row r="126" spans="1:5" s="10" customFormat="1" ht="30.75">
      <c r="A126" s="10" t="s">
        <v>6</v>
      </c>
      <c r="B126" s="10" t="s">
        <v>83</v>
      </c>
      <c r="C126" s="11" t="s">
        <v>115</v>
      </c>
      <c r="D126" s="10" t="s">
        <v>6</v>
      </c>
      <c r="E126" s="12">
        <f>E98*E39</f>
        <v>2757.333333333333</v>
      </c>
    </row>
    <row r="127" spans="1:5" s="10" customFormat="1" ht="60.75">
      <c r="A127" s="10" t="s">
        <v>6</v>
      </c>
      <c r="B127" s="10" t="s">
        <v>83</v>
      </c>
      <c r="C127" s="11" t="s">
        <v>116</v>
      </c>
      <c r="D127" s="10" t="s">
        <v>6</v>
      </c>
      <c r="E127" s="12">
        <f>(E126-E125)/E128</f>
        <v>1378.6666666666665</v>
      </c>
    </row>
    <row r="128" spans="1:5" ht="30.75">
      <c r="A128" t="s">
        <v>6</v>
      </c>
      <c r="B128" t="s">
        <v>51</v>
      </c>
      <c r="C128" s="9" t="s">
        <v>100</v>
      </c>
      <c r="D128" t="s">
        <v>6</v>
      </c>
      <c r="E128" s="7">
        <v>1</v>
      </c>
    </row>
    <row r="129" spans="1:5" s="8" customFormat="1" ht="18.75">
      <c r="C129" s="3" t="s">
        <v>131</v>
      </c>
      <c r="D129" s="3"/>
    </row>
    <row r="130" spans="1:5" s="10" customFormat="1" ht="30.75">
      <c r="A130" s="10" t="s">
        <v>6</v>
      </c>
      <c r="B130" s="10" t="s">
        <v>83</v>
      </c>
      <c r="C130" s="11" t="s">
        <v>132</v>
      </c>
      <c r="D130" s="10" t="s">
        <v>6</v>
      </c>
      <c r="E130" s="12">
        <f>E133*1</f>
        <v>689.33333333333326</v>
      </c>
    </row>
    <row r="131" spans="1:5" s="10" customFormat="1" ht="30.75">
      <c r="A131" s="10" t="s">
        <v>6</v>
      </c>
      <c r="B131" s="10" t="s">
        <v>83</v>
      </c>
      <c r="C131" s="11" t="s">
        <v>119</v>
      </c>
      <c r="D131" s="10" t="s">
        <v>6</v>
      </c>
      <c r="E131" s="12">
        <f>E97*E40</f>
        <v>689.33333333333326</v>
      </c>
    </row>
    <row r="132" spans="1:5" s="10" customFormat="1" ht="30.75">
      <c r="A132" s="10" t="s">
        <v>6</v>
      </c>
      <c r="B132" s="10" t="s">
        <v>83</v>
      </c>
      <c r="C132" s="11" t="s">
        <v>120</v>
      </c>
      <c r="D132" s="10" t="s">
        <v>6</v>
      </c>
      <c r="E132" s="12">
        <f>E98*E40</f>
        <v>1378.6666666666665</v>
      </c>
    </row>
    <row r="133" spans="1:5" s="10" customFormat="1" ht="60.75">
      <c r="A133" s="10" t="s">
        <v>6</v>
      </c>
      <c r="B133" s="10" t="s">
        <v>83</v>
      </c>
      <c r="C133" s="11" t="s">
        <v>121</v>
      </c>
      <c r="D133" s="10" t="s">
        <v>6</v>
      </c>
      <c r="E133" s="12">
        <f>(E132-E131)/E134</f>
        <v>689.33333333333326</v>
      </c>
    </row>
    <row r="134" spans="1:5" ht="30.75">
      <c r="A134" t="s">
        <v>6</v>
      </c>
      <c r="B134" t="s">
        <v>51</v>
      </c>
      <c r="C134" s="9" t="s">
        <v>100</v>
      </c>
      <c r="D134" t="s">
        <v>6</v>
      </c>
      <c r="E134" s="7">
        <v>1</v>
      </c>
    </row>
    <row r="135" spans="1:5" s="8" customFormat="1" ht="18.75">
      <c r="C135" s="3" t="s">
        <v>133</v>
      </c>
      <c r="D135" s="3"/>
    </row>
    <row r="136" spans="1:5" s="10" customFormat="1" ht="45.75">
      <c r="A136" s="10" t="s">
        <v>6</v>
      </c>
      <c r="B136" s="10" t="s">
        <v>83</v>
      </c>
      <c r="C136" s="11" t="s">
        <v>134</v>
      </c>
      <c r="D136" s="10" t="s">
        <v>6</v>
      </c>
      <c r="E136" s="12">
        <f>E139+E144+E151</f>
        <v>6456.7066666666678</v>
      </c>
    </row>
    <row r="137" spans="1:5" s="10" customFormat="1" ht="45.75">
      <c r="A137" s="10" t="s">
        <v>6</v>
      </c>
      <c r="B137" s="10" t="s">
        <v>83</v>
      </c>
      <c r="C137" s="11" t="s">
        <v>135</v>
      </c>
      <c r="D137" s="10" t="s">
        <v>6</v>
      </c>
      <c r="E137" s="12">
        <f>E140+E145+E152</f>
        <v>11.5808</v>
      </c>
    </row>
    <row r="138" spans="1:5" s="8" customFormat="1" ht="18.75">
      <c r="C138" s="3" t="s">
        <v>136</v>
      </c>
      <c r="D138" s="3"/>
    </row>
    <row r="139" spans="1:5" s="10" customFormat="1" ht="30.75">
      <c r="A139" s="10" t="s">
        <v>6</v>
      </c>
      <c r="B139" s="10" t="s">
        <v>83</v>
      </c>
      <c r="C139" s="11" t="s">
        <v>137</v>
      </c>
      <c r="D139" s="10" t="s">
        <v>6</v>
      </c>
      <c r="E139" s="12">
        <f>0.07*(E141*(44/12)*(E35*E103+E34*E43*E44*E120))</f>
        <v>6432.0666666666675</v>
      </c>
    </row>
    <row r="140" spans="1:5" s="10" customFormat="1" ht="30.75">
      <c r="A140" s="10" t="s">
        <v>6</v>
      </c>
      <c r="B140" s="10" t="s">
        <v>83</v>
      </c>
      <c r="C140" s="11" t="s">
        <v>138</v>
      </c>
      <c r="D140" s="10" t="s">
        <v>6</v>
      </c>
      <c r="E140" s="12">
        <f>0.07*SUM(E142*44/12*(E33*E102+E34*E43*E44*E121))</f>
        <v>0</v>
      </c>
    </row>
    <row r="141" spans="1:5" ht="30.75">
      <c r="A141" t="s">
        <v>6</v>
      </c>
      <c r="B141" t="s">
        <v>51</v>
      </c>
      <c r="C141" s="9" t="s">
        <v>139</v>
      </c>
      <c r="D141" t="s">
        <v>6</v>
      </c>
      <c r="E141" s="7">
        <v>50</v>
      </c>
    </row>
    <row r="142" spans="1:5" ht="30.75">
      <c r="A142" t="s">
        <v>6</v>
      </c>
      <c r="B142" t="s">
        <v>51</v>
      </c>
      <c r="C142" s="9" t="s">
        <v>140</v>
      </c>
      <c r="D142" t="s">
        <v>6</v>
      </c>
      <c r="E142" s="7">
        <v>0</v>
      </c>
    </row>
    <row r="143" spans="1:5" s="8" customFormat="1" ht="18.75">
      <c r="C143" s="3" t="s">
        <v>141</v>
      </c>
      <c r="D143" s="3"/>
    </row>
    <row r="144" spans="1:5" s="10" customFormat="1" ht="45" customHeight="1">
      <c r="A144" s="10" t="s">
        <v>6</v>
      </c>
      <c r="B144" s="10" t="s">
        <v>83</v>
      </c>
      <c r="C144" s="11" t="s">
        <v>142</v>
      </c>
      <c r="D144" s="10" t="s">
        <v>6</v>
      </c>
      <c r="E144" s="12">
        <f>0.07*(44/12)*E146*E37*E36</f>
        <v>24.64</v>
      </c>
    </row>
    <row r="145" spans="1:5" s="10" customFormat="1" ht="45" customHeight="1">
      <c r="A145" s="10" t="s">
        <v>6</v>
      </c>
      <c r="B145" s="10" t="s">
        <v>83</v>
      </c>
      <c r="C145" s="11" t="s">
        <v>143</v>
      </c>
      <c r="D145" s="10" t="s">
        <v>6</v>
      </c>
      <c r="E145" s="12">
        <f>0.07*(44/12)*E147*E37*E33</f>
        <v>11.5808</v>
      </c>
    </row>
    <row r="146" spans="1:5" s="10" customFormat="1" ht="45.75">
      <c r="A146" s="10" t="s">
        <v>6</v>
      </c>
      <c r="B146" s="10" t="s">
        <v>83</v>
      </c>
      <c r="C146" s="11" t="s">
        <v>144</v>
      </c>
      <c r="D146" s="10" t="s">
        <v>6</v>
      </c>
      <c r="E146" s="12">
        <f>(E44/E38)*E148</f>
        <v>1920</v>
      </c>
    </row>
    <row r="147" spans="1:5" s="10" customFormat="1" ht="45.75">
      <c r="A147" s="10" t="s">
        <v>6</v>
      </c>
      <c r="B147" s="10" t="s">
        <v>83</v>
      </c>
      <c r="C147" s="11" t="s">
        <v>145</v>
      </c>
      <c r="D147" s="10" t="s">
        <v>6</v>
      </c>
      <c r="E147" s="12">
        <f>(E44/E38)*E149</f>
        <v>960</v>
      </c>
    </row>
    <row r="148" spans="1:5" ht="45.75">
      <c r="A148" t="s">
        <v>6</v>
      </c>
      <c r="B148" t="s">
        <v>51</v>
      </c>
      <c r="C148" s="9" t="s">
        <v>146</v>
      </c>
      <c r="D148" t="s">
        <v>6</v>
      </c>
      <c r="E148" s="7">
        <v>50</v>
      </c>
    </row>
    <row r="149" spans="1:5" ht="45.75">
      <c r="A149" t="s">
        <v>6</v>
      </c>
      <c r="B149" t="s">
        <v>51</v>
      </c>
      <c r="C149" s="9" t="s">
        <v>147</v>
      </c>
      <c r="D149" t="s">
        <v>6</v>
      </c>
      <c r="E149" s="7">
        <v>25</v>
      </c>
    </row>
    <row r="150" spans="1:5" s="8" customFormat="1" ht="18.75">
      <c r="C150" s="3" t="s">
        <v>148</v>
      </c>
      <c r="D150" s="3"/>
    </row>
    <row r="151" spans="1:5" s="10" customFormat="1" ht="30.75">
      <c r="A151" s="10" t="s">
        <v>6</v>
      </c>
      <c r="B151" s="10" t="s">
        <v>83</v>
      </c>
      <c r="C151" s="11" t="s">
        <v>149</v>
      </c>
      <c r="D151" s="10" t="s">
        <v>6</v>
      </c>
      <c r="E151" s="12">
        <f>E153+E159</f>
        <v>0</v>
      </c>
    </row>
    <row r="152" spans="1:5" s="10" customFormat="1" ht="30.75">
      <c r="A152" s="10" t="s">
        <v>6</v>
      </c>
      <c r="B152" s="10" t="s">
        <v>83</v>
      </c>
      <c r="C152" s="11" t="s">
        <v>150</v>
      </c>
      <c r="D152" s="10" t="s">
        <v>6</v>
      </c>
      <c r="E152" s="12">
        <f>E154+E160</f>
        <v>0</v>
      </c>
    </row>
    <row r="153" spans="1:5" s="10" customFormat="1" ht="45.75">
      <c r="A153" s="10" t="s">
        <v>6</v>
      </c>
      <c r="B153" s="10" t="s">
        <v>83</v>
      </c>
      <c r="C153" s="11" t="s">
        <v>151</v>
      </c>
      <c r="D153" s="10" t="s">
        <v>6</v>
      </c>
      <c r="E153" s="12">
        <f>0.001*E157*E155*E45*(E46*E47+E48*E49)</f>
        <v>0</v>
      </c>
    </row>
    <row r="154" spans="1:5" s="10" customFormat="1" ht="45.75">
      <c r="A154" s="10" t="s">
        <v>6</v>
      </c>
      <c r="B154" s="10" t="s">
        <v>83</v>
      </c>
      <c r="C154" s="11" t="s">
        <v>152</v>
      </c>
      <c r="D154" s="10" t="s">
        <v>6</v>
      </c>
      <c r="E154" s="12">
        <f>0.001*E158*E156*E45*(E46*E47+E48*E49)</f>
        <v>0</v>
      </c>
    </row>
    <row r="155" spans="1:5" s="10" customFormat="1" ht="60.75">
      <c r="A155" s="10" t="s">
        <v>6</v>
      </c>
      <c r="B155" s="10" t="s">
        <v>83</v>
      </c>
      <c r="C155" s="11" t="s">
        <v>153</v>
      </c>
      <c r="D155" s="10" t="s">
        <v>6</v>
      </c>
      <c r="E155" s="12">
        <f>E103</f>
        <v>100</v>
      </c>
    </row>
    <row r="156" spans="1:5" s="10" customFormat="1" ht="60.75">
      <c r="A156" s="10" t="s">
        <v>6</v>
      </c>
      <c r="B156" s="10" t="s">
        <v>83</v>
      </c>
      <c r="C156" s="11" t="s">
        <v>154</v>
      </c>
      <c r="D156" s="10" t="s">
        <v>6</v>
      </c>
      <c r="E156" s="12">
        <f>E104</f>
        <v>200</v>
      </c>
    </row>
    <row r="157" spans="1:5">
      <c r="A157" t="s">
        <v>6</v>
      </c>
      <c r="B157" t="s">
        <v>51</v>
      </c>
      <c r="C157" t="s">
        <v>155</v>
      </c>
      <c r="D157" t="s">
        <v>6</v>
      </c>
      <c r="E157" s="7">
        <v>0</v>
      </c>
    </row>
    <row r="158" spans="1:5">
      <c r="A158" t="s">
        <v>6</v>
      </c>
      <c r="B158" t="s">
        <v>51</v>
      </c>
      <c r="C158" t="s">
        <v>156</v>
      </c>
      <c r="D158" t="s">
        <v>6</v>
      </c>
      <c r="E158" s="7">
        <v>0</v>
      </c>
    </row>
    <row r="159" spans="1:5" s="10" customFormat="1" ht="30.75">
      <c r="A159" s="10" t="s">
        <v>6</v>
      </c>
      <c r="B159" s="10" t="s">
        <v>83</v>
      </c>
      <c r="C159" s="11" t="s">
        <v>157</v>
      </c>
      <c r="D159" s="10" t="s">
        <v>6</v>
      </c>
      <c r="E159" s="12">
        <f>0.07*E157*(E125+E131)</f>
        <v>0</v>
      </c>
    </row>
    <row r="160" spans="1:5" s="10" customFormat="1" ht="30.75">
      <c r="A160" s="10" t="s">
        <v>6</v>
      </c>
      <c r="B160" s="10" t="s">
        <v>83</v>
      </c>
      <c r="C160" s="11" t="s">
        <v>158</v>
      </c>
      <c r="D160" s="10" t="s">
        <v>6</v>
      </c>
      <c r="E160" s="12">
        <f>0.07*E158*(E126+E132)</f>
        <v>0</v>
      </c>
    </row>
    <row r="161" spans="1:5" s="8" customFormat="1" ht="18.75">
      <c r="C161" s="3" t="s">
        <v>159</v>
      </c>
      <c r="D161" s="3"/>
    </row>
    <row r="162" spans="1:5" s="10" customFormat="1">
      <c r="A162" s="10" t="s">
        <v>6</v>
      </c>
      <c r="B162" s="10" t="s">
        <v>83</v>
      </c>
      <c r="C162" s="11" t="s">
        <v>160</v>
      </c>
      <c r="D162" s="10" t="s">
        <v>6</v>
      </c>
      <c r="E162" s="12">
        <f>E164</f>
        <v>0</v>
      </c>
    </row>
    <row r="163" spans="1:5" s="10" customFormat="1">
      <c r="A163" s="10" t="s">
        <v>6</v>
      </c>
      <c r="B163" s="10" t="s">
        <v>83</v>
      </c>
      <c r="C163" s="11" t="s">
        <v>161</v>
      </c>
      <c r="D163" s="10" t="s">
        <v>6</v>
      </c>
      <c r="E163" s="12">
        <f>E165</f>
        <v>0</v>
      </c>
    </row>
    <row r="164" spans="1:5" s="10" customFormat="1" ht="30.75">
      <c r="A164" s="10" t="s">
        <v>6</v>
      </c>
      <c r="B164" s="10" t="s">
        <v>83</v>
      </c>
      <c r="C164" s="11" t="s">
        <v>162</v>
      </c>
      <c r="D164" s="10" t="s">
        <v>6</v>
      </c>
      <c r="E164" s="12">
        <f>44/12*(E166)</f>
        <v>0</v>
      </c>
    </row>
    <row r="165" spans="1:5" s="10" customFormat="1" ht="30.75">
      <c r="A165" s="10" t="s">
        <v>6</v>
      </c>
      <c r="B165" s="10" t="s">
        <v>83</v>
      </c>
      <c r="C165" s="11" t="s">
        <v>163</v>
      </c>
      <c r="D165" s="10" t="s">
        <v>6</v>
      </c>
      <c r="E165" s="12">
        <f>44/12*(E167)</f>
        <v>0</v>
      </c>
    </row>
    <row r="166" spans="1:5" s="10" customFormat="1" ht="30.75">
      <c r="A166" s="10" t="s">
        <v>6</v>
      </c>
      <c r="B166" s="10" t="s">
        <v>83</v>
      </c>
      <c r="C166" s="11" t="s">
        <v>164</v>
      </c>
      <c r="D166" s="10" t="s">
        <v>6</v>
      </c>
      <c r="E166" s="12">
        <f>ABS(1.1*E99*(1+E42)+E116*(1+E41))*E33*E168</f>
        <v>0</v>
      </c>
    </row>
    <row r="167" spans="1:5" s="10" customFormat="1" ht="30.75">
      <c r="A167" s="10" t="s">
        <v>6</v>
      </c>
      <c r="B167" s="10" t="s">
        <v>83</v>
      </c>
      <c r="C167" s="11" t="s">
        <v>165</v>
      </c>
      <c r="D167" s="10" t="s">
        <v>6</v>
      </c>
      <c r="E167" s="12">
        <f>ABS(1.1*E100*(1+E42)+E117*(1+E41))*E33*E169</f>
        <v>0</v>
      </c>
    </row>
    <row r="168" spans="1:5" ht="30.75">
      <c r="A168" t="s">
        <v>6</v>
      </c>
      <c r="B168" t="s">
        <v>51</v>
      </c>
      <c r="C168" s="9" t="s">
        <v>166</v>
      </c>
      <c r="D168" t="s">
        <v>6</v>
      </c>
      <c r="E168" s="7">
        <v>0</v>
      </c>
    </row>
    <row r="169" spans="1:5" ht="30.75">
      <c r="A169" t="s">
        <v>6</v>
      </c>
      <c r="B169" t="s">
        <v>51</v>
      </c>
      <c r="C169" s="9" t="s">
        <v>167</v>
      </c>
      <c r="D169" t="s">
        <v>6</v>
      </c>
      <c r="E169" s="7">
        <v>0</v>
      </c>
    </row>
    <row r="170" spans="1:5" s="8" customFormat="1" ht="18.75">
      <c r="C170" s="3" t="s">
        <v>168</v>
      </c>
      <c r="D170" s="3"/>
    </row>
    <row r="171" spans="1:5" s="10" customFormat="1" ht="30.75">
      <c r="A171" s="10" t="s">
        <v>6</v>
      </c>
      <c r="B171" s="10" t="s">
        <v>83</v>
      </c>
      <c r="C171" s="11" t="s">
        <v>169</v>
      </c>
      <c r="D171" s="10" t="s">
        <v>6</v>
      </c>
      <c r="E171" s="12">
        <f>E93-E51-E163</f>
        <v>240600.36</v>
      </c>
    </row>
    <row r="172" spans="1:5" s="10" customFormat="1" ht="30" customHeight="1">
      <c r="A172" s="10" t="s">
        <v>6</v>
      </c>
      <c r="B172" s="10" t="s">
        <v>83</v>
      </c>
      <c r="C172" s="13" t="s">
        <v>170</v>
      </c>
      <c r="D172" s="10" t="s">
        <v>6</v>
      </c>
      <c r="E172" s="12">
        <f>SUM(E171)</f>
        <v>240600.36</v>
      </c>
    </row>
  </sheetData>
  <hyperlinks>
    <hyperlink ref="E13" r:id="rId1" xr:uid="{A4C73A22-B4BE-4608-8F86-705B36BD429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2023-05-08T16:13:31Z</dcterms:created>
  <dcterms:modified xsi:type="dcterms:W3CDTF">2023-05-26T16:38:58Z</dcterms:modified>
  <cp:category/>
  <cp:contentStatus/>
</cp:coreProperties>
</file>