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filterPrivacy="1"/>
  <xr:revisionPtr revIDLastSave="0" documentId="13_ncr:1_{84902014-62E9-4481-B390-301989F9CE71}" xr6:coauthVersionLast="47" xr6:coauthVersionMax="47" xr10:uidLastSave="{00000000-0000-0000-0000-000000000000}"/>
  <bookViews>
    <workbookView xWindow="-110" yWindow="-110" windowWidth="19420" windowHeight="10300" xr2:uid="{00000000-000D-0000-FFFF-FFFF00000000}"/>
  </bookViews>
  <sheets>
    <sheet name="Project Description" sheetId="1" r:id="rId1"/>
    <sheet name="Monitoring Report" sheetId="125" r:id="rId2"/>
    <sheet name="Tool 03" sheetId="2" r:id="rId3"/>
    <sheet name="Tool 03 Add Fuel Type" sheetId="3" r:id="rId4"/>
    <sheet name="Tool 03 Is the fuel used measu" sheetId="4" r:id="rId5"/>
    <sheet name="Tool 07" sheetId="5" r:id="rId6"/>
    <sheet name="Build Margin" sheetId="6" r:id="rId7"/>
    <sheet name="Fuel Type" sheetId="7" r:id="rId8"/>
    <sheet name="Average OM (Option A1)" sheetId="8" r:id="rId9"/>
    <sheet name="Average OM (Option A2)" sheetId="9" r:id="rId10"/>
    <sheet name="Average OM (Option A3)" sheetId="10" r:id="rId11"/>
    <sheet name="(Average OM Simple Adj OM) Pow" sheetId="11" r:id="rId12"/>
    <sheet name="Calculation based on average e" sheetId="12" r:id="rId13"/>
    <sheet name="Calculation based on total fue" sheetId="13" r:id="rId14"/>
    <sheet name="Average OM Simple OM" sheetId="14" r:id="rId15"/>
    <sheet name="Dispatch Data OM" sheetId="15" r:id="rId16"/>
    <sheet name="Lambda Approach 2" sheetId="16" r:id="rId17"/>
    <sheet name="Lambda Approach 1" sheetId="17" r:id="rId18"/>
    <sheet name="Simple Adj OM" sheetId="18" r:id="rId19"/>
    <sheet name="Do you have annual aggregated " sheetId="19" r:id="rId20"/>
    <sheet name="Is the LASL more than one thir" sheetId="20" r:id="rId21"/>
    <sheet name="Are hourly loads of the grid i" sheetId="21" r:id="rId22"/>
    <sheet name="Is the average load by LCMR le" sheetId="22" r:id="rId23"/>
    <sheet name="Is LCMR share less than 50% in" sheetId="23" r:id="rId24"/>
    <sheet name="Combined Margin" sheetId="24" r:id="rId25"/>
    <sheet name="Weighted average CM" sheetId="25" r:id="rId26"/>
    <sheet name="Simplified CM" sheetId="26" r:id="rId27"/>
    <sheet name="Simplified CM for Isolated Gri" sheetId="27" r:id="rId28"/>
    <sheet name="For multiple power plants choo" sheetId="28" r:id="rId29"/>
    <sheet name="Power Unit" sheetId="29" r:id="rId30"/>
    <sheet name="Combined Margin. Is grid locat" sheetId="30" r:id="rId31"/>
    <sheet name="Tool 05" sheetId="31" r:id="rId32"/>
    <sheet name="Tool 05 Scenario C" sheetId="32" r:id="rId33"/>
    <sheet name="Tool 05 Scenario B | Generic A" sheetId="33" r:id="rId34"/>
    <sheet name="Tool 05 Power Plants" sheetId="34" r:id="rId35"/>
    <sheet name="Tool 05 Scenario A" sheetId="35" r:id="rId36"/>
    <sheet name="Tool 05 Scenario A | Default V" sheetId="36" r:id="rId37"/>
    <sheet name="Tool 05 Scenario B" sheetId="37" r:id="rId38"/>
    <sheet name="Generic Approach" sheetId="38" r:id="rId39"/>
    <sheet name="Tool 01" sheetId="39" r:id="rId40"/>
    <sheet name="Step 4 Common practice analysi" sheetId="40" r:id="rId41"/>
    <sheet name="Step 1 Identification of alter" sheetId="41" r:id="rId42"/>
    <sheet name="Step 1 Identification of al 1" sheetId="42" r:id="rId43"/>
    <sheet name="Step 2 Investment analysis" sheetId="43" r:id="rId44"/>
    <sheet name="Step 3 Barrier analysis. Quest" sheetId="44" r:id="rId45"/>
    <sheet name="Step 3 Barrier analysis. Qu 1" sheetId="45" r:id="rId46"/>
    <sheet name="Step 4 Common practice anal 1" sheetId="46" r:id="rId47"/>
    <sheet name="Tool 32" sheetId="47" r:id="rId48"/>
    <sheet name="Waste handling and disposal" sheetId="48" r:id="rId49"/>
    <sheet name="Renewable energy" sheetId="49" r:id="rId50"/>
    <sheet name="Positive list for technologyme" sheetId="50" r:id="rId51"/>
    <sheet name="Landfill gas recovery and its " sheetId="51" r:id="rId52"/>
    <sheet name="Methane recovery in wastewater" sheetId="52" r:id="rId53"/>
    <sheet name="Tech for large-scale grid-conn" sheetId="53" r:id="rId54"/>
    <sheet name="Tech for large-scale isolated " sheetId="54" r:id="rId55"/>
    <sheet name="Tech for small-scale grid-conn" sheetId="55" r:id="rId56"/>
    <sheet name="Tech for small-scale off-grid " sheetId="56" r:id="rId57"/>
    <sheet name="Rural electrification projects" sheetId="57" r:id="rId58"/>
    <sheet name="Date Range" sheetId="58" r:id="rId59"/>
    <sheet name="Project Details" sheetId="59" r:id="rId60"/>
    <sheet name="Power Density Integrated" sheetId="60" r:id="rId61"/>
    <sheet name="Power Density" sheetId="61" r:id="rId62"/>
    <sheet name="Greenfield" sheetId="62" r:id="rId63"/>
    <sheet name="Capacity Addition" sheetId="63" r:id="rId64"/>
    <sheet name="Retrofit" sheetId="64" r:id="rId65"/>
    <sheet name="Would you like to use t (enum)" sheetId="65" r:id="rId66"/>
    <sheet name="Does project include in (enum)" sheetId="66" r:id="rId67"/>
    <sheet name="Does the source of elec (enum)" sheetId="67" r:id="rId68"/>
    <sheet name="Does the project contai (enum)" sheetId="68" r:id="rId69"/>
    <sheet name="What approach would you (enum)" sheetId="69" r:id="rId70"/>
    <sheet name="Is the fuel used measus (enum)" sheetId="70" r:id="rId71"/>
    <sheet name="Does you have hourly or (enum)" sheetId="71" r:id="rId72"/>
    <sheet name="Select the option that  (enum)" sheetId="72" r:id="rId73"/>
    <sheet name="Select one of the two o (enum)" sheetId="73" r:id="rId74"/>
    <sheet name="Select the option th 1 (enum)" sheetId="74" r:id="rId75"/>
    <sheet name="Select the approach you (enum)" sheetId="75" r:id="rId76"/>
    <sheet name="Do you have annual aggr (enum)" sheetId="76" r:id="rId77"/>
    <sheet name="Is the LASL more than o (enum)" sheetId="77" r:id="rId78"/>
    <sheet name="Are hourly loads of the (enum)" sheetId="78" r:id="rId79"/>
    <sheet name="Is the average load by  (enum)" sheetId="79" r:id="rId80"/>
    <sheet name="Is LCMR share less than (enum)" sheetId="80" r:id="rId81"/>
    <sheet name="Is data to determine Bu (enum)" sheetId="81" r:id="rId82"/>
    <sheet name="Is this data for the fi (enum)" sheetId="82" r:id="rId83"/>
    <sheet name="Select the option th 2 (enum)" sheetId="83" r:id="rId84"/>
    <sheet name="Is the project activity (enum)" sheetId="84" r:id="rId85"/>
    <sheet name="Is the share of renewab (enum)" sheetId="85" r:id="rId86"/>
    <sheet name="Has natural gas been us (enum)" sheetId="86" r:id="rId87"/>
    <sheet name="Is there a single diese (enum)" sheetId="87" r:id="rId88"/>
    <sheet name="For multiple power plan (enum)" sheetId="88" r:id="rId89"/>
    <sheet name="Are there gaseous fuel- (enum)" sheetId="89" r:id="rId90"/>
    <sheet name="Are there gaseous fu 1 (enum)" sheetId="90" r:id="rId91"/>
    <sheet name="Is grid located in LDCS (enum)" sheetId="91" r:id="rId92"/>
    <sheet name="If emissions are calcul (enum)" sheetId="92" r:id="rId93"/>
    <sheet name="Please select the appro (enum)" sheetId="93" r:id="rId94"/>
    <sheet name="Please select which app (enum)" sheetId="94" r:id="rId95"/>
    <sheet name="Choose which option app (enum)" sheetId="95" r:id="rId96"/>
    <sheet name="Select the option th 3 (enum)" sheetId="96" r:id="rId97"/>
    <sheet name="Type of fossil fuel use (enum)" sheetId="97" r:id="rId98"/>
    <sheet name="Scenario A has 2 option (enum)" sheetId="98" r:id="rId99"/>
    <sheet name="Choose which option  1 (enum)" sheetId="99" r:id="rId100"/>
    <sheet name="Does hydro power plants (enum)" sheetId="100" r:id="rId101"/>
    <sheet name="Tool 05 provides 2 appr (enum)" sheetId="101" r:id="rId102"/>
    <sheet name="Is the proposed project (enum)" sheetId="102" r:id="rId103"/>
    <sheet name="No similar activities c (enum)" sheetId="103" r:id="rId104"/>
    <sheet name="Have realistic and cred (enum)" sheetId="104" r:id="rId105"/>
    <sheet name="Are the alternative sce (enum)" sheetId="105" r:id="rId106"/>
    <sheet name="Investment analysis (enum)" sheetId="106" r:id="rId107"/>
    <sheet name=" Is there at least one  (enum)" sheetId="107" r:id="rId108"/>
    <sheet name="Is at least one alterna (enum)" sheetId="108" r:id="rId109"/>
    <sheet name="If similar activities a (enum)" sheetId="109" r:id="rId110"/>
    <sheet name="Choose which activity p (enum)" sheetId="110" r:id="rId111"/>
    <sheet name="Choose which waste hand (enum)" sheetId="111" r:id="rId112"/>
    <sheet name="Choose which renewable  (enum)" sheetId="112" r:id="rId113"/>
    <sheet name="Choose which technology (enum)" sheetId="113" r:id="rId114"/>
    <sheet name="Does project meet the f (enum)" sheetId="114" r:id="rId115"/>
    <sheet name="Does the project meet t (enum)" sheetId="115" r:id="rId116"/>
    <sheet name="Choose which grid-conne (enum)" sheetId="116" r:id="rId117"/>
    <sheet name="Does the project mee 1 (enum)" sheetId="117" r:id="rId118"/>
    <sheet name="Does the project mee 2 (enum)" sheetId="118" r:id="rId119"/>
    <sheet name="Does the project includ (enum)" sheetId="119" r:id="rId120"/>
    <sheet name="Does the project mee 3 (enum)" sheetId="120" r:id="rId121"/>
    <sheet name="Does the project mee 4 (enum)" sheetId="121" r:id="rId122"/>
    <sheet name="If the project activity (enum)" sheetId="122" r:id="rId123"/>
    <sheet name="Is the capacity additio (enum)" sheetId="123" r:id="rId124"/>
    <sheet name="Is the information prov (enum)" sheetId="124" r:id="rId12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99" i="125" l="1"/>
  <c r="D798" i="125"/>
  <c r="D797" i="125"/>
  <c r="D795" i="125"/>
  <c r="D794" i="125"/>
  <c r="D793" i="125"/>
  <c r="D780" i="125"/>
  <c r="D771" i="125"/>
  <c r="D770" i="125"/>
  <c r="D769" i="125"/>
  <c r="D767" i="125"/>
  <c r="D760" i="125"/>
  <c r="D751" i="125"/>
  <c r="D749" i="125"/>
  <c r="D734" i="125"/>
  <c r="D723" i="125"/>
  <c r="D718" i="125"/>
  <c r="D715" i="125"/>
  <c r="D711" i="125"/>
  <c r="D703" i="125"/>
  <c r="D701" i="125"/>
  <c r="D694" i="125"/>
  <c r="D689" i="125"/>
  <c r="D686" i="125"/>
  <c r="D682" i="125"/>
  <c r="D674" i="125"/>
  <c r="D672" i="125"/>
  <c r="D666" i="125"/>
  <c r="D661" i="125"/>
  <c r="D658" i="125"/>
  <c r="D649" i="125"/>
  <c r="D645" i="125"/>
  <c r="D643" i="125"/>
  <c r="D642" i="125"/>
  <c r="D641" i="125"/>
  <c r="D640" i="125"/>
  <c r="D631" i="125"/>
  <c r="D627" i="125"/>
  <c r="D625" i="125"/>
  <c r="D623" i="125"/>
  <c r="D622" i="125"/>
  <c r="D620" i="125"/>
  <c r="D619" i="125"/>
  <c r="D617" i="125"/>
  <c r="D615" i="125"/>
  <c r="D613" i="125"/>
  <c r="D611" i="125"/>
  <c r="D609" i="125"/>
  <c r="D598" i="125"/>
  <c r="D597" i="125"/>
  <c r="D596" i="125"/>
  <c r="D585" i="125"/>
  <c r="D583" i="125"/>
  <c r="D572" i="125"/>
  <c r="D550" i="125"/>
  <c r="D548" i="125"/>
  <c r="D540" i="125"/>
  <c r="D531" i="125"/>
  <c r="D530" i="125"/>
  <c r="D529" i="125"/>
  <c r="D527" i="125"/>
  <c r="D520" i="125"/>
  <c r="D511" i="125"/>
  <c r="D509" i="125"/>
  <c r="D494" i="125"/>
  <c r="D492" i="125"/>
  <c r="D491" i="125"/>
  <c r="D490" i="125"/>
  <c r="D486" i="125"/>
  <c r="D478" i="125"/>
  <c r="D476" i="125"/>
  <c r="D472" i="125"/>
  <c r="D468" i="125"/>
  <c r="D466" i="125"/>
  <c r="D463" i="125"/>
  <c r="D462" i="125"/>
  <c r="D460" i="125"/>
  <c r="D459" i="125"/>
  <c r="D458" i="125"/>
  <c r="D456" i="125"/>
  <c r="D454" i="125"/>
  <c r="D452" i="125"/>
  <c r="D450" i="125"/>
  <c r="D447" i="125"/>
  <c r="D445" i="125"/>
  <c r="D444" i="125"/>
  <c r="D443" i="125"/>
  <c r="D442" i="125"/>
  <c r="D441" i="125"/>
  <c r="D419" i="125"/>
  <c r="D418" i="125"/>
  <c r="D417" i="125"/>
  <c r="D415" i="125"/>
  <c r="D413" i="125"/>
  <c r="D402" i="125"/>
  <c r="D400" i="125"/>
  <c r="D392" i="125"/>
  <c r="D383" i="125"/>
  <c r="D382" i="125"/>
  <c r="D375" i="125"/>
  <c r="D366" i="125"/>
  <c r="D364" i="125"/>
  <c r="D349" i="125"/>
  <c r="D345" i="125"/>
  <c r="D341" i="125"/>
  <c r="D339" i="125"/>
  <c r="D337" i="125"/>
  <c r="D336" i="125"/>
  <c r="D334" i="125"/>
  <c r="D333" i="125"/>
  <c r="D332" i="125"/>
  <c r="D330" i="125"/>
  <c r="D328" i="125"/>
  <c r="D326" i="125"/>
  <c r="D323" i="125"/>
  <c r="D321" i="125"/>
  <c r="D320" i="125"/>
  <c r="D319" i="125"/>
  <c r="D318" i="125"/>
  <c r="D317" i="125"/>
  <c r="D295" i="125"/>
  <c r="D294" i="125"/>
  <c r="D293" i="125"/>
  <c r="D291" i="125"/>
  <c r="D289" i="125"/>
  <c r="D288" i="125"/>
  <c r="D287" i="125"/>
  <c r="D286" i="125"/>
  <c r="D285" i="125"/>
  <c r="D263" i="125"/>
  <c r="D262" i="125"/>
  <c r="D261" i="125"/>
  <c r="D259" i="125"/>
  <c r="D257" i="125"/>
  <c r="D246" i="125"/>
  <c r="D244" i="125"/>
  <c r="D236" i="125"/>
  <c r="D227" i="125"/>
  <c r="D226" i="125"/>
  <c r="D219" i="125"/>
  <c r="D210" i="125"/>
  <c r="D208" i="125"/>
  <c r="D193" i="125"/>
  <c r="D189" i="125"/>
  <c r="D185" i="125"/>
  <c r="D183" i="125"/>
  <c r="D181" i="125"/>
  <c r="D180" i="125"/>
  <c r="D178" i="125"/>
  <c r="D177" i="125"/>
  <c r="D176" i="125"/>
  <c r="D174" i="125"/>
  <c r="D172" i="125"/>
  <c r="D170" i="125"/>
  <c r="D167" i="125"/>
  <c r="D165" i="125"/>
  <c r="D163" i="125"/>
  <c r="D161" i="125"/>
  <c r="D152" i="125"/>
  <c r="D143" i="125"/>
  <c r="D119" i="125"/>
  <c r="D118" i="125"/>
  <c r="D116" i="125"/>
  <c r="D114" i="125"/>
  <c r="D113" i="125"/>
  <c r="D111" i="125"/>
  <c r="D109" i="125"/>
  <c r="D107" i="125"/>
  <c r="D106" i="125"/>
  <c r="D103" i="125"/>
  <c r="D101" i="125"/>
  <c r="D100" i="125"/>
  <c r="D97" i="125"/>
  <c r="D95" i="125"/>
  <c r="D94" i="125"/>
  <c r="D92" i="125"/>
  <c r="D90" i="125"/>
  <c r="D89" i="125"/>
  <c r="D87" i="125"/>
  <c r="D85" i="125"/>
  <c r="D84" i="125"/>
  <c r="D82" i="125"/>
  <c r="D80" i="125"/>
  <c r="D77" i="125"/>
  <c r="D75" i="125"/>
  <c r="D70" i="125"/>
  <c r="D69" i="125"/>
  <c r="D67" i="125"/>
  <c r="D66" i="125"/>
  <c r="D64" i="125"/>
  <c r="D63" i="125"/>
  <c r="D61" i="125"/>
  <c r="D59" i="125"/>
  <c r="D58" i="125"/>
  <c r="D56" i="125"/>
  <c r="D55" i="125"/>
  <c r="D53" i="125"/>
  <c r="D52" i="125"/>
  <c r="D50" i="125"/>
  <c r="D48" i="125"/>
  <c r="D47" i="125"/>
  <c r="D45" i="125"/>
  <c r="D44" i="125"/>
  <c r="D42" i="125"/>
  <c r="D41" i="125"/>
  <c r="D39" i="125"/>
  <c r="D18" i="63"/>
  <c r="D17" i="63"/>
  <c r="D6" i="63"/>
  <c r="D7" i="57"/>
  <c r="D6" i="57"/>
  <c r="D7" i="56"/>
  <c r="D6" i="56"/>
  <c r="D7" i="55"/>
  <c r="D6" i="55"/>
  <c r="D8" i="54"/>
  <c r="D7" i="54"/>
  <c r="D8" i="53"/>
  <c r="D7" i="53"/>
  <c r="D7" i="52"/>
  <c r="D6" i="52"/>
  <c r="D7" i="51"/>
  <c r="D6" i="51"/>
  <c r="D31" i="49"/>
  <c r="D30" i="49"/>
  <c r="D27" i="49"/>
  <c r="D25" i="49"/>
  <c r="D24" i="49"/>
  <c r="D21" i="49"/>
  <c r="D19" i="49"/>
  <c r="D18" i="49"/>
  <c r="D16" i="49"/>
  <c r="D14" i="49"/>
  <c r="D13" i="49"/>
  <c r="D11" i="49"/>
  <c r="D9" i="49"/>
  <c r="D8" i="49"/>
  <c r="D6" i="49"/>
  <c r="D14" i="48"/>
  <c r="D13" i="48"/>
  <c r="D11" i="48"/>
  <c r="D9" i="48"/>
  <c r="D8" i="48"/>
  <c r="D6" i="48"/>
  <c r="D48" i="47"/>
  <c r="D47" i="47"/>
  <c r="D45" i="47"/>
  <c r="D43" i="47"/>
  <c r="D42" i="47"/>
  <c r="D40" i="47"/>
  <c r="D38" i="47"/>
  <c r="D36" i="47"/>
  <c r="D35" i="47"/>
  <c r="D32" i="47"/>
  <c r="D30" i="47"/>
  <c r="D29" i="47"/>
  <c r="D26" i="47"/>
  <c r="D24" i="47"/>
  <c r="D23" i="47"/>
  <c r="D21" i="47"/>
  <c r="D19" i="47"/>
  <c r="D18" i="47"/>
  <c r="D16" i="47"/>
  <c r="D14" i="47"/>
  <c r="D13" i="47"/>
  <c r="D11" i="47"/>
  <c r="D9" i="47"/>
  <c r="D6" i="47"/>
  <c r="D7" i="46"/>
  <c r="D6" i="46"/>
  <c r="D13" i="45"/>
  <c r="D12" i="45"/>
  <c r="D10" i="45"/>
  <c r="D9" i="45"/>
  <c r="D7" i="45"/>
  <c r="D6" i="45"/>
  <c r="D16" i="44"/>
  <c r="D15" i="44"/>
  <c r="D13" i="44"/>
  <c r="D12" i="44"/>
  <c r="D10" i="44"/>
  <c r="D9" i="44"/>
  <c r="D7" i="44"/>
  <c r="D6" i="44"/>
  <c r="D33" i="43"/>
  <c r="D32" i="43"/>
  <c r="D30" i="43"/>
  <c r="D29" i="43"/>
  <c r="D27" i="43"/>
  <c r="D26" i="43"/>
  <c r="D24" i="43"/>
  <c r="D23" i="43"/>
  <c r="D21" i="43"/>
  <c r="D18" i="43"/>
  <c r="D17" i="43"/>
  <c r="D15" i="43"/>
  <c r="D14" i="43"/>
  <c r="D12" i="43"/>
  <c r="D11" i="43"/>
  <c r="D9" i="43"/>
  <c r="D8" i="43"/>
  <c r="D6" i="43"/>
  <c r="D36" i="42"/>
  <c r="D35" i="42"/>
  <c r="D33" i="42"/>
  <c r="D32" i="42"/>
  <c r="D30" i="42"/>
  <c r="D29" i="42"/>
  <c r="D27" i="42"/>
  <c r="D26" i="42"/>
  <c r="D24" i="42"/>
  <c r="D21" i="42"/>
  <c r="D20" i="42"/>
  <c r="D18" i="42"/>
  <c r="D17" i="42"/>
  <c r="D15" i="42"/>
  <c r="D14" i="42"/>
  <c r="D12" i="42"/>
  <c r="D11" i="42"/>
  <c r="D9" i="42"/>
  <c r="D7" i="42"/>
  <c r="D6" i="42"/>
  <c r="D39" i="41"/>
  <c r="D38" i="41"/>
  <c r="D36" i="41"/>
  <c r="D35" i="41"/>
  <c r="D33" i="41"/>
  <c r="D32" i="41"/>
  <c r="D30" i="41"/>
  <c r="D29" i="41"/>
  <c r="D27" i="41"/>
  <c r="D24" i="41"/>
  <c r="D23" i="41"/>
  <c r="D21" i="41"/>
  <c r="D20" i="41"/>
  <c r="D18" i="41"/>
  <c r="D17" i="41"/>
  <c r="D15" i="41"/>
  <c r="D14" i="41"/>
  <c r="D12" i="41"/>
  <c r="D10" i="41"/>
  <c r="D9" i="41"/>
  <c r="D7" i="41"/>
  <c r="D6" i="41"/>
  <c r="D10" i="40"/>
  <c r="D9" i="40"/>
  <c r="D7" i="40"/>
  <c r="D6" i="40"/>
  <c r="D42" i="39"/>
  <c r="D41" i="39"/>
  <c r="D39" i="39"/>
  <c r="D38" i="39"/>
  <c r="D36" i="39"/>
  <c r="D35" i="39"/>
  <c r="D33" i="39"/>
  <c r="D32" i="39"/>
  <c r="D30" i="39"/>
  <c r="D27" i="39"/>
  <c r="D26" i="39"/>
  <c r="D24" i="39"/>
  <c r="D23" i="39"/>
  <c r="D21" i="39"/>
  <c r="D20" i="39"/>
  <c r="D18" i="39"/>
  <c r="D17" i="39"/>
  <c r="D15" i="39"/>
  <c r="D13" i="39"/>
  <c r="D12" i="39"/>
  <c r="D10" i="39"/>
  <c r="D9" i="39"/>
  <c r="D7" i="39"/>
  <c r="D6" i="39"/>
  <c r="D35" i="37"/>
  <c r="D34" i="37"/>
  <c r="D33" i="37"/>
  <c r="D32" i="37"/>
  <c r="D10" i="37"/>
  <c r="D9" i="37"/>
  <c r="D8" i="37"/>
  <c r="D6" i="37"/>
  <c r="D6" i="36"/>
  <c r="D190" i="35"/>
  <c r="D188" i="35"/>
  <c r="D180" i="35"/>
  <c r="D171" i="35"/>
  <c r="D170" i="35"/>
  <c r="D169" i="35"/>
  <c r="D167" i="35"/>
  <c r="D160" i="35"/>
  <c r="D151" i="35"/>
  <c r="D149" i="35"/>
  <c r="D134" i="35"/>
  <c r="D123" i="35"/>
  <c r="D118" i="35"/>
  <c r="D115" i="35"/>
  <c r="D111" i="35"/>
  <c r="D103" i="35"/>
  <c r="D101" i="35"/>
  <c r="D94" i="35"/>
  <c r="D89" i="35"/>
  <c r="D86" i="35"/>
  <c r="D82" i="35"/>
  <c r="D74" i="35"/>
  <c r="D72" i="35"/>
  <c r="D66" i="35"/>
  <c r="D61" i="35"/>
  <c r="D58" i="35"/>
  <c r="D49" i="35"/>
  <c r="D45" i="35"/>
  <c r="D43" i="35"/>
  <c r="D42" i="35"/>
  <c r="D41" i="35"/>
  <c r="D40" i="35"/>
  <c r="D31" i="35"/>
  <c r="D27" i="35"/>
  <c r="D25" i="35"/>
  <c r="D23" i="35"/>
  <c r="D22" i="35"/>
  <c r="D20" i="35"/>
  <c r="D19" i="35"/>
  <c r="D17" i="35"/>
  <c r="D15" i="35"/>
  <c r="D13" i="35"/>
  <c r="D11" i="35"/>
  <c r="D9" i="35"/>
  <c r="D6" i="35"/>
  <c r="D8" i="33"/>
  <c r="D7" i="33"/>
  <c r="D6" i="33"/>
  <c r="D369" i="32"/>
  <c r="D367" i="32"/>
  <c r="D359" i="32"/>
  <c r="D350" i="32"/>
  <c r="D349" i="32"/>
  <c r="D348" i="32"/>
  <c r="D346" i="32"/>
  <c r="D339" i="32"/>
  <c r="D330" i="32"/>
  <c r="D328" i="32"/>
  <c r="D313" i="32"/>
  <c r="D306" i="32"/>
  <c r="D301" i="32"/>
  <c r="D298" i="32"/>
  <c r="D294" i="32"/>
  <c r="D286" i="32"/>
  <c r="D284" i="32"/>
  <c r="D282" i="32"/>
  <c r="D281" i="32"/>
  <c r="D280" i="32"/>
  <c r="D276" i="32"/>
  <c r="D268" i="32"/>
  <c r="D266" i="32"/>
  <c r="D265" i="32"/>
  <c r="D264" i="32"/>
  <c r="D263" i="32"/>
  <c r="D254" i="32"/>
  <c r="D250" i="32"/>
  <c r="D248" i="32"/>
  <c r="D245" i="32"/>
  <c r="D244" i="32"/>
  <c r="D242" i="32"/>
  <c r="D241" i="32"/>
  <c r="D240" i="32"/>
  <c r="D238" i="32"/>
  <c r="D236" i="32"/>
  <c r="D234" i="32"/>
  <c r="D232" i="32"/>
  <c r="D230" i="32"/>
  <c r="D227" i="32"/>
  <c r="D225" i="32"/>
  <c r="D224" i="32"/>
  <c r="D223" i="32"/>
  <c r="D222" i="32"/>
  <c r="D221" i="32"/>
  <c r="D199" i="32"/>
  <c r="D198" i="32"/>
  <c r="D197" i="32"/>
  <c r="D195" i="32"/>
  <c r="D193" i="32"/>
  <c r="D192" i="32"/>
  <c r="D191" i="32"/>
  <c r="D190" i="32"/>
  <c r="D189" i="32"/>
  <c r="D167" i="32"/>
  <c r="D166" i="32"/>
  <c r="D165" i="32"/>
  <c r="D163" i="32"/>
  <c r="D161" i="32"/>
  <c r="D150" i="32"/>
  <c r="D148" i="32"/>
  <c r="D140" i="32"/>
  <c r="D131" i="32"/>
  <c r="D130" i="32"/>
  <c r="D129" i="32"/>
  <c r="D127" i="32"/>
  <c r="D120" i="32"/>
  <c r="D111" i="32"/>
  <c r="D109" i="32"/>
  <c r="D94" i="32"/>
  <c r="D87" i="32"/>
  <c r="D82" i="32"/>
  <c r="D79" i="32"/>
  <c r="D75" i="32"/>
  <c r="D67" i="32"/>
  <c r="D65" i="32"/>
  <c r="D63" i="32"/>
  <c r="D62" i="32"/>
  <c r="D61" i="32"/>
  <c r="D57" i="32"/>
  <c r="D49" i="32"/>
  <c r="D47" i="32"/>
  <c r="D46" i="32"/>
  <c r="D45" i="32"/>
  <c r="D44" i="32"/>
  <c r="D35" i="32"/>
  <c r="D31" i="32"/>
  <c r="D29" i="32"/>
  <c r="D26" i="32"/>
  <c r="D25" i="32"/>
  <c r="D23" i="32"/>
  <c r="D22" i="32"/>
  <c r="D21" i="32"/>
  <c r="D19" i="32"/>
  <c r="D17" i="32"/>
  <c r="D15" i="32"/>
  <c r="D13" i="32"/>
  <c r="D11" i="32"/>
  <c r="D8" i="32"/>
  <c r="D6" i="32"/>
  <c r="D480" i="31"/>
  <c r="D478" i="31"/>
  <c r="D470" i="31"/>
  <c r="D461" i="31"/>
  <c r="D460" i="31"/>
  <c r="D459" i="31"/>
  <c r="D457" i="31"/>
  <c r="D450" i="31"/>
  <c r="D441" i="31"/>
  <c r="D439" i="31"/>
  <c r="D424" i="31"/>
  <c r="D417" i="31"/>
  <c r="D412" i="31"/>
  <c r="D409" i="31"/>
  <c r="D405" i="31"/>
  <c r="D397" i="31"/>
  <c r="D395" i="31"/>
  <c r="D393" i="31"/>
  <c r="D392" i="31"/>
  <c r="D391" i="31"/>
  <c r="D387" i="31"/>
  <c r="D379" i="31"/>
  <c r="D377" i="31"/>
  <c r="D376" i="31"/>
  <c r="D375" i="31"/>
  <c r="D374" i="31"/>
  <c r="D365" i="31"/>
  <c r="D361" i="31"/>
  <c r="D359" i="31"/>
  <c r="D356" i="31"/>
  <c r="D355" i="31"/>
  <c r="D353" i="31"/>
  <c r="D352" i="31"/>
  <c r="D351" i="31"/>
  <c r="D349" i="31"/>
  <c r="D347" i="31"/>
  <c r="D345" i="31"/>
  <c r="D343" i="31"/>
  <c r="D341" i="31"/>
  <c r="D338" i="31"/>
  <c r="D336" i="31"/>
  <c r="D335" i="31"/>
  <c r="D334" i="31"/>
  <c r="D333" i="31"/>
  <c r="D332" i="31"/>
  <c r="D310" i="31"/>
  <c r="D309" i="31"/>
  <c r="D308" i="31"/>
  <c r="D306" i="31"/>
  <c r="D304" i="31"/>
  <c r="D293" i="31"/>
  <c r="D291" i="31"/>
  <c r="D283" i="31"/>
  <c r="D274" i="31"/>
  <c r="D273" i="31"/>
  <c r="D272" i="31"/>
  <c r="D270" i="31"/>
  <c r="D263" i="31"/>
  <c r="D254" i="31"/>
  <c r="D252" i="31"/>
  <c r="D237" i="31"/>
  <c r="D235" i="31"/>
  <c r="D234" i="31"/>
  <c r="D233" i="31"/>
  <c r="D229" i="31"/>
  <c r="D221" i="31"/>
  <c r="D219" i="31"/>
  <c r="D215" i="31"/>
  <c r="D211" i="31"/>
  <c r="D209" i="31"/>
  <c r="D206" i="31"/>
  <c r="D205" i="31"/>
  <c r="D203" i="31"/>
  <c r="D202" i="31"/>
  <c r="D201" i="31"/>
  <c r="D199" i="31"/>
  <c r="D197" i="31"/>
  <c r="D195" i="31"/>
  <c r="D193" i="31"/>
  <c r="D190" i="31"/>
  <c r="D188" i="31"/>
  <c r="D187" i="31"/>
  <c r="D186" i="31"/>
  <c r="D185" i="31"/>
  <c r="D184" i="31"/>
  <c r="D162" i="31"/>
  <c r="D161" i="31"/>
  <c r="D160" i="31"/>
  <c r="D158" i="31"/>
  <c r="D156" i="31"/>
  <c r="D155" i="31"/>
  <c r="D154" i="31"/>
  <c r="D153" i="31"/>
  <c r="D152" i="31"/>
  <c r="D130" i="31"/>
  <c r="D129" i="31"/>
  <c r="D128" i="31"/>
  <c r="D126" i="31"/>
  <c r="D124" i="31"/>
  <c r="D113" i="31"/>
  <c r="D111" i="31"/>
  <c r="D103" i="31"/>
  <c r="D94" i="31"/>
  <c r="D93" i="31"/>
  <c r="D92" i="31"/>
  <c r="D90" i="31"/>
  <c r="D83" i="31"/>
  <c r="D74" i="31"/>
  <c r="D72" i="31"/>
  <c r="D57" i="31"/>
  <c r="D55" i="31"/>
  <c r="D54" i="31"/>
  <c r="D53" i="31"/>
  <c r="D49" i="31"/>
  <c r="D41" i="31"/>
  <c r="D39" i="31"/>
  <c r="D35" i="31"/>
  <c r="D31" i="31"/>
  <c r="D29" i="31"/>
  <c r="D26" i="31"/>
  <c r="D25" i="31"/>
  <c r="D23" i="31"/>
  <c r="D22" i="31"/>
  <c r="D21" i="31"/>
  <c r="D19" i="31"/>
  <c r="D17" i="31"/>
  <c r="D15" i="31"/>
  <c r="D13" i="31"/>
  <c r="D10" i="31"/>
  <c r="D8" i="31"/>
  <c r="D6" i="31"/>
  <c r="D26" i="30"/>
  <c r="D25" i="30"/>
  <c r="D24" i="30"/>
  <c r="D22" i="30"/>
  <c r="D15" i="30"/>
  <c r="D6" i="30"/>
  <c r="D7" i="28"/>
  <c r="D6" i="28"/>
  <c r="D14" i="27"/>
  <c r="D13" i="27"/>
  <c r="D11" i="27"/>
  <c r="D37" i="24"/>
  <c r="D28" i="24"/>
  <c r="D27" i="24"/>
  <c r="D26" i="24"/>
  <c r="D24" i="24"/>
  <c r="D17" i="24"/>
  <c r="D8" i="24"/>
  <c r="D6" i="24"/>
  <c r="D154" i="23"/>
  <c r="D149" i="23"/>
  <c r="D146" i="23"/>
  <c r="D142" i="23"/>
  <c r="D134" i="23"/>
  <c r="D132" i="23"/>
  <c r="D121" i="23"/>
  <c r="D116" i="23"/>
  <c r="D113" i="23"/>
  <c r="D109" i="23"/>
  <c r="D101" i="23"/>
  <c r="D99" i="23"/>
  <c r="D89" i="23"/>
  <c r="D84" i="23"/>
  <c r="D81" i="23"/>
  <c r="D72" i="23"/>
  <c r="D68" i="23"/>
  <c r="D66" i="23"/>
  <c r="D56" i="23"/>
  <c r="D51" i="23"/>
  <c r="D48" i="23"/>
  <c r="D39" i="23"/>
  <c r="D35" i="23"/>
  <c r="D33" i="23"/>
  <c r="D31" i="23"/>
  <c r="D30" i="23"/>
  <c r="D29" i="23"/>
  <c r="D25" i="23"/>
  <c r="D17" i="23"/>
  <c r="D15" i="23"/>
  <c r="D14" i="23"/>
  <c r="D12" i="23"/>
  <c r="D10" i="23"/>
  <c r="D8" i="23"/>
  <c r="D6" i="23"/>
  <c r="D130" i="22"/>
  <c r="D125" i="22"/>
  <c r="D122" i="22"/>
  <c r="D118" i="22"/>
  <c r="D110" i="22"/>
  <c r="D108" i="22"/>
  <c r="D98" i="22"/>
  <c r="D93" i="22"/>
  <c r="D90" i="22"/>
  <c r="D81" i="22"/>
  <c r="D77" i="22"/>
  <c r="D75" i="22"/>
  <c r="D65" i="22"/>
  <c r="D60" i="22"/>
  <c r="D57" i="22"/>
  <c r="D48" i="22"/>
  <c r="D44" i="22"/>
  <c r="D42" i="22"/>
  <c r="D35" i="22"/>
  <c r="D30" i="22"/>
  <c r="D27" i="22"/>
  <c r="D23" i="22"/>
  <c r="D15" i="22"/>
  <c r="D13" i="22"/>
  <c r="D12" i="22"/>
  <c r="D10" i="22"/>
  <c r="D8" i="22"/>
  <c r="D6" i="22"/>
  <c r="D100" i="21"/>
  <c r="D95" i="21"/>
  <c r="D92" i="21"/>
  <c r="D83" i="21"/>
  <c r="D79" i="21"/>
  <c r="D77" i="21"/>
  <c r="D67" i="21"/>
  <c r="D62" i="21"/>
  <c r="D59" i="21"/>
  <c r="D50" i="21"/>
  <c r="D46" i="21"/>
  <c r="D44" i="21"/>
  <c r="D33" i="21"/>
  <c r="D28" i="21"/>
  <c r="D25" i="21"/>
  <c r="D21" i="21"/>
  <c r="D13" i="21"/>
  <c r="D11" i="21"/>
  <c r="D10" i="21"/>
  <c r="D8" i="21"/>
  <c r="D6" i="21"/>
  <c r="D65" i="20"/>
  <c r="D60" i="20"/>
  <c r="D57" i="20"/>
  <c r="D48" i="20"/>
  <c r="D44" i="20"/>
  <c r="D42" i="20"/>
  <c r="D31" i="20"/>
  <c r="D26" i="20"/>
  <c r="D23" i="20"/>
  <c r="D19" i="20"/>
  <c r="D11" i="20"/>
  <c r="D9" i="20"/>
  <c r="D8" i="20"/>
  <c r="D6" i="20"/>
  <c r="D29" i="19"/>
  <c r="D24" i="19"/>
  <c r="D21" i="19"/>
  <c r="D17" i="19"/>
  <c r="D9" i="19"/>
  <c r="D7" i="19"/>
  <c r="D6" i="19"/>
  <c r="D27" i="18"/>
  <c r="D22" i="18"/>
  <c r="D19" i="18"/>
  <c r="D10" i="18"/>
  <c r="D6" i="18"/>
  <c r="D26" i="14"/>
  <c r="D21" i="14"/>
  <c r="D18" i="14"/>
  <c r="D14" i="14"/>
  <c r="D6" i="14"/>
  <c r="D16" i="12"/>
  <c r="D11" i="12"/>
  <c r="D8" i="12"/>
  <c r="D14" i="11"/>
  <c r="D9" i="11"/>
  <c r="D6" i="11"/>
  <c r="D202" i="5"/>
  <c r="D193" i="5"/>
  <c r="D192" i="5"/>
  <c r="D191" i="5"/>
  <c r="D189" i="5"/>
  <c r="D182" i="5"/>
  <c r="D173" i="5"/>
  <c r="D171" i="5"/>
  <c r="D156" i="5"/>
  <c r="D145" i="5"/>
  <c r="D140" i="5"/>
  <c r="D137" i="5"/>
  <c r="D133" i="5"/>
  <c r="D125" i="5"/>
  <c r="D123" i="5"/>
  <c r="D112" i="5"/>
  <c r="D107" i="5"/>
  <c r="D104" i="5"/>
  <c r="D100" i="5"/>
  <c r="D92" i="5"/>
  <c r="D90" i="5"/>
  <c r="D80" i="5"/>
  <c r="D75" i="5"/>
  <c r="D72" i="5"/>
  <c r="D63" i="5"/>
  <c r="D59" i="5"/>
  <c r="D57" i="5"/>
  <c r="D51" i="5"/>
  <c r="D46" i="5"/>
  <c r="D43" i="5"/>
  <c r="D34" i="5"/>
  <c r="D30" i="5"/>
  <c r="D28" i="5"/>
  <c r="D24" i="5"/>
  <c r="D20" i="5"/>
  <c r="D18" i="5"/>
  <c r="D17" i="5"/>
  <c r="D15" i="5"/>
  <c r="D13" i="5"/>
  <c r="D11" i="5"/>
  <c r="D9" i="5"/>
  <c r="D7" i="5"/>
  <c r="D8" i="4"/>
  <c r="D7" i="4"/>
  <c r="D6" i="4"/>
  <c r="D14" i="3"/>
  <c r="D13" i="3"/>
  <c r="D12" i="3"/>
  <c r="D10" i="3"/>
  <c r="D9" i="3"/>
  <c r="D8" i="3"/>
  <c r="D15" i="2"/>
  <c r="D14" i="2"/>
  <c r="D13" i="2"/>
  <c r="D11" i="2"/>
  <c r="D10" i="2"/>
  <c r="D9" i="2"/>
  <c r="D799" i="1"/>
  <c r="D798" i="1"/>
  <c r="D797" i="1"/>
  <c r="D795" i="1"/>
  <c r="D794" i="1"/>
  <c r="D793" i="1"/>
  <c r="D780" i="1"/>
  <c r="D771" i="1"/>
  <c r="D770" i="1"/>
  <c r="D769" i="1"/>
  <c r="D767" i="1"/>
  <c r="D760" i="1"/>
  <c r="D751" i="1"/>
  <c r="D749" i="1"/>
  <c r="D734" i="1"/>
  <c r="D723" i="1"/>
  <c r="D718" i="1"/>
  <c r="D715" i="1"/>
  <c r="D711" i="1"/>
  <c r="D703" i="1"/>
  <c r="D701" i="1"/>
  <c r="D694" i="1"/>
  <c r="D689" i="1"/>
  <c r="D686" i="1"/>
  <c r="D682" i="1"/>
  <c r="D674" i="1"/>
  <c r="D672" i="1"/>
  <c r="D666" i="1"/>
  <c r="D661" i="1"/>
  <c r="D658" i="1"/>
  <c r="D649" i="1"/>
  <c r="D645" i="1"/>
  <c r="D643" i="1"/>
  <c r="D642" i="1"/>
  <c r="D641" i="1"/>
  <c r="D640" i="1"/>
  <c r="D631" i="1"/>
  <c r="D627" i="1"/>
  <c r="D625" i="1"/>
  <c r="D623" i="1"/>
  <c r="D622" i="1"/>
  <c r="D620" i="1"/>
  <c r="D619" i="1"/>
  <c r="D617" i="1"/>
  <c r="D615" i="1"/>
  <c r="D613" i="1"/>
  <c r="D611" i="1"/>
  <c r="D609" i="1"/>
  <c r="D598" i="1"/>
  <c r="D597" i="1"/>
  <c r="D596" i="1"/>
  <c r="D585" i="1"/>
  <c r="D583" i="1"/>
  <c r="D572" i="1"/>
  <c r="D550" i="1"/>
  <c r="D548" i="1"/>
  <c r="D540" i="1"/>
  <c r="D531" i="1"/>
  <c r="D530" i="1"/>
  <c r="D529" i="1"/>
  <c r="D527" i="1"/>
  <c r="D520" i="1"/>
  <c r="D511" i="1"/>
  <c r="D509" i="1"/>
  <c r="D494" i="1"/>
  <c r="D492" i="1"/>
  <c r="D491" i="1"/>
  <c r="D490" i="1"/>
  <c r="D486" i="1"/>
  <c r="D478" i="1"/>
  <c r="D476" i="1"/>
  <c r="D472" i="1"/>
  <c r="D468" i="1"/>
  <c r="D466" i="1"/>
  <c r="D463" i="1"/>
  <c r="D462" i="1"/>
  <c r="D460" i="1"/>
  <c r="D459" i="1"/>
  <c r="D458" i="1"/>
  <c r="D456" i="1"/>
  <c r="D454" i="1"/>
  <c r="D452" i="1"/>
  <c r="D450" i="1"/>
  <c r="D447" i="1"/>
  <c r="D445" i="1"/>
  <c r="D444" i="1"/>
  <c r="D443" i="1"/>
  <c r="D442" i="1"/>
  <c r="D441" i="1"/>
  <c r="D419" i="1"/>
  <c r="D418" i="1"/>
  <c r="D417" i="1"/>
  <c r="D415" i="1"/>
  <c r="D413" i="1"/>
  <c r="D402" i="1"/>
  <c r="D400" i="1"/>
  <c r="D392" i="1"/>
  <c r="D383" i="1"/>
  <c r="D382" i="1"/>
  <c r="D375" i="1"/>
  <c r="D366" i="1"/>
  <c r="D364" i="1"/>
  <c r="D349" i="1"/>
  <c r="D345" i="1"/>
  <c r="D341" i="1"/>
  <c r="D339" i="1"/>
  <c r="D337" i="1"/>
  <c r="D336" i="1"/>
  <c r="D334" i="1"/>
  <c r="D333" i="1"/>
  <c r="D332" i="1"/>
  <c r="D330" i="1"/>
  <c r="D328" i="1"/>
  <c r="D326" i="1"/>
  <c r="D323" i="1"/>
  <c r="D321" i="1"/>
  <c r="D320" i="1"/>
  <c r="D319" i="1"/>
  <c r="D318" i="1"/>
  <c r="D317" i="1"/>
  <c r="D295" i="1"/>
  <c r="D294" i="1"/>
  <c r="D293" i="1"/>
  <c r="D291" i="1"/>
  <c r="D289" i="1"/>
  <c r="D288" i="1"/>
  <c r="D287" i="1"/>
  <c r="D286" i="1"/>
  <c r="D285" i="1"/>
  <c r="D263" i="1"/>
  <c r="D262" i="1"/>
  <c r="D261" i="1"/>
  <c r="D259" i="1"/>
  <c r="D257" i="1"/>
  <c r="D246" i="1"/>
  <c r="D244" i="1"/>
  <c r="D236" i="1"/>
  <c r="D227" i="1"/>
  <c r="D226" i="1"/>
  <c r="D219" i="1"/>
  <c r="D210" i="1"/>
  <c r="D208" i="1"/>
  <c r="D193" i="1"/>
  <c r="D189" i="1"/>
  <c r="D185" i="1"/>
  <c r="D183" i="1"/>
  <c r="D181" i="1"/>
  <c r="D180" i="1"/>
  <c r="D178" i="1"/>
  <c r="D177" i="1"/>
  <c r="D176" i="1"/>
  <c r="D174" i="1"/>
  <c r="D172" i="1"/>
  <c r="D170" i="1"/>
  <c r="D167" i="1"/>
  <c r="D165" i="1"/>
  <c r="D163" i="1"/>
  <c r="D161" i="1"/>
  <c r="D152" i="1"/>
  <c r="D143" i="1"/>
  <c r="D119" i="1"/>
  <c r="D118" i="1"/>
  <c r="D116" i="1"/>
  <c r="D114" i="1"/>
  <c r="D113" i="1"/>
  <c r="D111" i="1"/>
  <c r="D109" i="1"/>
  <c r="D107" i="1"/>
  <c r="D106" i="1"/>
  <c r="D103" i="1"/>
  <c r="D101" i="1"/>
  <c r="D100" i="1"/>
  <c r="D97" i="1"/>
  <c r="D95" i="1"/>
  <c r="D94" i="1"/>
  <c r="D92" i="1"/>
  <c r="D90" i="1"/>
  <c r="D89" i="1"/>
  <c r="D87" i="1"/>
  <c r="D85" i="1"/>
  <c r="D84" i="1"/>
  <c r="D82" i="1"/>
  <c r="D80" i="1"/>
  <c r="D77" i="1"/>
  <c r="D75" i="1"/>
  <c r="D70" i="1"/>
  <c r="D69" i="1"/>
  <c r="D67" i="1"/>
  <c r="D66" i="1"/>
  <c r="D64" i="1"/>
  <c r="D63" i="1"/>
  <c r="D61" i="1"/>
  <c r="D59" i="1"/>
  <c r="D58" i="1"/>
  <c r="D56" i="1"/>
  <c r="D55" i="1"/>
  <c r="D53" i="1"/>
  <c r="D52" i="1"/>
  <c r="D50" i="1"/>
  <c r="D48" i="1"/>
  <c r="D47" i="1"/>
  <c r="D45" i="1"/>
  <c r="D44" i="1"/>
  <c r="D42" i="1"/>
  <c r="D41" i="1"/>
  <c r="D39" i="1"/>
</calcChain>
</file>

<file path=xl/sharedStrings.xml><?xml version="1.0" encoding="utf-8"?>
<sst xmlns="http://schemas.openxmlformats.org/spreadsheetml/2006/main" count="24992" uniqueCount="556">
  <si>
    <t>Project Description</t>
  </si>
  <si>
    <t>Description</t>
  </si>
  <si>
    <t>Schema Type</t>
  </si>
  <si>
    <t>Verifiable Credentials</t>
  </si>
  <si>
    <t>Required Field</t>
  </si>
  <si>
    <t>Field Type</t>
  </si>
  <si>
    <t>Parameter</t>
  </si>
  <si>
    <t>Visibility</t>
  </si>
  <si>
    <t>Question</t>
  </si>
  <si>
    <t>Allow Multiple Answers</t>
  </si>
  <si>
    <t>Answer</t>
  </si>
  <si>
    <t>Yes</t>
  </si>
  <si>
    <t>Project Details</t>
  </si>
  <si>
    <t/>
  </si>
  <si>
    <t>No</t>
  </si>
  <si>
    <t>String</t>
  </si>
  <si>
    <t>Summary Description of the Project</t>
  </si>
  <si>
    <t>example</t>
  </si>
  <si>
    <t>Sectoral Scope</t>
  </si>
  <si>
    <t>Project Type</t>
  </si>
  <si>
    <t>Type of Activity</t>
  </si>
  <si>
    <t>Project Scale</t>
  </si>
  <si>
    <t>Project Location Latitude</t>
  </si>
  <si>
    <t>Project Location Longitude</t>
  </si>
  <si>
    <t>GeoJSON</t>
  </si>
  <si>
    <t>Project Location GeoJSON (GeoJSON supports the following geometry types: Point, LineString, Polygon, MultiPoint, MultiLineString, MultiPolygon.)</t>
  </si>
  <si>
    <t>Project Eligibility</t>
  </si>
  <si>
    <t>Project Participant Organization Name</t>
  </si>
  <si>
    <t>Project Participant Contact Person</t>
  </si>
  <si>
    <t>Project Participant Title</t>
  </si>
  <si>
    <t>Project Participant Address</t>
  </si>
  <si>
    <t>Project Participant Country</t>
  </si>
  <si>
    <t>Project Participant Telephone</t>
  </si>
  <si>
    <t>Email</t>
  </si>
  <si>
    <t>Project Participant Email</t>
  </si>
  <si>
    <t>example@email.com</t>
  </si>
  <si>
    <t>Project Ownership</t>
  </si>
  <si>
    <t>Participation under other GHG Programs</t>
  </si>
  <si>
    <t>Other Forms of Environmental Credit</t>
  </si>
  <si>
    <t>Project Rejected by Other GHG Programs</t>
  </si>
  <si>
    <t>Title and Reference of Methodologies</t>
  </si>
  <si>
    <t>Date</t>
  </si>
  <si>
    <t xml:space="preserve">Project Start Date </t>
  </si>
  <si>
    <t>2000-01-01</t>
  </si>
  <si>
    <t>Date Range</t>
  </si>
  <si>
    <t>Crediting Period</t>
  </si>
  <si>
    <t>From</t>
  </si>
  <si>
    <t>To</t>
  </si>
  <si>
    <t>Monitoring Period</t>
  </si>
  <si>
    <t>Monitoring Plan</t>
  </si>
  <si>
    <t>Compliance with Laws, Statutes and Other Regulatory Frameworks</t>
  </si>
  <si>
    <t>Sustainable development</t>
  </si>
  <si>
    <t>Further Information</t>
  </si>
  <si>
    <t>Enum</t>
  </si>
  <si>
    <t>Would you like to use t (enum)</t>
  </si>
  <si>
    <t>Would you like to use the "Simplified procedure to demonstrate additionality" (Tool 32) or "Procedure to demonstrate additionality" (Tool 01)?</t>
  </si>
  <si>
    <t>Tool 32</t>
  </si>
  <si>
    <t>Tool 01</t>
  </si>
  <si>
    <t>Is the proposed project (enum)</t>
  </si>
  <si>
    <t>Is the proposed project activity the first-of-its-kind?</t>
  </si>
  <si>
    <t>Help Text</t>
  </si>
  <si>
    <t>{"color":"#000000","size":"18px"}</t>
  </si>
  <si>
    <t>Project is additional</t>
  </si>
  <si>
    <t>Step 1 Identification of alter</t>
  </si>
  <si>
    <t>Have realistic and credible alternative scenario(s) to the project activity been identified?</t>
  </si>
  <si>
    <t>Have realistic and cred (enum)</t>
  </si>
  <si>
    <t>Project is not additional</t>
  </si>
  <si>
    <t>Step 1 Identification of al 1</t>
  </si>
  <si>
    <t>Are the alternative scenario(s) in compliance with mandatory legislation and regulations (taking into account the enforcement in the region or country and EB decisions on national and/or sectoral policies and regulations)?</t>
  </si>
  <si>
    <t>Are the alternative sce (enum)</t>
  </si>
  <si>
    <t>Step 2 Investment analysis</t>
  </si>
  <si>
    <t>Step 2: Investment analysis</t>
  </si>
  <si>
    <t>Investment analysis (enum)</t>
  </si>
  <si>
    <t>Investment analysis</t>
  </si>
  <si>
    <t>Step 3 Barrier analysis. Quest</t>
  </si>
  <si>
    <t>Step 3: Barrier analysis</t>
  </si>
  <si>
    <t xml:space="preserve"> Is there at least one  (enum)</t>
  </si>
  <si>
    <t xml:space="preserve"> Is there at least one barrier preventing the implementation of the proposed project activity without the CDM?</t>
  </si>
  <si>
    <t>Step 3 Barrier analysis. Qu 1</t>
  </si>
  <si>
    <t>Step 3: Barrier analysis. Question 2</t>
  </si>
  <si>
    <t>Is at least one alterna (enum)</t>
  </si>
  <si>
    <t>Is at least one alternative scenario, other than proposed CDM project activity, not prevented by any of the identified barriers?</t>
  </si>
  <si>
    <t>Step 4 Common practice analysi</t>
  </si>
  <si>
    <t>Step 4: Common practice analysis</t>
  </si>
  <si>
    <t>No similar activities c (enum)</t>
  </si>
  <si>
    <t xml:space="preserve">No similar activities can be observed? </t>
  </si>
  <si>
    <t>Step 4 Common practice anal 1</t>
  </si>
  <si>
    <t>Step 4: Common practice analysis. Question 2</t>
  </si>
  <si>
    <t>Step 3: Provide explanation to justify answer</t>
  </si>
  <si>
    <t>Step 2: Provide explanation to justify answer</t>
  </si>
  <si>
    <t>Step 1: Provide explanation to justify answer</t>
  </si>
  <si>
    <t>Step 0: Provide explanation to justify answer</t>
  </si>
  <si>
    <t>Choose which activity p (enum)</t>
  </si>
  <si>
    <t>Choose which activity project falls under:</t>
  </si>
  <si>
    <t>Waste handling and disposal</t>
  </si>
  <si>
    <t>Positive list for technologyme</t>
  </si>
  <si>
    <t>Positive list for technology/measure used by household, communities and SMEs</t>
  </si>
  <si>
    <t>Choose which technology (enum)</t>
  </si>
  <si>
    <t>Choose which technology/measure the project falls under:</t>
  </si>
  <si>
    <t>Biogas digesters for cooking</t>
  </si>
  <si>
    <t>Provide evidence to justify answer</t>
  </si>
  <si>
    <t>Renewable energy</t>
  </si>
  <si>
    <t>Choose which renewable  (enum)</t>
  </si>
  <si>
    <t>Choose which renewable energy activity the project falls under:</t>
  </si>
  <si>
    <t>Tech for large-scale grid-connected power generation</t>
  </si>
  <si>
    <t>Rural electrification projects</t>
  </si>
  <si>
    <t>Does the project mee 4 (enum)</t>
  </si>
  <si>
    <t xml:space="preserve">Does the project meet the following conditions? (a) Rural electrification rate in the country is below 50 per cent;  (b) Geography: Least Developed Countries , Small Island Developing States , Special Under Developed Zone (SUZ) (c) Recent trends: rural electrification rate has increased by less than 20 per cent over the past 10 years;  (d) The extension of a grid for rural electrification of a community involves at least a distance of 3 km from the point of grid extension to the rural community at which the CDM project is implemented. </t>
  </si>
  <si>
    <t>Project is deemed not additional</t>
  </si>
  <si>
    <t>Project is deemed additional</t>
  </si>
  <si>
    <t xml:space="preserve">Tech for small-scale off-grid </t>
  </si>
  <si>
    <t>Tech for small-scale off-grid power generation</t>
  </si>
  <si>
    <t>Does the project mee 3 (enum)</t>
  </si>
  <si>
    <t>Does the project meet the following conditions? (as well as not exceeding the thresholds indicated in parentheses with the aggregate project installed capacity not exceeding the 15 MW threshold) (a) Micro/pico-hydro (with power plant size up to 100 kW) (b) Micro/pico-wind turbine (up to 100 kW) (c) PV-wind hybrid (up to 100 kW) d) Geothermal (up to 200 kW) (e) Biomass gasification/biogas (up to 100 kW)</t>
  </si>
  <si>
    <t>Tech for small-scale grid-conn</t>
  </si>
  <si>
    <t>Tech for small-scale grid-connected power generation</t>
  </si>
  <si>
    <t>Does the project includ (enum)</t>
  </si>
  <si>
    <t>Does the project include technologies in the following positive list? (a) Solar thermal electricity generation including concentrating solar power  (b) Off-shore wind technologies (c) Marine wave technologies d) Marine tidal technologies (e) Building-integrated wind turbines or household rooftop wind turbines of a size up to 100 kW (f) Biomass internal gasification combined cycle.</t>
  </si>
  <si>
    <t xml:space="preserve">Tech for large-scale isolated </t>
  </si>
  <si>
    <t>Tech for large-scale isolated grid power generation</t>
  </si>
  <si>
    <t>Choose which grid-connected electricity generation technology used out of the positive list:</t>
  </si>
  <si>
    <t>Does the project mee 2 (enum)</t>
  </si>
  <si>
    <t xml:space="preserve">Does the project meet the following conditions? (a) The percentage share of total installed isolated grid power generation capacity of the specific technology in the total installed isolated grid power generation capacity in the host country is equal to or less than two per cent; or  (b) The total installed isolated grid power generation capacity of the specific technology in the host country is less than or equal to 50 MW. </t>
  </si>
  <si>
    <t>Tech for large-scale grid-conn</t>
  </si>
  <si>
    <t>Choose which grid-conne (enum)</t>
  </si>
  <si>
    <t xml:space="preserve">Choose which grid-connected electricity generation technology used out of the positive list: </t>
  </si>
  <si>
    <t>Solar thermal electricity generation includign concentrating solar power</t>
  </si>
  <si>
    <t>Does the project mee 1 (enum)</t>
  </si>
  <si>
    <t xml:space="preserve">Does the project meet the following conditions? (a) The percentage share of total installed capacity of the specific technology in the total installed grid connected power generation capacity in the host country is equal to or less than two per cent; or (b) The total installed capacity of the technology in the host country is less than or equal to 50 MW. </t>
  </si>
  <si>
    <t>Choose which waste hand (enum)</t>
  </si>
  <si>
    <t>Choose which waste handling and disposal activity the project falls under:</t>
  </si>
  <si>
    <t>Landfill gas recovery and its gainful use</t>
  </si>
  <si>
    <t>Methane recovery in wastewater</t>
  </si>
  <si>
    <t>Methane recovery in wastewater treatment</t>
  </si>
  <si>
    <t>Does the project meet t (enum)</t>
  </si>
  <si>
    <t xml:space="preserve">Does the project meet the following conditions? (a) The existing treatment system is an anaerobic lagoon and the wastewater discharged meets the host country regulation;  (b) There is no regulation in the host country that requires the management of biogas from domestic, industrial and agricultural sites;  (c) There is no capacity increase in the wastewater treatment system;  (d) No other alternative economic activity is expected to be undertaken on the land of the existing lagoon;  (e) The biogas is used to generate electricity in one or more power plants, and the total nameplate capacity is below 5 MW. </t>
  </si>
  <si>
    <t xml:space="preserve">Landfill gas recovery and its </t>
  </si>
  <si>
    <t>Does project meet the f (enum)</t>
  </si>
  <si>
    <t>Does project meet the following conditions? (a) The LFG is used to generate electricity in one or several power plants with a total nameplate capacity that equals or is below 10 MW (b) The LFG is used to generate heat for internal or external consumption (c) The LFG is flared</t>
  </si>
  <si>
    <t>Number</t>
  </si>
  <si>
    <t xml:space="preserve">Project emissions in year y (tCO2e/yr) </t>
  </si>
  <si>
    <t>The project emissions from consumption  of electricity by the project activity</t>
  </si>
  <si>
    <t xml:space="preserve">The project emissions from fossil fuel combustion for purposes other than electricity  generation </t>
  </si>
  <si>
    <t xml:space="preserve">Project emissions from land application of sludge in year y  (t CO2e/yr) </t>
  </si>
  <si>
    <t xml:space="preserve">Project emissions from land application of wastewater in year y  (t CO2e/yr) </t>
  </si>
  <si>
    <t>Project emissions from fossil fuel consumption in year y (tCO2/yr)</t>
  </si>
  <si>
    <t xml:space="preserve"> Global Warming Potential of nitrous dioxide (t CO2e/tN2O) </t>
  </si>
  <si>
    <t xml:space="preserve">Average chemical oxygen demand in the sludge applied to land  after the dewatering process in month m (t COD/t sludge) </t>
  </si>
  <si>
    <t>Global Warming Potential of methane valid for the applicable  commitment period (t CO2e/t CH4)</t>
  </si>
  <si>
    <t xml:space="preserve">Amount of nitrogen in the sludge applied to land in year y (t N/yr) </t>
  </si>
  <si>
    <t>Amount of sludge applied to land in month m (t sludge/month)</t>
  </si>
  <si>
    <t>Emission factor of nitrous oxide per tonne of waste composted  valid for year y (t N2O/t)</t>
  </si>
  <si>
    <t xml:space="preserve">Global warming potential of CH4 valid for the relevant commitment period (t CO2e/t CH4) </t>
  </si>
  <si>
    <t>Quantity of sludge applied in sludge application  cycle c (t)</t>
  </si>
  <si>
    <t xml:space="preserve">Average mass fraction of methane in the produced steam in year y (tCH4/t steam) </t>
  </si>
  <si>
    <t>Project emissions from the operation of binary geothermal power plants due to physical leakage of non-condensable gases in year y (t CO2e/yr). In case the difference between steam inflow and outflow to the power plant is less than 1%, then the project participants are not required to account these project emissions</t>
  </si>
  <si>
    <t>Project emissions from the operation of binary geothermal power plants due to physical leakage of working fluid contained in heat exchangers in year y (t CO2e/yr)</t>
  </si>
  <si>
    <t xml:space="preserve">Mass fraction of nitrogen in the sludge applied to land in month m  (t N/t sludge) </t>
  </si>
  <si>
    <t>Quantity of steam leaving the geothermal plant in year y (t steam/yr)</t>
  </si>
  <si>
    <t>Quantity of working fluid leaked/reinjected in year y (t working fluid/yr)</t>
  </si>
  <si>
    <t>Global Warming Potential for the working fluid used in the binary geothermal power plan</t>
  </si>
  <si>
    <t>Does project include in (enum)</t>
  </si>
  <si>
    <t>Does project include integrated hydro power projects?</t>
  </si>
  <si>
    <t>Power Density</t>
  </si>
  <si>
    <t xml:space="preserve">Power density of the project activity (W/m2) </t>
  </si>
  <si>
    <t>Installed capacity of the hydro power plant after the implementation of the project activity (W)</t>
  </si>
  <si>
    <t xml:space="preserve">Installed capacity of the hydro power plant before the implementation of the project activity (W). For new hydro power plants, this value is zero </t>
  </si>
  <si>
    <t xml:space="preserve">Area of the single or multiple reservoirs measured in the surface of the water, after the implementation of the project activity, when the reservoir is full (m2) </t>
  </si>
  <si>
    <t xml:space="preserve">Area of the single or multiple reservoirs measured in the surface of the water, before the implementation of the project activity, when the reservoir is full (m2). For new reservoirs, this value is zero </t>
  </si>
  <si>
    <t xml:space="preserve">Project emissions from water reservoirs of hydro power plants in year y (tCO2e/yr) </t>
  </si>
  <si>
    <t xml:space="preserve">Default emission factor for emissions from reservoirs of hydro power plants (kg CO2e/MWh) </t>
  </si>
  <si>
    <t>Total electricity produced by the project activity, including the electricity supplied to the grid and the electricity supplied to internal loads, in year y (MWh)</t>
  </si>
  <si>
    <t>Power Density Integrated</t>
  </si>
  <si>
    <t>Power density of the project activity (W/m2)</t>
  </si>
  <si>
    <t xml:space="preserve">Installed capacity of the hydro power plant after the implementation of the project activity (W) i=Individual power plants included in integrated hydro power project </t>
  </si>
  <si>
    <t xml:space="preserve">Area of the single or multiple reservoirs measured in the surface of the water, after the implementation of the project activity, when the reservoir is full (m2)  j=Individual reservoirs included in integrated hydro power project </t>
  </si>
  <si>
    <t>Does the source of elec (enum)</t>
  </si>
  <si>
    <t>Does the source of electricity for charging of a BESS come from the grid or from the use of fossil fuels?</t>
  </si>
  <si>
    <t>Grid</t>
  </si>
  <si>
    <t>Tool 05</t>
  </si>
  <si>
    <t>If emissions are calcul (enum)</t>
  </si>
  <si>
    <t>If emissions are calculated for electricity consumption, then tool 05 is only applicable if one out of the following three scenarios applies to the sources of electricity consumption, please select the appropriate one for your project:</t>
  </si>
  <si>
    <t>Electricity consumption from the grid</t>
  </si>
  <si>
    <t>Tool 05 Scenario C</t>
  </si>
  <si>
    <t>Electricity consumption from the grid and (a) fossil fuel fired captive power plant(s)</t>
  </si>
  <si>
    <t>Please select the appro (enum)</t>
  </si>
  <si>
    <t>Please select the appropriate option for your project</t>
  </si>
  <si>
    <t>Grid electricity</t>
  </si>
  <si>
    <t>Tool 05 Scenario A</t>
  </si>
  <si>
    <t>Scenario A</t>
  </si>
  <si>
    <t>Scenario A has 2 option (enum)</t>
  </si>
  <si>
    <t>Scenario A has 2 options, please select the appropriate one for your project:</t>
  </si>
  <si>
    <t>Calculate the combined margin emission factor of the applicable electricity system, using the procedures in the latest approved version of the “Use Tool 7 to calculate the emission factor for an electricity system” (EFEL,j/k/l,y = EFgrid,CM,y)</t>
  </si>
  <si>
    <t>Tool 07</t>
  </si>
  <si>
    <t>Please provide information about electricity systems</t>
  </si>
  <si>
    <t>Does you have hourly or (enum)</t>
  </si>
  <si>
    <t>Does you have hourly or annual data from each power plant on power generation and fuel type and fuel consumption?</t>
  </si>
  <si>
    <t>Hourly</t>
  </si>
  <si>
    <t>Is LCMR share less than 50% in</t>
  </si>
  <si>
    <t>Is LCMR share less than 50% in recent 5 years?</t>
  </si>
  <si>
    <t>Is LCMR share less than (enum)</t>
  </si>
  <si>
    <t>Is the average load by LCMR le</t>
  </si>
  <si>
    <t>Is the average load by LCMR less than the average LASL over three years?</t>
  </si>
  <si>
    <t>Is the average load by  (enum)</t>
  </si>
  <si>
    <t>Are hourly loads of the grid i</t>
  </si>
  <si>
    <t>Are hourly loads of the grid in MW available?</t>
  </si>
  <si>
    <t>Are hourly loads of the (enum)</t>
  </si>
  <si>
    <t>Is the LASL more than one thir</t>
  </si>
  <si>
    <t>Is the LASL more than one third of the HASL?</t>
  </si>
  <si>
    <t>Simple Adj OM</t>
  </si>
  <si>
    <t>Simple Adjusted OM</t>
  </si>
  <si>
    <t>Average OM Simple OM</t>
  </si>
  <si>
    <t>Simple OM</t>
  </si>
  <si>
    <t>Select one of the two o (enum)</t>
  </si>
  <si>
    <t>Select one of the two options to determine the calculation approach</t>
  </si>
  <si>
    <t>Based on the net electricity generation and a CO2 emission factor of each power unit</t>
  </si>
  <si>
    <t>Calculation based on total fue</t>
  </si>
  <si>
    <t>Calculation based on total fuel consumption and electricity  generation of the system</t>
  </si>
  <si>
    <t>Calculation based on average e</t>
  </si>
  <si>
    <t>Calculation based on average efficiency and electricity  generation of each plant</t>
  </si>
  <si>
    <t>Simple operating margin CO2 emission factor in year y (t CO2/MWh</t>
  </si>
  <si>
    <t>Simple operating margin CO2 emission factor in year y (t CO2/MWh)</t>
  </si>
  <si>
    <t>Net electricity generated and delivered to the grid by all power sources serving the system, including low-cost/must-run power plants/units, in year y (MWh)</t>
  </si>
  <si>
    <t>Fuel Type</t>
  </si>
  <si>
    <t>(Average OM Simple Adj OM) Pow</t>
  </si>
  <si>
    <t>Power units serving the grid in specified year</t>
  </si>
  <si>
    <t>Dispatch Data OM</t>
  </si>
  <si>
    <t>Dispatch Data Analysis OM</t>
  </si>
  <si>
    <t>Select the option th 1 (enum)</t>
  </si>
  <si>
    <t>Select the option that will be used to calculate the Dispatch Data Analysis OM:</t>
  </si>
  <si>
    <t>If hourly fuel consumption data is available</t>
  </si>
  <si>
    <t>Dispatch data analysis operating margin CO2 emission factor in year y (t CO2/MWh) Reference AMS-III.BB Section 64-69</t>
  </si>
  <si>
    <t>Build Margin</t>
  </si>
  <si>
    <t>Build margin CO2 emission factor in year y (t CO2/MWh)</t>
  </si>
  <si>
    <t>The sample group of power units ""m"" used to calculate the build margin consists of either:
   (a)  The set of five power units that have been built most recently;or  
   (b)  The set of power capacity additions in the electricity system that comprise 20% of the system generation (in MWh) and that have been built most recently.
Project participants should use the set of power units that comprises the larger annual generation. As a general guidance, a power unit is considered to have been built at the date when it started to supply electricity to the grid.  
Power plant registered as CDM project activities should be excluded from the sample group m. However, If the group of power units, not registered as CDM project activity, identified for estimating the build margin emission factor includes power unit(s) that is(are) built more than 10 years ago then:  
   (i)   Exclude power unit(s) that is (are) built more than 10 years ago from the group; and 
   (ii)  Include grid connected power projects registered as CDM project activities, which are dispatched by dispatching authority to the electricity system.   
Reference Figure 4 in AMS-III.BB document.</t>
  </si>
  <si>
    <t>Most recent year generation data available</t>
  </si>
  <si>
    <t>Total system generation</t>
  </si>
  <si>
    <t>Power Unit</t>
  </si>
  <si>
    <t>Unit Name</t>
  </si>
  <si>
    <t>Commissioning Date</t>
  </si>
  <si>
    <t>Energy that comprises up to 20% of the system generation (MWh)</t>
  </si>
  <si>
    <t>CO2 emission factor of power unit (t CO2/MWh)</t>
  </si>
  <si>
    <t>Combined Margin</t>
  </si>
  <si>
    <t>Is data to determine Bu (enum)</t>
  </si>
  <si>
    <t>Is data to determine Build Margin available?</t>
  </si>
  <si>
    <t>Combined Margin. Is grid locat</t>
  </si>
  <si>
    <t>Combined Margin. Is grid located in LDC/SIDs/URC or an isolated system?</t>
  </si>
  <si>
    <t>Is grid located in LDCS (enum)</t>
  </si>
  <si>
    <t>Is grid located in LDC/SIDs/URC or an isolated system?</t>
  </si>
  <si>
    <t>Grid is located in LDC/SIDs/URC</t>
  </si>
  <si>
    <t>Simplified CM</t>
  </si>
  <si>
    <t>Combined margin emissions factor in year y for Simplified CM (t CO2/MWh)</t>
  </si>
  <si>
    <t>Weighting of operating margin emissions factor (per cent)</t>
  </si>
  <si>
    <t>Weighting of build margin emissions factor (per cent)</t>
  </si>
  <si>
    <t>Is the project activity (enum)</t>
  </si>
  <si>
    <t>Is the project activity is located in a country other than a LDC/SIDs/URC?</t>
  </si>
  <si>
    <t>Is the share of renewab (enum)</t>
  </si>
  <si>
    <t>Is the share of renewable energy in total installed capacity in the grid/project electricity system less than or equal to 20 percent or is it more than or equal to 20 percent?</t>
  </si>
  <si>
    <t>Less than or equal</t>
  </si>
  <si>
    <t>Has natural gas been us (enum)</t>
  </si>
  <si>
    <t>Has natural gas been used for electricity production in country/region in which project is implemented?</t>
  </si>
  <si>
    <t>Operating margin CO2 emission factor in year y (t CO2/MWh)</t>
  </si>
  <si>
    <t>Simplified CM for Isolated Gri</t>
  </si>
  <si>
    <t>Simplified CM for Isolated Grid System</t>
  </si>
  <si>
    <t>Is there a single diese (enum)</t>
  </si>
  <si>
    <t>Is there a single diesel/fuel oil generator power plant or multiple power plants?</t>
  </si>
  <si>
    <t>Single</t>
  </si>
  <si>
    <t>For multiple power plants choo</t>
  </si>
  <si>
    <t>For multiple power plants, choose the option that best fits your project</t>
  </si>
  <si>
    <t>Weighted average CM</t>
  </si>
  <si>
    <t>Is this data for the fi (enum)</t>
  </si>
  <si>
    <t>Is this data for the first crediting period?</t>
  </si>
  <si>
    <t>Select the option th 2 (enum)</t>
  </si>
  <si>
    <t>Select the option that best fits with your project activities:</t>
  </si>
  <si>
    <t>Wind and Solar Power Generation</t>
  </si>
  <si>
    <t>Combined margin emissions factor in year y (t CO2/MWh)</t>
  </si>
  <si>
    <t>Tool 05 Scenario A | Default V</t>
  </si>
  <si>
    <t>Scenario A. Default values</t>
  </si>
  <si>
    <t>Choose which option  1 (enum)</t>
  </si>
  <si>
    <t>Choose which option applies to the Default Values for Scenario A:</t>
  </si>
  <si>
    <t>Only to project and/or leakage electricity consumption sources but not to baseline electricity consumption sources</t>
  </si>
  <si>
    <t>Does hydro power plants (enum)</t>
  </si>
  <si>
    <t>Does hydro power plants constitute less than 50% of total grid generation in: 1) average of the five most recent years or 2) based on long-term averages for hydroelectricity production</t>
  </si>
  <si>
    <t>Generic Approach</t>
  </si>
  <si>
    <t>Quantity of electricity consumed by the project electricity consumption source in year y (MWh/yr)</t>
  </si>
  <si>
    <t>Average technical transmission and distribution losses for providing electricity to source for project in year y</t>
  </si>
  <si>
    <t>Sources of electricity consumption in the project</t>
  </si>
  <si>
    <t>Quantity of electricity that would be consumed by the baseline electricity consumer in year y (MWh/yr)</t>
  </si>
  <si>
    <t>Average technical transmission and distribution losses for providing electricity to source for baseline in year y</t>
  </si>
  <si>
    <t>Sources of electricity consumption in the baseline</t>
  </si>
  <si>
    <t>Net increase in electricity consumption of source in year y as a result of leakage (MWh/yr)</t>
  </si>
  <si>
    <t>Average technical transmission and distribution losses for providing electricity to source for leakage in year y</t>
  </si>
  <si>
    <t>Leakage sources of electricity consumption</t>
  </si>
  <si>
    <t>Tool 05 Scenario B</t>
  </si>
  <si>
    <t>Scenario B</t>
  </si>
  <si>
    <t>Tool 05 provides 2 appr (enum)</t>
  </si>
  <si>
    <t>Tool 05 provides 2 approaches to calculate project and /or leakage emissions, a generic approach or an alternative approach only if the project applies to the following: (a) Scenario B (as described in Tool 5 Section 2.2, paragraph 5) applies to an electricity consumer (b) The electricity consumer is a project or leakage source.  Please select if your project follows these and which approach you would like to use:</t>
  </si>
  <si>
    <t>No: Generic Approach</t>
  </si>
  <si>
    <t>Tool 05 Scenario B | Generic A</t>
  </si>
  <si>
    <t>Scenario B. Generic Approach</t>
  </si>
  <si>
    <t>Please select which app (enum)</t>
  </si>
  <si>
    <t>Please select which approach you would like to use for your Scenario B project calculations:</t>
  </si>
  <si>
    <t>Monitored Data</t>
  </si>
  <si>
    <t>Choose which option app (enum)</t>
  </si>
  <si>
    <t>Choose which option applies to the Default Values for Scenario B:</t>
  </si>
  <si>
    <t>Select the option th 3 (enum)</t>
  </si>
  <si>
    <t>Select the option that best suits your project</t>
  </si>
  <si>
    <t>Heat generation is ignored</t>
  </si>
  <si>
    <t>Tool 05 Power Plants</t>
  </si>
  <si>
    <t>Electricity consumption from an off-grid captive power plant</t>
  </si>
  <si>
    <t>Plant Name</t>
  </si>
  <si>
    <t>Type of fossil fuel use (enum)</t>
  </si>
  <si>
    <t>Type of fossil fuel used</t>
  </si>
  <si>
    <t>Crude Oil</t>
  </si>
  <si>
    <t>Quantity of fossil fuel fired in the captive power plant in the time period described in the project details (cubric meters, metric ton, or liters)</t>
  </si>
  <si>
    <t>Quantity of electricity generated in captive the power plant in the time period decribed in the projet details (MWh)</t>
  </si>
  <si>
    <t>Quantity of heat co-generated in captive power plant n in the time period t (GJ). (Only applicable if the CO2 emission factor for electricity generation is calculated by allocating the fuel consumption between electricity and heat generation)</t>
  </si>
  <si>
    <t>Emission factor for electricity generation for source j, k or l in year y (where the heat generation is ignored (t CO2/MWh)</t>
  </si>
  <si>
    <t>Emission factor for electricity generation for source j, k or l in year y (fuel consumption between electricity and heat generation) (t CO2/MWh)</t>
  </si>
  <si>
    <t>Average net calorific value of the fossil fuel type used in the period t (GJ / mass or volume unit)</t>
  </si>
  <si>
    <t>Average CO2 emission factor of the fossil fuel type used in the period t (t CO2 / GJ)</t>
  </si>
  <si>
    <t>Efficiency of the boiler in which heat is assumed to be generated in the absence of a cogeneration plant in project/leakage scenario</t>
  </si>
  <si>
    <t>Efficiency of the boiler in which heat is assumed to be generated in the absence of a cogeneration plant in baseline scenario</t>
  </si>
  <si>
    <t>Rated capacity of the captive power plant(s) that provide the project electricity consumption source(s) j with electricity (MW)</t>
  </si>
  <si>
    <t xml:space="preserve">Project electricity consumption sources that are supplied with power from captive power plant(s) installed at one site </t>
  </si>
  <si>
    <t>Rated capacity of the captive power plant(s) that provide the leakage electricity consumption source(s) l with electricity (MW)</t>
  </si>
  <si>
    <t xml:space="preserve">Leakage electricity consumption sources that are supplied with power from captive power plant(s) installed at one site </t>
  </si>
  <si>
    <t>Electricity consumption from (an) off-grid fossil fuel fired captive power plant(s)</t>
  </si>
  <si>
    <t>Is the LASL more than o (enum)</t>
  </si>
  <si>
    <t xml:space="preserve">Do you have annual aggregated </t>
  </si>
  <si>
    <t>Do you have annual aggregated data from the grid on power generation, fuel type and fuel consumption?</t>
  </si>
  <si>
    <t>Select the approach you (enum)</t>
  </si>
  <si>
    <t>Select the approach you will be using to calculate Lambda.</t>
  </si>
  <si>
    <t>Use default values of lambda based on the share of electricity generation from low-cost/must-run in total generation</t>
  </si>
  <si>
    <t>Lambda Approach 2</t>
  </si>
  <si>
    <t>Lambda Approach 1</t>
  </si>
  <si>
    <t>Simple adjusted operating margin CO2 emission factor in year y (t CO2/MWh)</t>
  </si>
  <si>
    <t>Fuel type combusted in power plant/unit</t>
  </si>
  <si>
    <t>Amount of fuel type i consumed in the project electricity system in year y (mass or volume unit)</t>
  </si>
  <si>
    <t>Net calorific value (energy content) of fuel type i in year y (GJ/mass or volume unit)</t>
  </si>
  <si>
    <t>CO2 emission factor of fuel type i in year y (t CO2/GJ)</t>
  </si>
  <si>
    <t>Select the option that  (enum)</t>
  </si>
  <si>
    <t>Select the option that is best suited for your project data</t>
  </si>
  <si>
    <t>Data available for fuel consumption and electricity generation</t>
  </si>
  <si>
    <t>Average OM (Option A3)</t>
  </si>
  <si>
    <t>Only data available is the electricity generation for the specific power unit</t>
  </si>
  <si>
    <t>Average OM (Option A2)</t>
  </si>
  <si>
    <t>Only data available for the specific power unit are the electricity generation and the fuel types used</t>
  </si>
  <si>
    <t>Average OM (Option A1)</t>
  </si>
  <si>
    <t>For multiple power plan (enum)</t>
  </si>
  <si>
    <t>For multiple power plants, choose the option that best fits your project:</t>
  </si>
  <si>
    <t>Isolated grid system with only liquid fuel power plant</t>
  </si>
  <si>
    <t>Are there gaseous fuel- (enum)</t>
  </si>
  <si>
    <t>Are there gaseous fuel-based combined cycle power plants?</t>
  </si>
  <si>
    <t>Are there gaseous fu 1 (enum)</t>
  </si>
  <si>
    <t>Project emissions from electricity consumption in year y (t CO2 / yr)</t>
  </si>
  <si>
    <t>Project emission factor for electricity generation for source in year y (t CO2/MWh)</t>
  </si>
  <si>
    <t>Baseline emissions from electricity consumption in year y (t CO2 / yr)</t>
  </si>
  <si>
    <t>Baseline emission factor for electricity generation for source in year y (t CO2/MWh)</t>
  </si>
  <si>
    <t>Leakage emissions from electricity consumption in year y (t CO2 / yr)</t>
  </si>
  <si>
    <t>Leakage emission factor for electricity generation for source in year y (t CO2/MWh)</t>
  </si>
  <si>
    <t xml:space="preserve">Project emissions from charging of a BESS using electricity from the grid or from fossil fuel electricity generators (t CO2e/yr) </t>
  </si>
  <si>
    <t xml:space="preserve"> Baseline emissions in year y (tCO2/yr)</t>
  </si>
  <si>
    <t xml:space="preserve">Quantity of net electricity generation that is produced and fed into the grid as a result of the implementation of the CDM project activity in year y (MWh/yr) </t>
  </si>
  <si>
    <t xml:space="preserve">Combined margin CO2 emission factor for grid connected power generation in year y calculated using TOOL07 (t CO2/MWh) </t>
  </si>
  <si>
    <t>Does the project contai (enum)</t>
  </si>
  <si>
    <t>Does the project contain electricity generation from Greenfield power plants, capacity additions, or retrofits, rehabilitations, and replacements?</t>
  </si>
  <si>
    <t>Greenfield Power Plants</t>
  </si>
  <si>
    <t>Retrofit</t>
  </si>
  <si>
    <t>until DATEBaselineRetrofit</t>
  </si>
  <si>
    <t>on/after DATEBaselineRetrofit</t>
  </si>
  <si>
    <t>Eghistorical + Standard deviation</t>
  </si>
  <si>
    <t xml:space="preserve"> Point in time when the existing equipment would need to be replaced in the absence of the project activity (date). This only applies to retrofit or replacement projects </t>
  </si>
  <si>
    <t>Is the information prov (enum)</t>
  </si>
  <si>
    <t>Is the information provided before or on/after the the existing equipment would need to be replaced/retrofitted?</t>
  </si>
  <si>
    <t>Before</t>
  </si>
  <si>
    <t xml:space="preserve">Quantity of net electricity generation supplied by the project plants/units to the grid in year y (MWh/yr) </t>
  </si>
  <si>
    <t>Annual average historical net electricity generation delivered to the grid by the existing renewable energy power plants/units that was operated at the project site prior to the implementation of the project activity (MWh/yr)</t>
  </si>
  <si>
    <t>{"color":"#000000","size":"14px"}</t>
  </si>
  <si>
    <t xml:space="preserve">To determine EGhistorical, project participants may choose between two historical periods. This allows some flexibility: the use of the longer time period may result in a lower standard deviation and the use of the shorter period may allow a better reflection of the (technical) circumstances observed during the more recent years. </t>
  </si>
  <si>
    <t>Standard deviation of the annual average historical net electricity generation delivered to the grid by the existing renewable energy power plants/units that was operated at the project site prior to the implementation of the project activity (MWh/yr)</t>
  </si>
  <si>
    <t>Capacity Addition</t>
  </si>
  <si>
    <t>Is the capacity additio (enum)</t>
  </si>
  <si>
    <t>Is the capacity addition to a wind, solar, wave/tidal plant or to a hydro/geothermal power plant?</t>
  </si>
  <si>
    <t>Wind/Solar/Wave/Tidal Plant</t>
  </si>
  <si>
    <t>Quantity of net electricity generation that is produced and fed into the grid as a result of the implementation of the CDM project activity in year y (MWh/yr)</t>
  </si>
  <si>
    <t xml:space="preserve">Quantity of net electricity generation supplied to the grid in year y by the project plant/unit that has been added under the project activity (MWh/yr) </t>
  </si>
  <si>
    <t>Greenfield</t>
  </si>
  <si>
    <t>For new grid-connected renewable power plant/unit at a site where no renewable power plant was operated prior to the implementation of the project activity</t>
  </si>
  <si>
    <t xml:space="preserve">Quantity of net electricity generation supplied by the project plant/unit to the grid in year y (MWh/yr) </t>
  </si>
  <si>
    <t>If the project activity (enum)</t>
  </si>
  <si>
    <t>If the project activity is the installation of a new grid-connected renewable power plant/unit at a site where no renewable power plant was operated prior to the implementation of the project activity?</t>
  </si>
  <si>
    <t>Emission reductions in year y (t CO2e/yr)</t>
  </si>
  <si>
    <t xml:space="preserve">Baseline emissions in year y (t CO2/yr) </t>
  </si>
  <si>
    <t xml:space="preserve">Project emissions in year y (t CO2e/yr) </t>
  </si>
  <si>
    <t>Do you have annual aggr (enum)</t>
  </si>
  <si>
    <t>Please check responses to properly determine the operating margin</t>
  </si>
  <si>
    <t>Average OM</t>
  </si>
  <si>
    <t>Factor expressing the percentage of time when low-cost/must-run power units are on the margin in year y</t>
  </si>
  <si>
    <t>Provide information to explain the steps taken to calculate Lambda:</t>
  </si>
  <si>
    <t>Image</t>
  </si>
  <si>
    <t>Include an image of the graph created to plot the load duration curve:</t>
  </si>
  <si>
    <t>ipfs://a2f0789bd023e79f3cdb767ba8cbf43e</t>
  </si>
  <si>
    <t>Share of the low cost/must run resources (per cent)</t>
  </si>
  <si>
    <t>Electricity generation supplied to the project electricity system by the low cost/must run resources in year</t>
  </si>
  <si>
    <t>Total electricity generation supplied to the project electricity system in year</t>
  </si>
  <si>
    <t>The most recent year for which data is available</t>
  </si>
  <si>
    <t>ipfs://ec69ee288c4d2e5980cbffaf40d7be07</t>
  </si>
  <si>
    <t>CO2 emission factor of power unit m in year y (t CO2/MWh)</t>
  </si>
  <si>
    <t>Net quantity of electricity generated and delivered to the grid by power unit m in year y (MWh)</t>
  </si>
  <si>
    <t>CO2 emission factor of power unit m in year y (t CO2/MWh</t>
  </si>
  <si>
    <t>Average CO2 emission factor of fuel type i used in power unit m in year y (t CO2/GJ)</t>
  </si>
  <si>
    <t>Average net energy conversion efficiency of power unit m in year y (ratio)</t>
  </si>
  <si>
    <t>Name for power unit serving the grid in year specified (including low-cost/must-run power units)</t>
  </si>
  <si>
    <t>The relevant year as per the data vintage chosen</t>
  </si>
  <si>
    <t>Tool 03</t>
  </si>
  <si>
    <t>Tool 03 Add Fuel Type</t>
  </si>
  <si>
    <t>Project or leakage CO2 emissions from fossil fuel combustion based on fuel type</t>
  </si>
  <si>
    <t>What fuel types are combusted in the project activity process?</t>
  </si>
  <si>
    <t>Specify which combustion process this tool is being applied to</t>
  </si>
  <si>
    <t>What approach would you (enum)</t>
  </si>
  <si>
    <t xml:space="preserve">What approach would you like to use to calculate the CO2 emission coefficient? </t>
  </si>
  <si>
    <t>The CO2 emission coefficient is calculated based on the chemical composition of the fossil fuel type</t>
  </si>
  <si>
    <t>Weighted average net calorific value of the fuel type i in year y (GJ/mass or volume unit)</t>
  </si>
  <si>
    <t>Weighted average CO2 emission factor of fuel type i in year y (tCO2/GJ)</t>
  </si>
  <si>
    <t>Tool 03 Is the fuel used measu</t>
  </si>
  <si>
    <t>Is the fuel used measused in a mass or volume unit?</t>
  </si>
  <si>
    <t>Is the fuel used measus (enum)</t>
  </si>
  <si>
    <t>Mass</t>
  </si>
  <si>
    <t>Weighted average mass fraction of carbon in fuel type i in year y (tC/mass unit of the fuel)</t>
  </si>
  <si>
    <t>Weighted average density of fuel type i in year y (mass unit/volume unit of the fuel)</t>
  </si>
  <si>
    <t>Quantity of fuel type i combusted in process j during the year y (mass or volume unit/yr)</t>
  </si>
  <si>
    <t>CO2 emissions from fossil fuel combustion in process j during the year y (tCO2/yr)</t>
  </si>
  <si>
    <t>CO2 emission coefficient of fuel type i in year y (tCO2/mass or volume unit)</t>
  </si>
  <si>
    <t>Are the CO2 emissions from fossil fuel combustion in process j during the year y (tCO2/yr)</t>
  </si>
  <si>
    <t>Sub-Schema</t>
  </si>
  <si>
    <t>Tool 03 Is the fuel used measused in a mass or volume unit?</t>
  </si>
  <si>
    <t>ipfs://43d987984c1a6566cf5c97ffcde979cd</t>
  </si>
  <si>
    <t>ipfs://d9af8c58bee84f7a2551745c5925ad4f</t>
  </si>
  <si>
    <t>(Average OM, Simple Adj OM) Power units serving the grid in specified year</t>
  </si>
  <si>
    <t>Average OM, Simple OM</t>
  </si>
  <si>
    <t>ipfs://1770ca0609d65430c54d5150c315799c</t>
  </si>
  <si>
    <t>ipfs://07a3908d7900abc138e4a7fd86e87a36</t>
  </si>
  <si>
    <t>ipfs://dac4a84ffbb74165a0dbd49fe4243b9a</t>
  </si>
  <si>
    <t>ipfs://6bcf5a63a6054a621d9d5e733331c1a6</t>
  </si>
  <si>
    <t>ipfs://9fb1e230379e3398b68cc5ea3a82b068</t>
  </si>
  <si>
    <t>ipfs://f1ea2946ca88a12439ee3b7f352d1189</t>
  </si>
  <si>
    <t>ipfs://fb54d4d74966d66698a4a7a5c70d696a</t>
  </si>
  <si>
    <t>ipfs://f25bc3395a37fa90e9844c18a36990e8</t>
  </si>
  <si>
    <t>ipfs://7dc1510a3f40a622352023053106c29d</t>
  </si>
  <si>
    <t>Combined Margin. Is grid located in LDC/SIDs/URC or an isolated system.</t>
  </si>
  <si>
    <t>ipfs://0c733747f0290a5042f888bfdb2390c0</t>
  </si>
  <si>
    <t>ipfs://e0cce6b91adef1443995fb2c449ceaa4</t>
  </si>
  <si>
    <t>ipfs://6b2f26ae930ae377202a42ae40e6e0a4</t>
  </si>
  <si>
    <t>Tool 05 Scenario B | Generic Approach</t>
  </si>
  <si>
    <t>ipfs://fbd5953c2e50efb1e693e89a386c4cfd</t>
  </si>
  <si>
    <t>ipfs://c2b0dbab428b7750dc5691f580cd8c15</t>
  </si>
  <si>
    <t>Tool 05 Scenario A | Default Value</t>
  </si>
  <si>
    <t>If similar activities a (enum)</t>
  </si>
  <si>
    <t>If similar activities are observed, are there essential distinctions between the proposed CDM project activity and similar activities that can reasonably be explained?</t>
  </si>
  <si>
    <t>Step 4: Provide explanation to justify answer</t>
  </si>
  <si>
    <t>Step 4: Common practice analysis. Question 1</t>
  </si>
  <si>
    <t>Step 1: Identification of alternatives. Question 1</t>
  </si>
  <si>
    <t>Step 1: Identification of alternatives. Question 2</t>
  </si>
  <si>
    <t>Step 3: Barrier analysis. Question 1</t>
  </si>
  <si>
    <t>Schema name</t>
  </si>
  <si>
    <t>Field name</t>
  </si>
  <si>
    <t>Fossil Fuel</t>
  </si>
  <si>
    <t>Capacity addition to hydro or geothermal</t>
  </si>
  <si>
    <t>Retrofit/Rehab/Replacement</t>
  </si>
  <si>
    <t>The CO2 emission coefficient is calculated based on net calorific value and CO2 emission factor of the fuel type</t>
  </si>
  <si>
    <t>Volume</t>
  </si>
  <si>
    <t>Annual</t>
  </si>
  <si>
    <t>Based on the total net electricity generation of all power plants serving the system and the fuel types and total fuel consumption of the project electricity system</t>
  </si>
  <si>
    <t>If hourly fuel consumption data is not available.</t>
  </si>
  <si>
    <t>Lambda (λy) should be determined by applying the step wise procedure provided in appendix 3 of methodology</t>
  </si>
  <si>
    <t>All Other Projects</t>
  </si>
  <si>
    <t>More than or equal</t>
  </si>
  <si>
    <t>Multiple</t>
  </si>
  <si>
    <t>Isolated grid systems with multiple fuel and technology types without combined cycle power plants</t>
  </si>
  <si>
    <t>Isolated grid systems with multiple fuel and technology types with combined cycle power plants</t>
  </si>
  <si>
    <t>Isolated System</t>
  </si>
  <si>
    <t>Neither</t>
  </si>
  <si>
    <t>Electricity from captive power plant(s)</t>
  </si>
  <si>
    <t>Electricity from both the grid and captive power plant(s)</t>
  </si>
  <si>
    <t>Default Value</t>
  </si>
  <si>
    <t>Only to baseline electricity consumption sources but not to project or leakage electricity consumption sources</t>
  </si>
  <si>
    <t>Fuel consumption is between electricity and heat generation</t>
  </si>
  <si>
    <t>Orimulsion</t>
  </si>
  <si>
    <t>Natural Gas Liquids</t>
  </si>
  <si>
    <t>Motor Gasoline</t>
  </si>
  <si>
    <t>Aviation Gasoline</t>
  </si>
  <si>
    <t>Jet Gasoline</t>
  </si>
  <si>
    <t>Jet Kerosene</t>
  </si>
  <si>
    <t>Other Kerosene</t>
  </si>
  <si>
    <t>Shale Oil</t>
  </si>
  <si>
    <t>Gas/Diesel Oil</t>
  </si>
  <si>
    <t>Residual Fuel Oil</t>
  </si>
  <si>
    <t>Liquefied Petroleum Gases</t>
  </si>
  <si>
    <t>Ethane</t>
  </si>
  <si>
    <t>Naphtha</t>
  </si>
  <si>
    <t>Bitumen</t>
  </si>
  <si>
    <t>Lubricants</t>
  </si>
  <si>
    <t>Petroleum Coke</t>
  </si>
  <si>
    <t>Refinery Feedstocks</t>
  </si>
  <si>
    <t>Refinery Gas</t>
  </si>
  <si>
    <t>Paraffin Waxes</t>
  </si>
  <si>
    <t>White Spirit &amp; SBP</t>
  </si>
  <si>
    <t>Other Petroleum Products</t>
  </si>
  <si>
    <t>Anthracite</t>
  </si>
  <si>
    <t>Coking Coal</t>
  </si>
  <si>
    <t>Other Bituminous Coal</t>
  </si>
  <si>
    <t>Sub-Bituminous Coal</t>
  </si>
  <si>
    <t>Lignite</t>
  </si>
  <si>
    <t>Oil Shale and Tar Sands</t>
  </si>
  <si>
    <t>Brown Coal Briquettes</t>
  </si>
  <si>
    <t>Patent Fuel</t>
  </si>
  <si>
    <t>Coke oven coke and lignite Coke</t>
  </si>
  <si>
    <t>Gas Coke</t>
  </si>
  <si>
    <t>Coal Tar</t>
  </si>
  <si>
    <t>Gas Works Gas</t>
  </si>
  <si>
    <t>Coke Oven Gas</t>
  </si>
  <si>
    <t>Blast Furnace Gas</t>
  </si>
  <si>
    <t>Oxygen Steel Furnace Gas</t>
  </si>
  <si>
    <t>Natural Gas</t>
  </si>
  <si>
    <t>Municipal Wastes (non-biomass fraction)</t>
  </si>
  <si>
    <t>Industrial Wastes</t>
  </si>
  <si>
    <t>Waste Oil</t>
  </si>
  <si>
    <t>Peat</t>
  </si>
  <si>
    <t>Wood/Wood Waste</t>
  </si>
  <si>
    <t>Sulphite lyes (black liquor)</t>
  </si>
  <si>
    <t>Other Primary Solid Biomass</t>
  </si>
  <si>
    <t>Charcoal</t>
  </si>
  <si>
    <t>Biogasoline</t>
  </si>
  <si>
    <t>Biodiesels</t>
  </si>
  <si>
    <t>Other Liquid Biofuels</t>
  </si>
  <si>
    <t>Landfill Gas</t>
  </si>
  <si>
    <t>Sludge Gas</t>
  </si>
  <si>
    <t>Other Biogas</t>
  </si>
  <si>
    <t>Municipal Wastes (biomass fraction)</t>
  </si>
  <si>
    <t>Use conservative default values</t>
  </si>
  <si>
    <t>Yes: Alternative Approach</t>
  </si>
  <si>
    <t>Household/Communities/SMEs</t>
  </si>
  <si>
    <t>Micro-irrigation</t>
  </si>
  <si>
    <t>Energy efficient pump-set for agriculture</t>
  </si>
  <si>
    <t>Off-shore wind technologies</t>
  </si>
  <si>
    <t>Marine wave technologies</t>
  </si>
  <si>
    <t>Marine tidal technologies</t>
  </si>
  <si>
    <t>Ocean thermal technologies</t>
  </si>
  <si>
    <t>Hydro/Geothermal</t>
  </si>
  <si>
    <t>On/After</t>
  </si>
  <si>
    <t>Monitoring Report</t>
  </si>
  <si>
    <t xml:space="preserve">Global Warming Potential of nitrous dioxide (t CO2e/tN2O) </t>
  </si>
  <si>
    <t xml:space="preserve">Mass fraction of nitrogen in the sludge applied to land in month m  (t N/t sludge)  </t>
  </si>
  <si>
    <t>ipfs://92e8778cb4975f9e1ecb74400ce10d54</t>
  </si>
  <si>
    <t>ipfs://c6bc810cbebc9a462baddff535cedd74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</si>
</sst>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4"/>
      <name val="Calibri"/>
    </font>
    <font>
      <sz val="11"/>
      <name val="Calibri"/>
    </font>
    <font>
      <u/>
      <sz val="11"/>
      <color rgb="FF0000FF"/>
      <name val="Calibri"/>
    </font>
    <font>
      <sz val="18"/>
      <color rgb="FF000000"/>
      <name val="Calibri"/>
    </font>
    <font>
      <sz val="14"/>
      <color rgb="FF000000"/>
      <name val="Calibri"/>
    </font>
  </fonts>
  <fills count="8">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
      <patternFill patternType="solid">
        <fgColor rgb="FFE2E2E2"/>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20">
    <xf numFmtId="0" fontId="0" fillId="0" borderId="0" xfId="0"/>
    <xf numFmtId="0" fontId="1" fillId="2" borderId="1" xfId="0" applyFont="1" applyFill="1" applyBorder="1"/>
    <xf numFmtId="0" fontId="1" fillId="4" borderId="1" xfId="0" applyFont="1" applyFill="1" applyBorder="1"/>
    <xf numFmtId="0" fontId="2" fillId="5" borderId="2" xfId="0" applyFont="1" applyFill="1" applyBorder="1" applyAlignment="1">
      <alignment wrapText="1"/>
    </xf>
    <xf numFmtId="0" fontId="3" fillId="5" borderId="2" xfId="0" applyFont="1" applyFill="1" applyBorder="1" applyAlignment="1">
      <alignment wrapText="1"/>
    </xf>
    <xf numFmtId="0" fontId="2" fillId="6" borderId="3" xfId="0" applyFont="1" applyFill="1" applyBorder="1" applyAlignment="1">
      <alignment wrapText="1"/>
    </xf>
    <xf numFmtId="0" fontId="2" fillId="7" borderId="3" xfId="0" applyFont="1" applyFill="1" applyBorder="1" applyAlignment="1">
      <alignment wrapText="1"/>
    </xf>
    <xf numFmtId="0" fontId="3" fillId="7" borderId="3" xfId="0" applyFont="1" applyFill="1" applyBorder="1" applyAlignment="1">
      <alignment wrapText="1"/>
    </xf>
    <xf numFmtId="0" fontId="3" fillId="6" borderId="3" xfId="0" applyFont="1" applyFill="1" applyBorder="1" applyAlignment="1">
      <alignment wrapText="1"/>
    </xf>
    <xf numFmtId="0" fontId="2" fillId="6" borderId="3" xfId="0" applyFont="1" applyFill="1" applyBorder="1"/>
    <xf numFmtId="0" fontId="4" fillId="6" borderId="3" xfId="0" applyFont="1" applyFill="1" applyBorder="1" applyAlignment="1">
      <alignment wrapText="1"/>
    </xf>
    <xf numFmtId="0" fontId="5" fillId="6" borderId="3" xfId="0" applyFont="1" applyFill="1" applyBorder="1" applyAlignment="1">
      <alignment wrapText="1"/>
    </xf>
    <xf numFmtId="0" fontId="2" fillId="5" borderId="2" xfId="0" applyFont="1" applyFill="1" applyBorder="1"/>
    <xf numFmtId="0" fontId="4" fillId="5" borderId="2" xfId="0" applyFont="1" applyFill="1" applyBorder="1" applyAlignment="1">
      <alignment wrapText="1"/>
    </xf>
    <xf numFmtId="0" fontId="5" fillId="5" borderId="2" xfId="0" applyFont="1" applyFill="1" applyBorder="1" applyAlignment="1">
      <alignment wrapText="1"/>
    </xf>
    <xf numFmtId="0" fontId="1" fillId="0" borderId="1" xfId="0" applyFont="1" applyBorder="1"/>
    <xf numFmtId="0" fontId="2" fillId="0" borderId="4" xfId="0" applyFont="1" applyBorder="1" applyAlignment="1">
      <alignment wrapText="1"/>
    </xf>
    <xf numFmtId="0" fontId="1" fillId="2" borderId="1" xfId="0" applyFont="1" applyFill="1" applyBorder="1" applyAlignment="1">
      <alignment horizontal="center"/>
    </xf>
    <xf numFmtId="0" fontId="2" fillId="3" borderId="1" xfId="0" applyFont="1" applyFill="1" applyBorder="1" applyAlignment="1">
      <alignment wrapText="1"/>
    </xf>
    <xf numFmtId="0" fontId="2" fillId="0" borderId="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803"/>
  <sheetViews>
    <sheetView tabSelected="1" topLeftCell="A741" workbookViewId="0">
      <selection sqref="A1:G1"/>
    </sheetView>
  </sheetViews>
  <sheetFormatPr defaultRowHeight="14.5" outlineLevelRow="7"/>
  <cols>
    <col min="1" max="1" width="20" customWidth="1"/>
    <col min="2" max="2" width="40" customWidth="1"/>
    <col min="3" max="4" width="20" customWidth="1"/>
    <col min="5" max="5" width="70" customWidth="1"/>
    <col min="6" max="6" width="30" customWidth="1"/>
    <col min="7" max="7" width="50" customWidth="1"/>
  </cols>
  <sheetData>
    <row r="1" spans="1:7" ht="18.5">
      <c r="A1" s="17" t="s">
        <v>0</v>
      </c>
      <c r="B1" s="17"/>
      <c r="C1" s="17"/>
      <c r="D1" s="17"/>
      <c r="E1" s="17"/>
      <c r="F1" s="17"/>
      <c r="G1" s="17"/>
    </row>
    <row r="2" spans="1:7" ht="18.5">
      <c r="A2" s="1" t="s">
        <v>1</v>
      </c>
      <c r="B2" s="18" t="s">
        <v>0</v>
      </c>
      <c r="C2" s="18"/>
      <c r="D2" s="18"/>
      <c r="E2" s="18"/>
      <c r="F2" s="18"/>
      <c r="G2" s="18"/>
    </row>
    <row r="3" spans="1:7" ht="18.5">
      <c r="A3" s="1" t="s">
        <v>2</v>
      </c>
      <c r="B3" s="18" t="s">
        <v>3</v>
      </c>
      <c r="C3" s="18"/>
      <c r="D3" s="18"/>
      <c r="E3" s="18"/>
      <c r="F3" s="18"/>
      <c r="G3" s="18"/>
    </row>
    <row r="4" spans="1:7" ht="18.5">
      <c r="A4" s="2" t="s">
        <v>4</v>
      </c>
      <c r="B4" s="2" t="s">
        <v>5</v>
      </c>
      <c r="C4" s="2" t="s">
        <v>6</v>
      </c>
      <c r="D4" s="2" t="s">
        <v>7</v>
      </c>
      <c r="E4" s="2" t="s">
        <v>8</v>
      </c>
      <c r="F4" s="2" t="s">
        <v>9</v>
      </c>
      <c r="G4" s="2" t="s">
        <v>10</v>
      </c>
    </row>
    <row r="5" spans="1:7">
      <c r="A5" s="3" t="s">
        <v>11</v>
      </c>
      <c r="B5" s="4" t="s">
        <v>12</v>
      </c>
      <c r="C5" s="3" t="s">
        <v>13</v>
      </c>
      <c r="D5" s="3"/>
      <c r="E5" s="3" t="s">
        <v>12</v>
      </c>
      <c r="F5" s="3" t="s">
        <v>14</v>
      </c>
      <c r="G5" s="3" t="s">
        <v>13</v>
      </c>
    </row>
    <row r="6" spans="1:7" outlineLevel="1" collapsed="1">
      <c r="A6" s="5" t="s">
        <v>11</v>
      </c>
      <c r="B6" s="5" t="s">
        <v>15</v>
      </c>
      <c r="C6" s="5" t="s">
        <v>13</v>
      </c>
      <c r="D6" s="5"/>
      <c r="E6" s="5" t="s">
        <v>16</v>
      </c>
      <c r="F6" s="5" t="s">
        <v>14</v>
      </c>
      <c r="G6" s="5" t="s">
        <v>17</v>
      </c>
    </row>
    <row r="7" spans="1:7" outlineLevel="1" collapsed="1">
      <c r="A7" s="5" t="s">
        <v>11</v>
      </c>
      <c r="B7" s="5" t="s">
        <v>15</v>
      </c>
      <c r="C7" s="5" t="s">
        <v>13</v>
      </c>
      <c r="D7" s="5"/>
      <c r="E7" s="5" t="s">
        <v>18</v>
      </c>
      <c r="F7" s="5" t="s">
        <v>14</v>
      </c>
      <c r="G7" s="5" t="s">
        <v>17</v>
      </c>
    </row>
    <row r="8" spans="1:7" outlineLevel="1" collapsed="1">
      <c r="A8" s="5" t="s">
        <v>11</v>
      </c>
      <c r="B8" s="5" t="s">
        <v>15</v>
      </c>
      <c r="C8" s="5" t="s">
        <v>13</v>
      </c>
      <c r="D8" s="5"/>
      <c r="E8" s="5" t="s">
        <v>19</v>
      </c>
      <c r="F8" s="5" t="s">
        <v>14</v>
      </c>
      <c r="G8" s="5" t="s">
        <v>17</v>
      </c>
    </row>
    <row r="9" spans="1:7" outlineLevel="1" collapsed="1">
      <c r="A9" s="5" t="s">
        <v>11</v>
      </c>
      <c r="B9" s="5" t="s">
        <v>15</v>
      </c>
      <c r="C9" s="5" t="s">
        <v>13</v>
      </c>
      <c r="D9" s="5"/>
      <c r="E9" s="5" t="s">
        <v>20</v>
      </c>
      <c r="F9" s="5" t="s">
        <v>14</v>
      </c>
      <c r="G9" s="5" t="s">
        <v>17</v>
      </c>
    </row>
    <row r="10" spans="1:7" outlineLevel="1" collapsed="1">
      <c r="A10" s="5" t="s">
        <v>11</v>
      </c>
      <c r="B10" s="5" t="s">
        <v>15</v>
      </c>
      <c r="C10" s="5" t="s">
        <v>13</v>
      </c>
      <c r="D10" s="5"/>
      <c r="E10" s="5" t="s">
        <v>21</v>
      </c>
      <c r="F10" s="5" t="s">
        <v>14</v>
      </c>
      <c r="G10" s="5" t="s">
        <v>17</v>
      </c>
    </row>
    <row r="11" spans="1:7" outlineLevel="1" collapsed="1">
      <c r="A11" s="5" t="s">
        <v>11</v>
      </c>
      <c r="B11" s="5" t="s">
        <v>15</v>
      </c>
      <c r="C11" s="5" t="s">
        <v>13</v>
      </c>
      <c r="D11" s="5"/>
      <c r="E11" s="5" t="s">
        <v>22</v>
      </c>
      <c r="F11" s="5" t="s">
        <v>11</v>
      </c>
      <c r="G11" s="5" t="s">
        <v>17</v>
      </c>
    </row>
    <row r="12" spans="1:7" outlineLevel="1" collapsed="1">
      <c r="A12" s="5" t="s">
        <v>11</v>
      </c>
      <c r="B12" s="5" t="s">
        <v>15</v>
      </c>
      <c r="C12" s="5" t="s">
        <v>13</v>
      </c>
      <c r="D12" s="5"/>
      <c r="E12" s="5" t="s">
        <v>23</v>
      </c>
      <c r="F12" s="5" t="s">
        <v>11</v>
      </c>
      <c r="G12" s="5" t="s">
        <v>17</v>
      </c>
    </row>
    <row r="13" spans="1:7" ht="29" outlineLevel="1" collapsed="1">
      <c r="A13" s="5" t="s">
        <v>11</v>
      </c>
      <c r="B13" s="5" t="s">
        <v>24</v>
      </c>
      <c r="C13" s="5" t="s">
        <v>13</v>
      </c>
      <c r="D13" s="5"/>
      <c r="E13" s="5" t="s">
        <v>25</v>
      </c>
      <c r="F13" s="5" t="s">
        <v>11</v>
      </c>
      <c r="G13" s="5" t="s">
        <v>13</v>
      </c>
    </row>
    <row r="14" spans="1:7" outlineLevel="1" collapsed="1">
      <c r="A14" s="5" t="s">
        <v>11</v>
      </c>
      <c r="B14" s="5" t="s">
        <v>15</v>
      </c>
      <c r="C14" s="5" t="s">
        <v>13</v>
      </c>
      <c r="D14" s="5"/>
      <c r="E14" s="5" t="s">
        <v>26</v>
      </c>
      <c r="F14" s="5" t="s">
        <v>14</v>
      </c>
      <c r="G14" s="5" t="s">
        <v>17</v>
      </c>
    </row>
    <row r="15" spans="1:7" outlineLevel="1" collapsed="1">
      <c r="A15" s="5" t="s">
        <v>11</v>
      </c>
      <c r="B15" s="5" t="s">
        <v>15</v>
      </c>
      <c r="C15" s="5" t="s">
        <v>13</v>
      </c>
      <c r="D15" s="5"/>
      <c r="E15" s="5" t="s">
        <v>27</v>
      </c>
      <c r="F15" s="5" t="s">
        <v>11</v>
      </c>
      <c r="G15" s="5" t="s">
        <v>17</v>
      </c>
    </row>
    <row r="16" spans="1:7" outlineLevel="1" collapsed="1">
      <c r="A16" s="5" t="s">
        <v>11</v>
      </c>
      <c r="B16" s="5" t="s">
        <v>15</v>
      </c>
      <c r="C16" s="5" t="s">
        <v>13</v>
      </c>
      <c r="D16" s="5"/>
      <c r="E16" s="5" t="s">
        <v>28</v>
      </c>
      <c r="F16" s="5" t="s">
        <v>11</v>
      </c>
      <c r="G16" s="5" t="s">
        <v>17</v>
      </c>
    </row>
    <row r="17" spans="1:7" outlineLevel="1" collapsed="1">
      <c r="A17" s="5" t="s">
        <v>11</v>
      </c>
      <c r="B17" s="5" t="s">
        <v>15</v>
      </c>
      <c r="C17" s="5" t="s">
        <v>13</v>
      </c>
      <c r="D17" s="5"/>
      <c r="E17" s="5" t="s">
        <v>29</v>
      </c>
      <c r="F17" s="5" t="s">
        <v>11</v>
      </c>
      <c r="G17" s="5" t="s">
        <v>17</v>
      </c>
    </row>
    <row r="18" spans="1:7" outlineLevel="1" collapsed="1">
      <c r="A18" s="5" t="s">
        <v>11</v>
      </c>
      <c r="B18" s="5" t="s">
        <v>15</v>
      </c>
      <c r="C18" s="5" t="s">
        <v>13</v>
      </c>
      <c r="D18" s="5"/>
      <c r="E18" s="5" t="s">
        <v>30</v>
      </c>
      <c r="F18" s="5" t="s">
        <v>11</v>
      </c>
      <c r="G18" s="5" t="s">
        <v>17</v>
      </c>
    </row>
    <row r="19" spans="1:7" outlineLevel="1" collapsed="1">
      <c r="A19" s="5" t="s">
        <v>11</v>
      </c>
      <c r="B19" s="5" t="s">
        <v>15</v>
      </c>
      <c r="C19" s="5" t="s">
        <v>13</v>
      </c>
      <c r="D19" s="5"/>
      <c r="E19" s="5" t="s">
        <v>31</v>
      </c>
      <c r="F19" s="5" t="s">
        <v>11</v>
      </c>
      <c r="G19" s="5" t="s">
        <v>17</v>
      </c>
    </row>
    <row r="20" spans="1:7" outlineLevel="1" collapsed="1">
      <c r="A20" s="5" t="s">
        <v>11</v>
      </c>
      <c r="B20" s="5" t="s">
        <v>15</v>
      </c>
      <c r="C20" s="5" t="s">
        <v>13</v>
      </c>
      <c r="D20" s="5"/>
      <c r="E20" s="5" t="s">
        <v>32</v>
      </c>
      <c r="F20" s="5" t="s">
        <v>11</v>
      </c>
      <c r="G20" s="5" t="s">
        <v>17</v>
      </c>
    </row>
    <row r="21" spans="1:7" outlineLevel="1" collapsed="1">
      <c r="A21" s="5" t="s">
        <v>11</v>
      </c>
      <c r="B21" s="5" t="s">
        <v>33</v>
      </c>
      <c r="C21" s="5" t="s">
        <v>13</v>
      </c>
      <c r="D21" s="5"/>
      <c r="E21" s="5" t="s">
        <v>34</v>
      </c>
      <c r="F21" s="5" t="s">
        <v>11</v>
      </c>
      <c r="G21" s="5" t="s">
        <v>35</v>
      </c>
    </row>
    <row r="22" spans="1:7" outlineLevel="1" collapsed="1">
      <c r="A22" s="5" t="s">
        <v>11</v>
      </c>
      <c r="B22" s="5" t="s">
        <v>15</v>
      </c>
      <c r="C22" s="5" t="s">
        <v>13</v>
      </c>
      <c r="D22" s="5"/>
      <c r="E22" s="5" t="s">
        <v>36</v>
      </c>
      <c r="F22" s="5" t="s">
        <v>11</v>
      </c>
      <c r="G22" s="5" t="s">
        <v>17</v>
      </c>
    </row>
    <row r="23" spans="1:7" outlineLevel="1" collapsed="1">
      <c r="A23" s="5" t="s">
        <v>11</v>
      </c>
      <c r="B23" s="5" t="s">
        <v>15</v>
      </c>
      <c r="C23" s="5" t="s">
        <v>13</v>
      </c>
      <c r="D23" s="5"/>
      <c r="E23" s="5" t="s">
        <v>37</v>
      </c>
      <c r="F23" s="5" t="s">
        <v>14</v>
      </c>
      <c r="G23" s="5" t="s">
        <v>17</v>
      </c>
    </row>
    <row r="24" spans="1:7" outlineLevel="1" collapsed="1">
      <c r="A24" s="5" t="s">
        <v>11</v>
      </c>
      <c r="B24" s="5" t="s">
        <v>15</v>
      </c>
      <c r="C24" s="5" t="s">
        <v>13</v>
      </c>
      <c r="D24" s="5"/>
      <c r="E24" s="5" t="s">
        <v>38</v>
      </c>
      <c r="F24" s="5" t="s">
        <v>14</v>
      </c>
      <c r="G24" s="5" t="s">
        <v>17</v>
      </c>
    </row>
    <row r="25" spans="1:7" outlineLevel="1" collapsed="1">
      <c r="A25" s="5" t="s">
        <v>11</v>
      </c>
      <c r="B25" s="5" t="s">
        <v>15</v>
      </c>
      <c r="C25" s="5" t="s">
        <v>13</v>
      </c>
      <c r="D25" s="5"/>
      <c r="E25" s="5" t="s">
        <v>39</v>
      </c>
      <c r="F25" s="5" t="s">
        <v>14</v>
      </c>
      <c r="G25" s="5" t="s">
        <v>17</v>
      </c>
    </row>
    <row r="26" spans="1:7" outlineLevel="1" collapsed="1">
      <c r="A26" s="5" t="s">
        <v>11</v>
      </c>
      <c r="B26" s="5" t="s">
        <v>15</v>
      </c>
      <c r="C26" s="5" t="s">
        <v>13</v>
      </c>
      <c r="D26" s="5"/>
      <c r="E26" s="5" t="s">
        <v>40</v>
      </c>
      <c r="F26" s="5" t="s">
        <v>14</v>
      </c>
      <c r="G26" s="5" t="s">
        <v>17</v>
      </c>
    </row>
    <row r="27" spans="1:7" outlineLevel="1" collapsed="1">
      <c r="A27" s="5" t="s">
        <v>11</v>
      </c>
      <c r="B27" s="5" t="s">
        <v>41</v>
      </c>
      <c r="C27" s="5" t="s">
        <v>13</v>
      </c>
      <c r="D27" s="5"/>
      <c r="E27" s="5" t="s">
        <v>42</v>
      </c>
      <c r="F27" s="5" t="s">
        <v>14</v>
      </c>
      <c r="G27" s="5" t="s">
        <v>43</v>
      </c>
    </row>
    <row r="28" spans="1:7" outlineLevel="1">
      <c r="A28" s="6" t="s">
        <v>11</v>
      </c>
      <c r="B28" s="7" t="s">
        <v>44</v>
      </c>
      <c r="C28" s="6" t="s">
        <v>13</v>
      </c>
      <c r="D28" s="6"/>
      <c r="E28" s="6" t="s">
        <v>45</v>
      </c>
      <c r="F28" s="6" t="s">
        <v>11</v>
      </c>
      <c r="G28" s="6" t="s">
        <v>13</v>
      </c>
    </row>
    <row r="29" spans="1:7" outlineLevel="2" collapsed="1">
      <c r="A29" s="5" t="s">
        <v>11</v>
      </c>
      <c r="B29" s="5" t="s">
        <v>41</v>
      </c>
      <c r="C29" s="5" t="s">
        <v>13</v>
      </c>
      <c r="D29" s="5"/>
      <c r="E29" s="5" t="s">
        <v>46</v>
      </c>
      <c r="F29" s="5" t="s">
        <v>14</v>
      </c>
      <c r="G29" s="5" t="s">
        <v>43</v>
      </c>
    </row>
    <row r="30" spans="1:7" outlineLevel="2" collapsed="1">
      <c r="A30" s="5" t="s">
        <v>11</v>
      </c>
      <c r="B30" s="5" t="s">
        <v>41</v>
      </c>
      <c r="C30" s="5" t="s">
        <v>13</v>
      </c>
      <c r="D30" s="5"/>
      <c r="E30" s="5" t="s">
        <v>47</v>
      </c>
      <c r="F30" s="5" t="s">
        <v>14</v>
      </c>
      <c r="G30" s="5" t="s">
        <v>43</v>
      </c>
    </row>
    <row r="31" spans="1:7" outlineLevel="1">
      <c r="A31" s="6" t="s">
        <v>11</v>
      </c>
      <c r="B31" s="7" t="s">
        <v>44</v>
      </c>
      <c r="C31" s="6" t="s">
        <v>13</v>
      </c>
      <c r="D31" s="6"/>
      <c r="E31" s="6" t="s">
        <v>48</v>
      </c>
      <c r="F31" s="6" t="s">
        <v>11</v>
      </c>
      <c r="G31" s="6" t="s">
        <v>13</v>
      </c>
    </row>
    <row r="32" spans="1:7" outlineLevel="2" collapsed="1">
      <c r="A32" s="5" t="s">
        <v>11</v>
      </c>
      <c r="B32" s="5" t="s">
        <v>41</v>
      </c>
      <c r="C32" s="5" t="s">
        <v>13</v>
      </c>
      <c r="D32" s="5"/>
      <c r="E32" s="5" t="s">
        <v>46</v>
      </c>
      <c r="F32" s="5" t="s">
        <v>14</v>
      </c>
      <c r="G32" s="5" t="s">
        <v>43</v>
      </c>
    </row>
    <row r="33" spans="1:7" outlineLevel="2" collapsed="1">
      <c r="A33" s="5" t="s">
        <v>11</v>
      </c>
      <c r="B33" s="5" t="s">
        <v>41</v>
      </c>
      <c r="C33" s="5" t="s">
        <v>13</v>
      </c>
      <c r="D33" s="5"/>
      <c r="E33" s="5" t="s">
        <v>47</v>
      </c>
      <c r="F33" s="5" t="s">
        <v>14</v>
      </c>
      <c r="G33" s="5" t="s">
        <v>43</v>
      </c>
    </row>
    <row r="34" spans="1:7" outlineLevel="1" collapsed="1">
      <c r="A34" s="5" t="s">
        <v>11</v>
      </c>
      <c r="B34" s="5" t="s">
        <v>15</v>
      </c>
      <c r="C34" s="5" t="s">
        <v>13</v>
      </c>
      <c r="D34" s="5"/>
      <c r="E34" s="5" t="s">
        <v>49</v>
      </c>
      <c r="F34" s="5" t="s">
        <v>14</v>
      </c>
      <c r="G34" s="5" t="s">
        <v>17</v>
      </c>
    </row>
    <row r="35" spans="1:7" outlineLevel="1" collapsed="1">
      <c r="A35" s="5" t="s">
        <v>11</v>
      </c>
      <c r="B35" s="5" t="s">
        <v>15</v>
      </c>
      <c r="C35" s="5" t="s">
        <v>13</v>
      </c>
      <c r="D35" s="5"/>
      <c r="E35" s="5" t="s">
        <v>50</v>
      </c>
      <c r="F35" s="5" t="s">
        <v>14</v>
      </c>
      <c r="G35" s="5" t="s">
        <v>17</v>
      </c>
    </row>
    <row r="36" spans="1:7" outlineLevel="1" collapsed="1">
      <c r="A36" s="5" t="s">
        <v>11</v>
      </c>
      <c r="B36" s="5" t="s">
        <v>15</v>
      </c>
      <c r="C36" s="5" t="s">
        <v>13</v>
      </c>
      <c r="D36" s="5"/>
      <c r="E36" s="5" t="s">
        <v>51</v>
      </c>
      <c r="F36" s="5" t="s">
        <v>11</v>
      </c>
      <c r="G36" s="5" t="s">
        <v>17</v>
      </c>
    </row>
    <row r="37" spans="1:7" outlineLevel="1" collapsed="1">
      <c r="A37" s="5" t="s">
        <v>11</v>
      </c>
      <c r="B37" s="5" t="s">
        <v>15</v>
      </c>
      <c r="C37" s="5" t="s">
        <v>13</v>
      </c>
      <c r="D37" s="5"/>
      <c r="E37" s="5" t="s">
        <v>52</v>
      </c>
      <c r="F37" s="5" t="s">
        <v>14</v>
      </c>
      <c r="G37" s="5" t="s">
        <v>17</v>
      </c>
    </row>
    <row r="38" spans="1:7" ht="29">
      <c r="A38" s="3" t="s">
        <v>11</v>
      </c>
      <c r="B38" s="3" t="s">
        <v>53</v>
      </c>
      <c r="C38" s="4" t="s">
        <v>54</v>
      </c>
      <c r="D38" s="3"/>
      <c r="E38" s="3" t="s">
        <v>55</v>
      </c>
      <c r="F38" s="3" t="s">
        <v>14</v>
      </c>
      <c r="G38" s="3" t="s">
        <v>56</v>
      </c>
    </row>
    <row r="39" spans="1:7">
      <c r="A39" s="3" t="s">
        <v>14</v>
      </c>
      <c r="B39" s="4" t="s">
        <v>57</v>
      </c>
      <c r="C39" s="3" t="s">
        <v>13</v>
      </c>
      <c r="D39" s="3" t="b">
        <f>EXACT(G38,"Tool 01")</f>
        <v>0</v>
      </c>
      <c r="E39" s="3" t="s">
        <v>57</v>
      </c>
      <c r="F39" s="3" t="s">
        <v>14</v>
      </c>
      <c r="G39" s="3" t="s">
        <v>13</v>
      </c>
    </row>
    <row r="40" spans="1:7" ht="29" outlineLevel="1" collapsed="1">
      <c r="A40" s="5" t="s">
        <v>11</v>
      </c>
      <c r="B40" s="5" t="s">
        <v>53</v>
      </c>
      <c r="C40" s="8" t="s">
        <v>58</v>
      </c>
      <c r="D40" s="5"/>
      <c r="E40" s="5" t="s">
        <v>59</v>
      </c>
      <c r="F40" s="5" t="s">
        <v>14</v>
      </c>
      <c r="G40" s="5" t="s">
        <v>11</v>
      </c>
    </row>
    <row r="41" spans="1:7" ht="23.5" outlineLevel="1" collapsed="1">
      <c r="A41" s="5" t="s">
        <v>14</v>
      </c>
      <c r="B41" s="5" t="s">
        <v>60</v>
      </c>
      <c r="C41" s="9" t="s">
        <v>61</v>
      </c>
      <c r="D41" s="5" t="b">
        <f>EXACT(G40,"Yes")</f>
        <v>1</v>
      </c>
      <c r="E41" s="10" t="s">
        <v>62</v>
      </c>
      <c r="F41" s="5" t="s">
        <v>14</v>
      </c>
      <c r="G41" s="5" t="s">
        <v>13</v>
      </c>
    </row>
    <row r="42" spans="1:7" ht="29" outlineLevel="1" collapsed="1">
      <c r="A42" s="6" t="s">
        <v>14</v>
      </c>
      <c r="B42" s="7" t="s">
        <v>63</v>
      </c>
      <c r="C42" s="6" t="s">
        <v>13</v>
      </c>
      <c r="D42" s="6" t="b">
        <f>EXACT(G40,"No")</f>
        <v>0</v>
      </c>
      <c r="E42" s="6" t="s">
        <v>64</v>
      </c>
      <c r="F42" s="6" t="s">
        <v>14</v>
      </c>
      <c r="G42" s="6" t="s">
        <v>13</v>
      </c>
    </row>
    <row r="43" spans="1:7" ht="29" outlineLevel="2" collapsed="1">
      <c r="A43" s="5" t="s">
        <v>11</v>
      </c>
      <c r="B43" s="5" t="s">
        <v>53</v>
      </c>
      <c r="C43" s="8" t="s">
        <v>65</v>
      </c>
      <c r="D43" s="5"/>
      <c r="E43" s="5" t="s">
        <v>64</v>
      </c>
      <c r="F43" s="5" t="s">
        <v>14</v>
      </c>
      <c r="G43" s="5" t="s">
        <v>11</v>
      </c>
    </row>
    <row r="44" spans="1:7" ht="23.5" outlineLevel="2" collapsed="1">
      <c r="A44" s="5" t="s">
        <v>14</v>
      </c>
      <c r="B44" s="5" t="s">
        <v>60</v>
      </c>
      <c r="C44" s="9" t="s">
        <v>61</v>
      </c>
      <c r="D44" s="5" t="b">
        <f>EXACT(G43,"No")</f>
        <v>0</v>
      </c>
      <c r="E44" s="10" t="s">
        <v>66</v>
      </c>
      <c r="F44" s="5" t="s">
        <v>14</v>
      </c>
      <c r="G44" s="5" t="s">
        <v>13</v>
      </c>
    </row>
    <row r="45" spans="1:7" ht="43.5" outlineLevel="2" collapsed="1">
      <c r="A45" s="6" t="s">
        <v>14</v>
      </c>
      <c r="B45" s="7" t="s">
        <v>67</v>
      </c>
      <c r="C45" s="6" t="s">
        <v>13</v>
      </c>
      <c r="D45" s="6" t="b">
        <f>EXACT(G43,"Yes")</f>
        <v>1</v>
      </c>
      <c r="E45" s="6" t="s">
        <v>68</v>
      </c>
      <c r="F45" s="6" t="s">
        <v>14</v>
      </c>
      <c r="G45" s="6" t="s">
        <v>13</v>
      </c>
    </row>
    <row r="46" spans="1:7" ht="43.5" outlineLevel="3" collapsed="1">
      <c r="A46" s="5" t="s">
        <v>11</v>
      </c>
      <c r="B46" s="5" t="s">
        <v>53</v>
      </c>
      <c r="C46" s="8" t="s">
        <v>69</v>
      </c>
      <c r="D46" s="5"/>
      <c r="E46" s="5" t="s">
        <v>68</v>
      </c>
      <c r="F46" s="5" t="s">
        <v>14</v>
      </c>
      <c r="G46" s="5" t="s">
        <v>11</v>
      </c>
    </row>
    <row r="47" spans="1:7" ht="23.5" outlineLevel="3" collapsed="1">
      <c r="A47" s="5" t="s">
        <v>14</v>
      </c>
      <c r="B47" s="5" t="s">
        <v>60</v>
      </c>
      <c r="C47" s="9" t="s">
        <v>61</v>
      </c>
      <c r="D47" s="5" t="b">
        <f>EXACT(G46,"No")</f>
        <v>0</v>
      </c>
      <c r="E47" s="10" t="s">
        <v>66</v>
      </c>
      <c r="F47" s="5" t="s">
        <v>14</v>
      </c>
      <c r="G47" s="5" t="s">
        <v>13</v>
      </c>
    </row>
    <row r="48" spans="1:7" outlineLevel="3" collapsed="1">
      <c r="A48" s="6" t="s">
        <v>14</v>
      </c>
      <c r="B48" s="7" t="s">
        <v>70</v>
      </c>
      <c r="C48" s="6" t="s">
        <v>13</v>
      </c>
      <c r="D48" s="6" t="b">
        <f>EXACT(G46,"Yes")</f>
        <v>1</v>
      </c>
      <c r="E48" s="6" t="s">
        <v>71</v>
      </c>
      <c r="F48" s="6" t="s">
        <v>14</v>
      </c>
      <c r="G48" s="6" t="s">
        <v>13</v>
      </c>
    </row>
    <row r="49" spans="1:7" ht="29" outlineLevel="4" collapsed="1">
      <c r="A49" s="5" t="s">
        <v>11</v>
      </c>
      <c r="B49" s="5" t="s">
        <v>53</v>
      </c>
      <c r="C49" s="8" t="s">
        <v>72</v>
      </c>
      <c r="D49" s="5"/>
      <c r="E49" s="5" t="s">
        <v>73</v>
      </c>
      <c r="F49" s="5" t="s">
        <v>14</v>
      </c>
      <c r="G49" s="5" t="s">
        <v>11</v>
      </c>
    </row>
    <row r="50" spans="1:7" outlineLevel="4" collapsed="1">
      <c r="A50" s="6" t="s">
        <v>14</v>
      </c>
      <c r="B50" s="7" t="s">
        <v>74</v>
      </c>
      <c r="C50" s="6" t="s">
        <v>13</v>
      </c>
      <c r="D50" s="6" t="b">
        <f>EXACT(G49,"No")</f>
        <v>0</v>
      </c>
      <c r="E50" s="6" t="s">
        <v>75</v>
      </c>
      <c r="F50" s="6" t="s">
        <v>14</v>
      </c>
      <c r="G50" s="6" t="s">
        <v>13</v>
      </c>
    </row>
    <row r="51" spans="1:7" ht="29" outlineLevel="5" collapsed="1">
      <c r="A51" s="5" t="s">
        <v>11</v>
      </c>
      <c r="B51" s="5" t="s">
        <v>53</v>
      </c>
      <c r="C51" s="8" t="s">
        <v>76</v>
      </c>
      <c r="D51" s="5"/>
      <c r="E51" s="5" t="s">
        <v>77</v>
      </c>
      <c r="F51" s="5" t="s">
        <v>14</v>
      </c>
      <c r="G51" s="5" t="s">
        <v>11</v>
      </c>
    </row>
    <row r="52" spans="1:7" ht="23.5" outlineLevel="5" collapsed="1">
      <c r="A52" s="5" t="s">
        <v>14</v>
      </c>
      <c r="B52" s="5" t="s">
        <v>60</v>
      </c>
      <c r="C52" s="9" t="s">
        <v>61</v>
      </c>
      <c r="D52" s="5" t="b">
        <f>EXACT(G51,"No")</f>
        <v>0</v>
      </c>
      <c r="E52" s="10" t="s">
        <v>66</v>
      </c>
      <c r="F52" s="5" t="s">
        <v>14</v>
      </c>
      <c r="G52" s="5" t="s">
        <v>13</v>
      </c>
    </row>
    <row r="53" spans="1:7" outlineLevel="5" collapsed="1">
      <c r="A53" s="6" t="s">
        <v>14</v>
      </c>
      <c r="B53" s="7" t="s">
        <v>78</v>
      </c>
      <c r="C53" s="6" t="s">
        <v>13</v>
      </c>
      <c r="D53" s="6" t="b">
        <f>EXACT(G51,"Yes")</f>
        <v>1</v>
      </c>
      <c r="E53" s="6" t="s">
        <v>79</v>
      </c>
      <c r="F53" s="6" t="s">
        <v>14</v>
      </c>
      <c r="G53" s="6" t="s">
        <v>13</v>
      </c>
    </row>
    <row r="54" spans="1:7" ht="29" outlineLevel="6" collapsed="1">
      <c r="A54" s="5" t="s">
        <v>11</v>
      </c>
      <c r="B54" s="5" t="s">
        <v>53</v>
      </c>
      <c r="C54" s="8" t="s">
        <v>80</v>
      </c>
      <c r="D54" s="5"/>
      <c r="E54" s="5" t="s">
        <v>81</v>
      </c>
      <c r="F54" s="5" t="s">
        <v>14</v>
      </c>
      <c r="G54" s="5" t="s">
        <v>11</v>
      </c>
    </row>
    <row r="55" spans="1:7" ht="23.5" outlineLevel="6" collapsed="1">
      <c r="A55" s="5" t="s">
        <v>14</v>
      </c>
      <c r="B55" s="5" t="s">
        <v>60</v>
      </c>
      <c r="C55" s="9" t="s">
        <v>61</v>
      </c>
      <c r="D55" s="5" t="b">
        <f>EXACT(G54,"No")</f>
        <v>0</v>
      </c>
      <c r="E55" s="10" t="s">
        <v>66</v>
      </c>
      <c r="F55" s="5" t="s">
        <v>14</v>
      </c>
      <c r="G55" s="5" t="s">
        <v>13</v>
      </c>
    </row>
    <row r="56" spans="1:7" outlineLevel="6" collapsed="1">
      <c r="A56" s="6" t="s">
        <v>14</v>
      </c>
      <c r="B56" s="7" t="s">
        <v>82</v>
      </c>
      <c r="C56" s="6" t="s">
        <v>13</v>
      </c>
      <c r="D56" s="6" t="b">
        <f>EXACT(G54,"Yes")</f>
        <v>1</v>
      </c>
      <c r="E56" s="6" t="s">
        <v>83</v>
      </c>
      <c r="F56" s="6" t="s">
        <v>14</v>
      </c>
      <c r="G56" s="6" t="s">
        <v>13</v>
      </c>
    </row>
    <row r="57" spans="1:7" ht="29" outlineLevel="7" collapsed="1">
      <c r="A57" s="5" t="s">
        <v>11</v>
      </c>
      <c r="B57" s="5" t="s">
        <v>53</v>
      </c>
      <c r="C57" s="8" t="s">
        <v>84</v>
      </c>
      <c r="D57" s="5"/>
      <c r="E57" s="5" t="s">
        <v>85</v>
      </c>
      <c r="F57" s="5" t="s">
        <v>14</v>
      </c>
      <c r="G57" s="5" t="s">
        <v>11</v>
      </c>
    </row>
    <row r="58" spans="1:7" ht="23.5" outlineLevel="7" collapsed="1">
      <c r="A58" s="5" t="s">
        <v>14</v>
      </c>
      <c r="B58" s="5" t="s">
        <v>60</v>
      </c>
      <c r="C58" s="9" t="s">
        <v>61</v>
      </c>
      <c r="D58" s="5" t="b">
        <f>EXACT(G57,"No")</f>
        <v>0</v>
      </c>
      <c r="E58" s="10" t="s">
        <v>66</v>
      </c>
      <c r="F58" s="5" t="s">
        <v>14</v>
      </c>
      <c r="G58" s="5" t="s">
        <v>13</v>
      </c>
    </row>
    <row r="59" spans="1:7" outlineLevel="7" collapsed="1">
      <c r="A59" s="5" t="s">
        <v>14</v>
      </c>
      <c r="B59" s="8" t="s">
        <v>86</v>
      </c>
      <c r="C59" s="5" t="s">
        <v>13</v>
      </c>
      <c r="D59" s="5" t="b">
        <f>EXACT(G57,"Yes")</f>
        <v>1</v>
      </c>
      <c r="E59" s="5" t="s">
        <v>87</v>
      </c>
      <c r="F59" s="5" t="s">
        <v>14</v>
      </c>
      <c r="G59" s="5" t="s">
        <v>13</v>
      </c>
    </row>
    <row r="60" spans="1:7" outlineLevel="6" collapsed="1">
      <c r="A60" s="5" t="s">
        <v>11</v>
      </c>
      <c r="B60" s="5" t="s">
        <v>15</v>
      </c>
      <c r="C60" s="5" t="s">
        <v>13</v>
      </c>
      <c r="D60" s="5"/>
      <c r="E60" s="5" t="s">
        <v>88</v>
      </c>
      <c r="F60" s="5" t="s">
        <v>14</v>
      </c>
      <c r="G60" s="5" t="s">
        <v>17</v>
      </c>
    </row>
    <row r="61" spans="1:7" outlineLevel="4" collapsed="1">
      <c r="A61" s="6" t="s">
        <v>14</v>
      </c>
      <c r="B61" s="7" t="s">
        <v>74</v>
      </c>
      <c r="C61" s="6" t="s">
        <v>13</v>
      </c>
      <c r="D61" s="6" t="b">
        <f>EXACT(G49,"Yes")</f>
        <v>1</v>
      </c>
      <c r="E61" s="6" t="s">
        <v>75</v>
      </c>
      <c r="F61" s="6" t="s">
        <v>14</v>
      </c>
      <c r="G61" s="6" t="s">
        <v>13</v>
      </c>
    </row>
    <row r="62" spans="1:7" ht="29" outlineLevel="5" collapsed="1">
      <c r="A62" s="5" t="s">
        <v>11</v>
      </c>
      <c r="B62" s="5" t="s">
        <v>53</v>
      </c>
      <c r="C62" s="8" t="s">
        <v>76</v>
      </c>
      <c r="D62" s="5"/>
      <c r="E62" s="5" t="s">
        <v>77</v>
      </c>
      <c r="F62" s="5" t="s">
        <v>14</v>
      </c>
      <c r="G62" s="5" t="s">
        <v>11</v>
      </c>
    </row>
    <row r="63" spans="1:7" ht="23.5" outlineLevel="5" collapsed="1">
      <c r="A63" s="5" t="s">
        <v>14</v>
      </c>
      <c r="B63" s="5" t="s">
        <v>60</v>
      </c>
      <c r="C63" s="9" t="s">
        <v>61</v>
      </c>
      <c r="D63" s="5" t="b">
        <f>EXACT(G62,"No")</f>
        <v>0</v>
      </c>
      <c r="E63" s="10" t="s">
        <v>66</v>
      </c>
      <c r="F63" s="5" t="s">
        <v>14</v>
      </c>
      <c r="G63" s="5" t="s">
        <v>13</v>
      </c>
    </row>
    <row r="64" spans="1:7" outlineLevel="5" collapsed="1">
      <c r="A64" s="6" t="s">
        <v>14</v>
      </c>
      <c r="B64" s="7" t="s">
        <v>78</v>
      </c>
      <c r="C64" s="6" t="s">
        <v>13</v>
      </c>
      <c r="D64" s="6" t="b">
        <f>EXACT(G62,"Yes")</f>
        <v>1</v>
      </c>
      <c r="E64" s="6" t="s">
        <v>79</v>
      </c>
      <c r="F64" s="6" t="s">
        <v>14</v>
      </c>
      <c r="G64" s="6" t="s">
        <v>13</v>
      </c>
    </row>
    <row r="65" spans="1:7" ht="29" outlineLevel="6" collapsed="1">
      <c r="A65" s="5" t="s">
        <v>11</v>
      </c>
      <c r="B65" s="5" t="s">
        <v>53</v>
      </c>
      <c r="C65" s="8" t="s">
        <v>80</v>
      </c>
      <c r="D65" s="5"/>
      <c r="E65" s="5" t="s">
        <v>81</v>
      </c>
      <c r="F65" s="5" t="s">
        <v>14</v>
      </c>
      <c r="G65" s="5" t="s">
        <v>11</v>
      </c>
    </row>
    <row r="66" spans="1:7" ht="23.5" outlineLevel="6" collapsed="1">
      <c r="A66" s="5" t="s">
        <v>14</v>
      </c>
      <c r="B66" s="5" t="s">
        <v>60</v>
      </c>
      <c r="C66" s="9" t="s">
        <v>61</v>
      </c>
      <c r="D66" s="5" t="b">
        <f>EXACT(G65,"No")</f>
        <v>0</v>
      </c>
      <c r="E66" s="10" t="s">
        <v>66</v>
      </c>
      <c r="F66" s="5" t="s">
        <v>14</v>
      </c>
      <c r="G66" s="5" t="s">
        <v>13</v>
      </c>
    </row>
    <row r="67" spans="1:7" outlineLevel="6" collapsed="1">
      <c r="A67" s="6" t="s">
        <v>14</v>
      </c>
      <c r="B67" s="7" t="s">
        <v>82</v>
      </c>
      <c r="C67" s="6" t="s">
        <v>13</v>
      </c>
      <c r="D67" s="6" t="b">
        <f>EXACT(G65,"Yes")</f>
        <v>1</v>
      </c>
      <c r="E67" s="6" t="s">
        <v>83</v>
      </c>
      <c r="F67" s="6" t="s">
        <v>14</v>
      </c>
      <c r="G67" s="6" t="s">
        <v>13</v>
      </c>
    </row>
    <row r="68" spans="1:7" ht="29" outlineLevel="7" collapsed="1">
      <c r="A68" s="5" t="s">
        <v>11</v>
      </c>
      <c r="B68" s="5" t="s">
        <v>53</v>
      </c>
      <c r="C68" s="8" t="s">
        <v>84</v>
      </c>
      <c r="D68" s="5"/>
      <c r="E68" s="5" t="s">
        <v>85</v>
      </c>
      <c r="F68" s="5" t="s">
        <v>14</v>
      </c>
      <c r="G68" s="5" t="s">
        <v>11</v>
      </c>
    </row>
    <row r="69" spans="1:7" ht="23.5" outlineLevel="7" collapsed="1">
      <c r="A69" s="5" t="s">
        <v>14</v>
      </c>
      <c r="B69" s="5" t="s">
        <v>60</v>
      </c>
      <c r="C69" s="9" t="s">
        <v>61</v>
      </c>
      <c r="D69" s="5" t="b">
        <f>EXACT(G68,"No")</f>
        <v>0</v>
      </c>
      <c r="E69" s="10" t="s">
        <v>66</v>
      </c>
      <c r="F69" s="5" t="s">
        <v>14</v>
      </c>
      <c r="G69" s="5" t="s">
        <v>13</v>
      </c>
    </row>
    <row r="70" spans="1:7" outlineLevel="7" collapsed="1">
      <c r="A70" s="5" t="s">
        <v>14</v>
      </c>
      <c r="B70" s="8" t="s">
        <v>86</v>
      </c>
      <c r="C70" s="5" t="s">
        <v>13</v>
      </c>
      <c r="D70" s="5" t="b">
        <f>EXACT(G68,"Yes")</f>
        <v>1</v>
      </c>
      <c r="E70" s="5" t="s">
        <v>87</v>
      </c>
      <c r="F70" s="5" t="s">
        <v>14</v>
      </c>
      <c r="G70" s="5" t="s">
        <v>13</v>
      </c>
    </row>
    <row r="71" spans="1:7" outlineLevel="6" collapsed="1">
      <c r="A71" s="5" t="s">
        <v>11</v>
      </c>
      <c r="B71" s="5" t="s">
        <v>15</v>
      </c>
      <c r="C71" s="5" t="s">
        <v>13</v>
      </c>
      <c r="D71" s="5"/>
      <c r="E71" s="5" t="s">
        <v>88</v>
      </c>
      <c r="F71" s="5" t="s">
        <v>14</v>
      </c>
      <c r="G71" s="5" t="s">
        <v>17</v>
      </c>
    </row>
    <row r="72" spans="1:7" outlineLevel="4" collapsed="1">
      <c r="A72" s="5" t="s">
        <v>11</v>
      </c>
      <c r="B72" s="5" t="s">
        <v>15</v>
      </c>
      <c r="C72" s="5" t="s">
        <v>13</v>
      </c>
      <c r="D72" s="5"/>
      <c r="E72" s="5" t="s">
        <v>89</v>
      </c>
      <c r="F72" s="5" t="s">
        <v>14</v>
      </c>
      <c r="G72" s="5" t="s">
        <v>17</v>
      </c>
    </row>
    <row r="73" spans="1:7" outlineLevel="3" collapsed="1">
      <c r="A73" s="5" t="s">
        <v>11</v>
      </c>
      <c r="B73" s="5" t="s">
        <v>15</v>
      </c>
      <c r="C73" s="5" t="s">
        <v>13</v>
      </c>
      <c r="D73" s="5"/>
      <c r="E73" s="5" t="s">
        <v>90</v>
      </c>
      <c r="F73" s="5" t="s">
        <v>14</v>
      </c>
      <c r="G73" s="5" t="s">
        <v>17</v>
      </c>
    </row>
    <row r="74" spans="1:7" outlineLevel="1" collapsed="1">
      <c r="A74" s="5" t="s">
        <v>11</v>
      </c>
      <c r="B74" s="5" t="s">
        <v>15</v>
      </c>
      <c r="C74" s="5" t="s">
        <v>13</v>
      </c>
      <c r="D74" s="5"/>
      <c r="E74" s="5" t="s">
        <v>91</v>
      </c>
      <c r="F74" s="5" t="s">
        <v>14</v>
      </c>
      <c r="G74" s="5" t="s">
        <v>17</v>
      </c>
    </row>
    <row r="75" spans="1:7">
      <c r="A75" s="3" t="s">
        <v>14</v>
      </c>
      <c r="B75" s="4" t="s">
        <v>56</v>
      </c>
      <c r="C75" s="3" t="s">
        <v>13</v>
      </c>
      <c r="D75" s="3" t="b">
        <f>EXACT(G38,"Tool 32")</f>
        <v>1</v>
      </c>
      <c r="E75" s="3" t="s">
        <v>56</v>
      </c>
      <c r="F75" s="3" t="s">
        <v>14</v>
      </c>
      <c r="G75" s="3" t="s">
        <v>13</v>
      </c>
    </row>
    <row r="76" spans="1:7" ht="29" outlineLevel="1" collapsed="1">
      <c r="A76" s="5" t="s">
        <v>11</v>
      </c>
      <c r="B76" s="5" t="s">
        <v>53</v>
      </c>
      <c r="C76" s="8" t="s">
        <v>92</v>
      </c>
      <c r="D76" s="5"/>
      <c r="E76" s="5" t="s">
        <v>93</v>
      </c>
      <c r="F76" s="5" t="s">
        <v>14</v>
      </c>
      <c r="G76" s="5" t="s">
        <v>94</v>
      </c>
    </row>
    <row r="77" spans="1:7" outlineLevel="1" collapsed="1">
      <c r="A77" s="6" t="s">
        <v>14</v>
      </c>
      <c r="B77" s="7" t="s">
        <v>95</v>
      </c>
      <c r="C77" s="6" t="s">
        <v>13</v>
      </c>
      <c r="D77" s="6" t="b">
        <f>EXACT(G76,"Household/Communities/SMEs")</f>
        <v>0</v>
      </c>
      <c r="E77" s="6" t="s">
        <v>96</v>
      </c>
      <c r="F77" s="6" t="s">
        <v>14</v>
      </c>
      <c r="G77" s="6" t="s">
        <v>13</v>
      </c>
    </row>
    <row r="78" spans="1:7" ht="29" outlineLevel="2" collapsed="1">
      <c r="A78" s="5" t="s">
        <v>11</v>
      </c>
      <c r="B78" s="5" t="s">
        <v>53</v>
      </c>
      <c r="C78" s="8" t="s">
        <v>97</v>
      </c>
      <c r="D78" s="5"/>
      <c r="E78" s="5" t="s">
        <v>98</v>
      </c>
      <c r="F78" s="5" t="s">
        <v>14</v>
      </c>
      <c r="G78" s="5" t="s">
        <v>99</v>
      </c>
    </row>
    <row r="79" spans="1:7" outlineLevel="2" collapsed="1">
      <c r="A79" s="5" t="s">
        <v>11</v>
      </c>
      <c r="B79" s="5" t="s">
        <v>15</v>
      </c>
      <c r="C79" s="5" t="s">
        <v>13</v>
      </c>
      <c r="D79" s="5"/>
      <c r="E79" s="5" t="s">
        <v>100</v>
      </c>
      <c r="F79" s="5" t="s">
        <v>14</v>
      </c>
      <c r="G79" s="5" t="s">
        <v>17</v>
      </c>
    </row>
    <row r="80" spans="1:7" outlineLevel="1" collapsed="1">
      <c r="A80" s="6" t="s">
        <v>14</v>
      </c>
      <c r="B80" s="7" t="s">
        <v>101</v>
      </c>
      <c r="C80" s="6" t="s">
        <v>13</v>
      </c>
      <c r="D80" s="6" t="b">
        <f>EXACT(G76,"Renewable energy")</f>
        <v>0</v>
      </c>
      <c r="E80" s="6" t="s">
        <v>101</v>
      </c>
      <c r="F80" s="6" t="s">
        <v>14</v>
      </c>
      <c r="G80" s="6" t="s">
        <v>13</v>
      </c>
    </row>
    <row r="81" spans="1:7" ht="29" outlineLevel="2" collapsed="1">
      <c r="A81" s="5" t="s">
        <v>11</v>
      </c>
      <c r="B81" s="5" t="s">
        <v>53</v>
      </c>
      <c r="C81" s="8" t="s">
        <v>102</v>
      </c>
      <c r="D81" s="5"/>
      <c r="E81" s="5" t="s">
        <v>103</v>
      </c>
      <c r="F81" s="5" t="s">
        <v>14</v>
      </c>
      <c r="G81" s="5" t="s">
        <v>104</v>
      </c>
    </row>
    <row r="82" spans="1:7" outlineLevel="2" collapsed="1">
      <c r="A82" s="6" t="s">
        <v>14</v>
      </c>
      <c r="B82" s="7" t="s">
        <v>105</v>
      </c>
      <c r="C82" s="6" t="s">
        <v>13</v>
      </c>
      <c r="D82" s="6" t="b">
        <f>EXACT(G81,"Rural electrification projects")</f>
        <v>0</v>
      </c>
      <c r="E82" s="6" t="s">
        <v>105</v>
      </c>
      <c r="F82" s="6" t="s">
        <v>14</v>
      </c>
      <c r="G82" s="6" t="s">
        <v>13</v>
      </c>
    </row>
    <row r="83" spans="1:7" ht="101.5" outlineLevel="3" collapsed="1">
      <c r="A83" s="5" t="s">
        <v>11</v>
      </c>
      <c r="B83" s="5" t="s">
        <v>53</v>
      </c>
      <c r="C83" s="8" t="s">
        <v>106</v>
      </c>
      <c r="D83" s="5"/>
      <c r="E83" s="5" t="s">
        <v>107</v>
      </c>
      <c r="F83" s="5" t="s">
        <v>14</v>
      </c>
      <c r="G83" s="5" t="s">
        <v>11</v>
      </c>
    </row>
    <row r="84" spans="1:7" ht="23.5" outlineLevel="3" collapsed="1">
      <c r="A84" s="5" t="s">
        <v>14</v>
      </c>
      <c r="B84" s="5" t="s">
        <v>60</v>
      </c>
      <c r="C84" s="9" t="s">
        <v>61</v>
      </c>
      <c r="D84" s="5" t="b">
        <f>EXACT(G83,"No")</f>
        <v>0</v>
      </c>
      <c r="E84" s="10" t="s">
        <v>108</v>
      </c>
      <c r="F84" s="5" t="s">
        <v>14</v>
      </c>
      <c r="G84" s="5" t="s">
        <v>13</v>
      </c>
    </row>
    <row r="85" spans="1:7" ht="23.5" outlineLevel="3" collapsed="1">
      <c r="A85" s="5" t="s">
        <v>14</v>
      </c>
      <c r="B85" s="5" t="s">
        <v>60</v>
      </c>
      <c r="C85" s="9" t="s">
        <v>61</v>
      </c>
      <c r="D85" s="5" t="b">
        <f>EXACT(G83,"Yes")</f>
        <v>1</v>
      </c>
      <c r="E85" s="10" t="s">
        <v>109</v>
      </c>
      <c r="F85" s="5" t="s">
        <v>14</v>
      </c>
      <c r="G85" s="5" t="s">
        <v>13</v>
      </c>
    </row>
    <row r="86" spans="1:7" outlineLevel="3" collapsed="1">
      <c r="A86" s="5" t="s">
        <v>11</v>
      </c>
      <c r="B86" s="5" t="s">
        <v>15</v>
      </c>
      <c r="C86" s="5" t="s">
        <v>13</v>
      </c>
      <c r="D86" s="5"/>
      <c r="E86" s="5" t="s">
        <v>100</v>
      </c>
      <c r="F86" s="5" t="s">
        <v>14</v>
      </c>
      <c r="G86" s="5" t="s">
        <v>17</v>
      </c>
    </row>
    <row r="87" spans="1:7" outlineLevel="2" collapsed="1">
      <c r="A87" s="6" t="s">
        <v>14</v>
      </c>
      <c r="B87" s="7" t="s">
        <v>110</v>
      </c>
      <c r="C87" s="6" t="s">
        <v>13</v>
      </c>
      <c r="D87" s="6" t="b">
        <f>EXACT(G81,"Tech for small-scale off-grid power generation")</f>
        <v>0</v>
      </c>
      <c r="E87" s="6" t="s">
        <v>111</v>
      </c>
      <c r="F87" s="6" t="s">
        <v>14</v>
      </c>
      <c r="G87" s="6" t="s">
        <v>13</v>
      </c>
    </row>
    <row r="88" spans="1:7" ht="87" outlineLevel="3" collapsed="1">
      <c r="A88" s="5" t="s">
        <v>11</v>
      </c>
      <c r="B88" s="5" t="s">
        <v>53</v>
      </c>
      <c r="C88" s="8" t="s">
        <v>112</v>
      </c>
      <c r="D88" s="5"/>
      <c r="E88" s="5" t="s">
        <v>113</v>
      </c>
      <c r="F88" s="5" t="s">
        <v>14</v>
      </c>
      <c r="G88" s="5" t="s">
        <v>11</v>
      </c>
    </row>
    <row r="89" spans="1:7" ht="23.5" outlineLevel="3" collapsed="1">
      <c r="A89" s="5" t="s">
        <v>14</v>
      </c>
      <c r="B89" s="5" t="s">
        <v>60</v>
      </c>
      <c r="C89" s="9" t="s">
        <v>61</v>
      </c>
      <c r="D89" s="5" t="b">
        <f>EXACT(G88,"No")</f>
        <v>0</v>
      </c>
      <c r="E89" s="10" t="s">
        <v>108</v>
      </c>
      <c r="F89" s="5" t="s">
        <v>14</v>
      </c>
      <c r="G89" s="5" t="s">
        <v>13</v>
      </c>
    </row>
    <row r="90" spans="1:7" ht="23.5" outlineLevel="3" collapsed="1">
      <c r="A90" s="5" t="s">
        <v>14</v>
      </c>
      <c r="B90" s="5" t="s">
        <v>60</v>
      </c>
      <c r="C90" s="9" t="s">
        <v>61</v>
      </c>
      <c r="D90" s="5" t="b">
        <f>EXACT(G88,"Yes")</f>
        <v>1</v>
      </c>
      <c r="E90" s="10" t="s">
        <v>109</v>
      </c>
      <c r="F90" s="5" t="s">
        <v>14</v>
      </c>
      <c r="G90" s="5" t="s">
        <v>13</v>
      </c>
    </row>
    <row r="91" spans="1:7" outlineLevel="3" collapsed="1">
      <c r="A91" s="5" t="s">
        <v>11</v>
      </c>
      <c r="B91" s="5" t="s">
        <v>15</v>
      </c>
      <c r="C91" s="5" t="s">
        <v>13</v>
      </c>
      <c r="D91" s="5"/>
      <c r="E91" s="5" t="s">
        <v>100</v>
      </c>
      <c r="F91" s="5" t="s">
        <v>14</v>
      </c>
      <c r="G91" s="5" t="s">
        <v>17</v>
      </c>
    </row>
    <row r="92" spans="1:7" outlineLevel="2" collapsed="1">
      <c r="A92" s="6" t="s">
        <v>14</v>
      </c>
      <c r="B92" s="7" t="s">
        <v>114</v>
      </c>
      <c r="C92" s="6" t="s">
        <v>13</v>
      </c>
      <c r="D92" s="6" t="b">
        <f>EXACT(G81,"Tech for small-scale grid-connected power generation")</f>
        <v>0</v>
      </c>
      <c r="E92" s="6" t="s">
        <v>115</v>
      </c>
      <c r="F92" s="6" t="s">
        <v>14</v>
      </c>
      <c r="G92" s="6" t="s">
        <v>13</v>
      </c>
    </row>
    <row r="93" spans="1:7" ht="72.5" outlineLevel="3" collapsed="1">
      <c r="A93" s="5" t="s">
        <v>11</v>
      </c>
      <c r="B93" s="5" t="s">
        <v>53</v>
      </c>
      <c r="C93" s="8" t="s">
        <v>116</v>
      </c>
      <c r="D93" s="5"/>
      <c r="E93" s="5" t="s">
        <v>117</v>
      </c>
      <c r="F93" s="5" t="s">
        <v>14</v>
      </c>
      <c r="G93" s="5" t="s">
        <v>11</v>
      </c>
    </row>
    <row r="94" spans="1:7" ht="23.5" outlineLevel="3" collapsed="1">
      <c r="A94" s="5" t="s">
        <v>14</v>
      </c>
      <c r="B94" s="5" t="s">
        <v>60</v>
      </c>
      <c r="C94" s="9" t="s">
        <v>61</v>
      </c>
      <c r="D94" s="5" t="b">
        <f>EXACT(G93,"No")</f>
        <v>0</v>
      </c>
      <c r="E94" s="10" t="s">
        <v>108</v>
      </c>
      <c r="F94" s="5" t="s">
        <v>14</v>
      </c>
      <c r="G94" s="5" t="s">
        <v>13</v>
      </c>
    </row>
    <row r="95" spans="1:7" ht="23.5" outlineLevel="3" collapsed="1">
      <c r="A95" s="5" t="s">
        <v>14</v>
      </c>
      <c r="B95" s="5" t="s">
        <v>60</v>
      </c>
      <c r="C95" s="9" t="s">
        <v>61</v>
      </c>
      <c r="D95" s="5" t="b">
        <f>EXACT(G93,"Yes")</f>
        <v>1</v>
      </c>
      <c r="E95" s="10" t="s">
        <v>109</v>
      </c>
      <c r="F95" s="5" t="s">
        <v>14</v>
      </c>
      <c r="G95" s="5" t="s">
        <v>13</v>
      </c>
    </row>
    <row r="96" spans="1:7" outlineLevel="3" collapsed="1">
      <c r="A96" s="5" t="s">
        <v>11</v>
      </c>
      <c r="B96" s="5" t="s">
        <v>15</v>
      </c>
      <c r="C96" s="5" t="s">
        <v>13</v>
      </c>
      <c r="D96" s="5"/>
      <c r="E96" s="5" t="s">
        <v>100</v>
      </c>
      <c r="F96" s="5" t="s">
        <v>14</v>
      </c>
      <c r="G96" s="5" t="s">
        <v>17</v>
      </c>
    </row>
    <row r="97" spans="1:7" outlineLevel="2" collapsed="1">
      <c r="A97" s="6" t="s">
        <v>14</v>
      </c>
      <c r="B97" s="7" t="s">
        <v>118</v>
      </c>
      <c r="C97" s="6" t="s">
        <v>13</v>
      </c>
      <c r="D97" s="6" t="b">
        <f>EXACT(G81,"Tech for large-scale isolated grid power generation")</f>
        <v>0</v>
      </c>
      <c r="E97" s="6" t="s">
        <v>119</v>
      </c>
      <c r="F97" s="6" t="s">
        <v>14</v>
      </c>
      <c r="G97" s="6" t="s">
        <v>13</v>
      </c>
    </row>
    <row r="98" spans="1:7" ht="29" outlineLevel="3" collapsed="1">
      <c r="A98" s="5" t="s">
        <v>11</v>
      </c>
      <c r="B98" s="5" t="s">
        <v>53</v>
      </c>
      <c r="C98" s="5" t="s">
        <v>13</v>
      </c>
      <c r="D98" s="5"/>
      <c r="E98" s="5" t="s">
        <v>120</v>
      </c>
      <c r="F98" s="5" t="s">
        <v>14</v>
      </c>
      <c r="G98" s="5" t="s">
        <v>13</v>
      </c>
    </row>
    <row r="99" spans="1:7" ht="87" outlineLevel="3" collapsed="1">
      <c r="A99" s="5" t="s">
        <v>11</v>
      </c>
      <c r="B99" s="5" t="s">
        <v>53</v>
      </c>
      <c r="C99" s="8" t="s">
        <v>121</v>
      </c>
      <c r="D99" s="5"/>
      <c r="E99" s="5" t="s">
        <v>122</v>
      </c>
      <c r="F99" s="5" t="s">
        <v>14</v>
      </c>
      <c r="G99" s="5" t="s">
        <v>11</v>
      </c>
    </row>
    <row r="100" spans="1:7" ht="23.5" outlineLevel="3" collapsed="1">
      <c r="A100" s="5" t="s">
        <v>14</v>
      </c>
      <c r="B100" s="5" t="s">
        <v>60</v>
      </c>
      <c r="C100" s="9" t="s">
        <v>61</v>
      </c>
      <c r="D100" s="5" t="b">
        <f>EXACT(G99,"No")</f>
        <v>0</v>
      </c>
      <c r="E100" s="10" t="s">
        <v>108</v>
      </c>
      <c r="F100" s="5" t="s">
        <v>14</v>
      </c>
      <c r="G100" s="5" t="s">
        <v>13</v>
      </c>
    </row>
    <row r="101" spans="1:7" ht="23.5" outlineLevel="3" collapsed="1">
      <c r="A101" s="5" t="s">
        <v>14</v>
      </c>
      <c r="B101" s="5" t="s">
        <v>60</v>
      </c>
      <c r="C101" s="9" t="s">
        <v>61</v>
      </c>
      <c r="D101" s="5" t="b">
        <f>EXACT(G99,"Yes")</f>
        <v>1</v>
      </c>
      <c r="E101" s="10" t="s">
        <v>109</v>
      </c>
      <c r="F101" s="5" t="s">
        <v>14</v>
      </c>
      <c r="G101" s="5" t="s">
        <v>13</v>
      </c>
    </row>
    <row r="102" spans="1:7" outlineLevel="3" collapsed="1">
      <c r="A102" s="5" t="s">
        <v>11</v>
      </c>
      <c r="B102" s="5" t="s">
        <v>15</v>
      </c>
      <c r="C102" s="5" t="s">
        <v>13</v>
      </c>
      <c r="D102" s="5"/>
      <c r="E102" s="5" t="s">
        <v>100</v>
      </c>
      <c r="F102" s="5" t="s">
        <v>14</v>
      </c>
      <c r="G102" s="5" t="s">
        <v>17</v>
      </c>
    </row>
    <row r="103" spans="1:7" outlineLevel="2" collapsed="1">
      <c r="A103" s="6" t="s">
        <v>14</v>
      </c>
      <c r="B103" s="7" t="s">
        <v>123</v>
      </c>
      <c r="C103" s="6" t="s">
        <v>13</v>
      </c>
      <c r="D103" s="6" t="b">
        <f>EXACT(G81,"Tech for large-scale grid-connected power generation")</f>
        <v>1</v>
      </c>
      <c r="E103" s="6" t="s">
        <v>104</v>
      </c>
      <c r="F103" s="6" t="s">
        <v>14</v>
      </c>
      <c r="G103" s="6" t="s">
        <v>13</v>
      </c>
    </row>
    <row r="104" spans="1:7" ht="29" outlineLevel="3" collapsed="1">
      <c r="A104" s="5" t="s">
        <v>11</v>
      </c>
      <c r="B104" s="5" t="s">
        <v>53</v>
      </c>
      <c r="C104" s="8" t="s">
        <v>124</v>
      </c>
      <c r="D104" s="5"/>
      <c r="E104" s="5" t="s">
        <v>125</v>
      </c>
      <c r="F104" s="5" t="s">
        <v>14</v>
      </c>
      <c r="G104" s="5" t="s">
        <v>126</v>
      </c>
    </row>
    <row r="105" spans="1:7" ht="72.5" outlineLevel="3" collapsed="1">
      <c r="A105" s="5" t="s">
        <v>11</v>
      </c>
      <c r="B105" s="5" t="s">
        <v>53</v>
      </c>
      <c r="C105" s="8" t="s">
        <v>127</v>
      </c>
      <c r="D105" s="5"/>
      <c r="E105" s="5" t="s">
        <v>128</v>
      </c>
      <c r="F105" s="5" t="s">
        <v>14</v>
      </c>
      <c r="G105" s="5" t="s">
        <v>11</v>
      </c>
    </row>
    <row r="106" spans="1:7" ht="23.5" outlineLevel="3" collapsed="1">
      <c r="A106" s="5" t="s">
        <v>14</v>
      </c>
      <c r="B106" s="5" t="s">
        <v>60</v>
      </c>
      <c r="C106" s="9" t="s">
        <v>61</v>
      </c>
      <c r="D106" s="5" t="b">
        <f>EXACT(G105,"No")</f>
        <v>0</v>
      </c>
      <c r="E106" s="10" t="s">
        <v>108</v>
      </c>
      <c r="F106" s="5" t="s">
        <v>14</v>
      </c>
      <c r="G106" s="5" t="s">
        <v>13</v>
      </c>
    </row>
    <row r="107" spans="1:7" ht="23.5" outlineLevel="3" collapsed="1">
      <c r="A107" s="5" t="s">
        <v>14</v>
      </c>
      <c r="B107" s="5" t="s">
        <v>60</v>
      </c>
      <c r="C107" s="9" t="s">
        <v>61</v>
      </c>
      <c r="D107" s="5" t="b">
        <f>EXACT(G105,"Yes")</f>
        <v>1</v>
      </c>
      <c r="E107" s="10" t="s">
        <v>109</v>
      </c>
      <c r="F107" s="5" t="s">
        <v>14</v>
      </c>
      <c r="G107" s="5" t="s">
        <v>13</v>
      </c>
    </row>
    <row r="108" spans="1:7" outlineLevel="3" collapsed="1">
      <c r="A108" s="5" t="s">
        <v>11</v>
      </c>
      <c r="B108" s="5" t="s">
        <v>15</v>
      </c>
      <c r="C108" s="5" t="s">
        <v>13</v>
      </c>
      <c r="D108" s="5"/>
      <c r="E108" s="5" t="s">
        <v>100</v>
      </c>
      <c r="F108" s="5" t="s">
        <v>14</v>
      </c>
      <c r="G108" s="5" t="s">
        <v>17</v>
      </c>
    </row>
    <row r="109" spans="1:7" outlineLevel="1" collapsed="1">
      <c r="A109" s="6" t="s">
        <v>14</v>
      </c>
      <c r="B109" s="7" t="s">
        <v>94</v>
      </c>
      <c r="C109" s="6" t="s">
        <v>13</v>
      </c>
      <c r="D109" s="6" t="b">
        <f>EXACT(G76,"Waste handling and disposal")</f>
        <v>1</v>
      </c>
      <c r="E109" s="6" t="s">
        <v>94</v>
      </c>
      <c r="F109" s="6" t="s">
        <v>14</v>
      </c>
      <c r="G109" s="6" t="s">
        <v>13</v>
      </c>
    </row>
    <row r="110" spans="1:7" ht="29" outlineLevel="2" collapsed="1">
      <c r="A110" s="5" t="s">
        <v>11</v>
      </c>
      <c r="B110" s="5" t="s">
        <v>53</v>
      </c>
      <c r="C110" s="8" t="s">
        <v>129</v>
      </c>
      <c r="D110" s="5"/>
      <c r="E110" s="5" t="s">
        <v>130</v>
      </c>
      <c r="F110" s="5" t="s">
        <v>14</v>
      </c>
      <c r="G110" s="5" t="s">
        <v>131</v>
      </c>
    </row>
    <row r="111" spans="1:7" outlineLevel="2" collapsed="1">
      <c r="A111" s="6" t="s">
        <v>14</v>
      </c>
      <c r="B111" s="7" t="s">
        <v>132</v>
      </c>
      <c r="C111" s="6" t="s">
        <v>13</v>
      </c>
      <c r="D111" s="6" t="b">
        <f>EXACT(G110,"Methane recovery in wastewater treatment")</f>
        <v>0</v>
      </c>
      <c r="E111" s="6" t="s">
        <v>133</v>
      </c>
      <c r="F111" s="6" t="s">
        <v>14</v>
      </c>
      <c r="G111" s="6" t="s">
        <v>13</v>
      </c>
    </row>
    <row r="112" spans="1:7" ht="116" outlineLevel="3" collapsed="1">
      <c r="A112" s="5" t="s">
        <v>11</v>
      </c>
      <c r="B112" s="5" t="s">
        <v>53</v>
      </c>
      <c r="C112" s="8" t="s">
        <v>134</v>
      </c>
      <c r="D112" s="5"/>
      <c r="E112" s="5" t="s">
        <v>135</v>
      </c>
      <c r="F112" s="5" t="s">
        <v>14</v>
      </c>
      <c r="G112" s="5" t="s">
        <v>11</v>
      </c>
    </row>
    <row r="113" spans="1:7" ht="23.5" outlineLevel="3" collapsed="1">
      <c r="A113" s="5" t="s">
        <v>14</v>
      </c>
      <c r="B113" s="5" t="s">
        <v>60</v>
      </c>
      <c r="C113" s="9" t="s">
        <v>61</v>
      </c>
      <c r="D113" s="5" t="b">
        <f>EXACT(G112,"No")</f>
        <v>0</v>
      </c>
      <c r="E113" s="10" t="s">
        <v>108</v>
      </c>
      <c r="F113" s="5" t="s">
        <v>14</v>
      </c>
      <c r="G113" s="5" t="s">
        <v>13</v>
      </c>
    </row>
    <row r="114" spans="1:7" ht="23.5" outlineLevel="3" collapsed="1">
      <c r="A114" s="5" t="s">
        <v>14</v>
      </c>
      <c r="B114" s="5" t="s">
        <v>60</v>
      </c>
      <c r="C114" s="9" t="s">
        <v>61</v>
      </c>
      <c r="D114" s="5" t="b">
        <f>EXACT(G112,"Yes")</f>
        <v>1</v>
      </c>
      <c r="E114" s="10" t="s">
        <v>109</v>
      </c>
      <c r="F114" s="5" t="s">
        <v>14</v>
      </c>
      <c r="G114" s="5" t="s">
        <v>13</v>
      </c>
    </row>
    <row r="115" spans="1:7" outlineLevel="3" collapsed="1">
      <c r="A115" s="5" t="s">
        <v>11</v>
      </c>
      <c r="B115" s="5" t="s">
        <v>15</v>
      </c>
      <c r="C115" s="5" t="s">
        <v>13</v>
      </c>
      <c r="D115" s="5"/>
      <c r="E115" s="5" t="s">
        <v>100</v>
      </c>
      <c r="F115" s="5" t="s">
        <v>14</v>
      </c>
      <c r="G115" s="5" t="s">
        <v>17</v>
      </c>
    </row>
    <row r="116" spans="1:7" outlineLevel="2" collapsed="1">
      <c r="A116" s="6" t="s">
        <v>14</v>
      </c>
      <c r="B116" s="7" t="s">
        <v>136</v>
      </c>
      <c r="C116" s="6" t="s">
        <v>13</v>
      </c>
      <c r="D116" s="6" t="b">
        <f>EXACT(G110,"Landfill gas recovery and its gainful use")</f>
        <v>1</v>
      </c>
      <c r="E116" s="6" t="s">
        <v>131</v>
      </c>
      <c r="F116" s="6" t="s">
        <v>14</v>
      </c>
      <c r="G116" s="6" t="s">
        <v>13</v>
      </c>
    </row>
    <row r="117" spans="1:7" ht="58" outlineLevel="3" collapsed="1">
      <c r="A117" s="5" t="s">
        <v>11</v>
      </c>
      <c r="B117" s="5" t="s">
        <v>53</v>
      </c>
      <c r="C117" s="8" t="s">
        <v>137</v>
      </c>
      <c r="D117" s="5"/>
      <c r="E117" s="5" t="s">
        <v>138</v>
      </c>
      <c r="F117" s="5" t="s">
        <v>14</v>
      </c>
      <c r="G117" s="5" t="s">
        <v>11</v>
      </c>
    </row>
    <row r="118" spans="1:7" ht="23.5" outlineLevel="3" collapsed="1">
      <c r="A118" s="5" t="s">
        <v>14</v>
      </c>
      <c r="B118" s="5" t="s">
        <v>60</v>
      </c>
      <c r="C118" s="9" t="s">
        <v>61</v>
      </c>
      <c r="D118" s="5" t="b">
        <f>EXACT(G117,"No")</f>
        <v>0</v>
      </c>
      <c r="E118" s="10" t="s">
        <v>108</v>
      </c>
      <c r="F118" s="5" t="s">
        <v>14</v>
      </c>
      <c r="G118" s="5" t="s">
        <v>13</v>
      </c>
    </row>
    <row r="119" spans="1:7" ht="23.5" outlineLevel="3" collapsed="1">
      <c r="A119" s="5" t="s">
        <v>14</v>
      </c>
      <c r="B119" s="5" t="s">
        <v>60</v>
      </c>
      <c r="C119" s="9" t="s">
        <v>61</v>
      </c>
      <c r="D119" s="5" t="b">
        <f>EXACT(G117,"Yes")</f>
        <v>1</v>
      </c>
      <c r="E119" s="10" t="s">
        <v>109</v>
      </c>
      <c r="F119" s="5" t="s">
        <v>14</v>
      </c>
      <c r="G119" s="5" t="s">
        <v>13</v>
      </c>
    </row>
    <row r="120" spans="1:7" outlineLevel="3" collapsed="1">
      <c r="A120" s="5" t="s">
        <v>11</v>
      </c>
      <c r="B120" s="5" t="s">
        <v>15</v>
      </c>
      <c r="C120" s="5" t="s">
        <v>13</v>
      </c>
      <c r="D120" s="5"/>
      <c r="E120" s="5" t="s">
        <v>100</v>
      </c>
      <c r="F120" s="5" t="s">
        <v>14</v>
      </c>
      <c r="G120" s="5" t="s">
        <v>17</v>
      </c>
    </row>
    <row r="121" spans="1:7">
      <c r="A121" s="3" t="s">
        <v>14</v>
      </c>
      <c r="B121" s="3" t="s">
        <v>139</v>
      </c>
      <c r="C121" s="3" t="s">
        <v>13</v>
      </c>
      <c r="D121" s="3" t="s">
        <v>14</v>
      </c>
      <c r="E121" s="3" t="s">
        <v>140</v>
      </c>
      <c r="F121" s="3" t="s">
        <v>14</v>
      </c>
      <c r="G121" s="3">
        <v>1</v>
      </c>
    </row>
    <row r="122" spans="1:7">
      <c r="A122" s="3" t="s">
        <v>14</v>
      </c>
      <c r="B122" s="3" t="s">
        <v>139</v>
      </c>
      <c r="C122" s="3" t="s">
        <v>13</v>
      </c>
      <c r="D122" s="3" t="s">
        <v>14</v>
      </c>
      <c r="E122" s="3" t="s">
        <v>141</v>
      </c>
      <c r="F122" s="3" t="s">
        <v>14</v>
      </c>
      <c r="G122" s="3">
        <v>1</v>
      </c>
    </row>
    <row r="123" spans="1:7" ht="29">
      <c r="A123" s="3" t="s">
        <v>14</v>
      </c>
      <c r="B123" s="3" t="s">
        <v>139</v>
      </c>
      <c r="C123" s="3" t="s">
        <v>13</v>
      </c>
      <c r="D123" s="3" t="s">
        <v>14</v>
      </c>
      <c r="E123" s="3" t="s">
        <v>142</v>
      </c>
      <c r="F123" s="3" t="s">
        <v>14</v>
      </c>
      <c r="G123" s="3">
        <v>1</v>
      </c>
    </row>
    <row r="124" spans="1:7">
      <c r="A124" s="3" t="s">
        <v>14</v>
      </c>
      <c r="B124" s="3" t="s">
        <v>139</v>
      </c>
      <c r="C124" s="3" t="s">
        <v>13</v>
      </c>
      <c r="D124" s="3" t="s">
        <v>14</v>
      </c>
      <c r="E124" s="3" t="s">
        <v>143</v>
      </c>
      <c r="F124" s="3" t="s">
        <v>14</v>
      </c>
      <c r="G124" s="3">
        <v>1</v>
      </c>
    </row>
    <row r="125" spans="1:7">
      <c r="A125" s="3" t="s">
        <v>14</v>
      </c>
      <c r="B125" s="3" t="s">
        <v>139</v>
      </c>
      <c r="C125" s="3" t="s">
        <v>13</v>
      </c>
      <c r="D125" s="3" t="s">
        <v>14</v>
      </c>
      <c r="E125" s="3" t="s">
        <v>144</v>
      </c>
      <c r="F125" s="3" t="s">
        <v>14</v>
      </c>
      <c r="G125" s="3">
        <v>1</v>
      </c>
    </row>
    <row r="126" spans="1:7">
      <c r="A126" s="3" t="s">
        <v>14</v>
      </c>
      <c r="B126" s="3" t="s">
        <v>139</v>
      </c>
      <c r="C126" s="3" t="s">
        <v>13</v>
      </c>
      <c r="D126" s="3" t="s">
        <v>14</v>
      </c>
      <c r="E126" s="3" t="s">
        <v>145</v>
      </c>
      <c r="F126" s="3" t="s">
        <v>14</v>
      </c>
      <c r="G126" s="3">
        <v>1</v>
      </c>
    </row>
    <row r="127" spans="1:7">
      <c r="A127" s="3" t="s">
        <v>14</v>
      </c>
      <c r="B127" s="3" t="s">
        <v>139</v>
      </c>
      <c r="C127" s="3" t="s">
        <v>13</v>
      </c>
      <c r="D127" s="3" t="s">
        <v>14</v>
      </c>
      <c r="E127" s="3" t="s">
        <v>146</v>
      </c>
      <c r="F127" s="3" t="s">
        <v>14</v>
      </c>
      <c r="G127" s="3">
        <v>1</v>
      </c>
    </row>
    <row r="128" spans="1:7" ht="29">
      <c r="A128" s="3" t="s">
        <v>14</v>
      </c>
      <c r="B128" s="3" t="s">
        <v>139</v>
      </c>
      <c r="C128" s="3" t="s">
        <v>13</v>
      </c>
      <c r="D128" s="3" t="s">
        <v>14</v>
      </c>
      <c r="E128" s="3" t="s">
        <v>147</v>
      </c>
      <c r="F128" s="3" t="s">
        <v>14</v>
      </c>
      <c r="G128" s="3">
        <v>1</v>
      </c>
    </row>
    <row r="129" spans="1:7" ht="29">
      <c r="A129" s="3" t="s">
        <v>14</v>
      </c>
      <c r="B129" s="3" t="s">
        <v>139</v>
      </c>
      <c r="C129" s="3" t="s">
        <v>13</v>
      </c>
      <c r="D129" s="3" t="s">
        <v>14</v>
      </c>
      <c r="E129" s="3" t="s">
        <v>148</v>
      </c>
      <c r="F129" s="3" t="s">
        <v>14</v>
      </c>
      <c r="G129" s="3">
        <v>1</v>
      </c>
    </row>
    <row r="130" spans="1:7">
      <c r="A130" s="3" t="s">
        <v>14</v>
      </c>
      <c r="B130" s="3" t="s">
        <v>139</v>
      </c>
      <c r="C130" s="3" t="s">
        <v>13</v>
      </c>
      <c r="D130" s="3" t="s">
        <v>14</v>
      </c>
      <c r="E130" s="3" t="s">
        <v>149</v>
      </c>
      <c r="F130" s="3" t="s">
        <v>14</v>
      </c>
      <c r="G130" s="3">
        <v>1</v>
      </c>
    </row>
    <row r="131" spans="1:7">
      <c r="A131" s="3" t="s">
        <v>11</v>
      </c>
      <c r="B131" s="3" t="s">
        <v>139</v>
      </c>
      <c r="C131" s="3" t="s">
        <v>13</v>
      </c>
      <c r="D131" s="3"/>
      <c r="E131" s="3" t="s">
        <v>150</v>
      </c>
      <c r="F131" s="3" t="s">
        <v>14</v>
      </c>
      <c r="G131" s="3">
        <v>1</v>
      </c>
    </row>
    <row r="132" spans="1:7" ht="29">
      <c r="A132" s="3" t="s">
        <v>11</v>
      </c>
      <c r="B132" s="3" t="s">
        <v>139</v>
      </c>
      <c r="C132" s="3" t="s">
        <v>13</v>
      </c>
      <c r="D132" s="3"/>
      <c r="E132" s="3" t="s">
        <v>151</v>
      </c>
      <c r="F132" s="3" t="s">
        <v>14</v>
      </c>
      <c r="G132" s="3">
        <v>1</v>
      </c>
    </row>
    <row r="133" spans="1:7" ht="29">
      <c r="A133" s="3" t="s">
        <v>11</v>
      </c>
      <c r="B133" s="3" t="s">
        <v>139</v>
      </c>
      <c r="C133" s="3" t="s">
        <v>13</v>
      </c>
      <c r="D133" s="3"/>
      <c r="E133" s="3" t="s">
        <v>152</v>
      </c>
      <c r="F133" s="3" t="s">
        <v>14</v>
      </c>
      <c r="G133" s="3">
        <v>1</v>
      </c>
    </row>
    <row r="134" spans="1:7">
      <c r="A134" s="3" t="s">
        <v>11</v>
      </c>
      <c r="B134" s="3" t="s">
        <v>139</v>
      </c>
      <c r="C134" s="3" t="s">
        <v>13</v>
      </c>
      <c r="D134" s="3"/>
      <c r="E134" s="3" t="s">
        <v>153</v>
      </c>
      <c r="F134" s="3" t="s">
        <v>14</v>
      </c>
      <c r="G134" s="3">
        <v>1</v>
      </c>
    </row>
    <row r="135" spans="1:7">
      <c r="A135" s="3" t="s">
        <v>14</v>
      </c>
      <c r="B135" s="3" t="s">
        <v>139</v>
      </c>
      <c r="C135" s="3" t="s">
        <v>13</v>
      </c>
      <c r="D135" s="3" t="s">
        <v>14</v>
      </c>
      <c r="E135" s="3" t="s">
        <v>154</v>
      </c>
      <c r="F135" s="3" t="s">
        <v>14</v>
      </c>
      <c r="G135" s="3">
        <v>1</v>
      </c>
    </row>
    <row r="136" spans="1:7" ht="58">
      <c r="A136" s="3" t="s">
        <v>14</v>
      </c>
      <c r="B136" s="3" t="s">
        <v>139</v>
      </c>
      <c r="C136" s="3" t="s">
        <v>13</v>
      </c>
      <c r="D136" s="3" t="s">
        <v>14</v>
      </c>
      <c r="E136" s="3" t="s">
        <v>155</v>
      </c>
      <c r="F136" s="3" t="s">
        <v>14</v>
      </c>
      <c r="G136" s="3">
        <v>1</v>
      </c>
    </row>
    <row r="137" spans="1:7" ht="43.5">
      <c r="A137" s="3" t="s">
        <v>14</v>
      </c>
      <c r="B137" s="3" t="s">
        <v>139</v>
      </c>
      <c r="C137" s="3" t="s">
        <v>13</v>
      </c>
      <c r="D137" s="3" t="s">
        <v>14</v>
      </c>
      <c r="E137" s="3" t="s">
        <v>156</v>
      </c>
      <c r="F137" s="3" t="s">
        <v>14</v>
      </c>
      <c r="G137" s="3">
        <v>1</v>
      </c>
    </row>
    <row r="138" spans="1:7">
      <c r="A138" s="3" t="s">
        <v>11</v>
      </c>
      <c r="B138" s="3" t="s">
        <v>139</v>
      </c>
      <c r="C138" s="3" t="s">
        <v>13</v>
      </c>
      <c r="D138" s="3"/>
      <c r="E138" s="3" t="s">
        <v>157</v>
      </c>
      <c r="F138" s="3" t="s">
        <v>14</v>
      </c>
      <c r="G138" s="3">
        <v>1</v>
      </c>
    </row>
    <row r="139" spans="1:7">
      <c r="A139" s="3" t="s">
        <v>11</v>
      </c>
      <c r="B139" s="3" t="s">
        <v>139</v>
      </c>
      <c r="C139" s="3" t="s">
        <v>13</v>
      </c>
      <c r="D139" s="3"/>
      <c r="E139" s="3" t="s">
        <v>158</v>
      </c>
      <c r="F139" s="3" t="s">
        <v>14</v>
      </c>
      <c r="G139" s="3">
        <v>1</v>
      </c>
    </row>
    <row r="140" spans="1:7">
      <c r="A140" s="3" t="s">
        <v>11</v>
      </c>
      <c r="B140" s="3" t="s">
        <v>139</v>
      </c>
      <c r="C140" s="3" t="s">
        <v>13</v>
      </c>
      <c r="D140" s="3"/>
      <c r="E140" s="3" t="s">
        <v>159</v>
      </c>
      <c r="F140" s="3" t="s">
        <v>14</v>
      </c>
      <c r="G140" s="3">
        <v>1</v>
      </c>
    </row>
    <row r="141" spans="1:7" ht="29">
      <c r="A141" s="3" t="s">
        <v>11</v>
      </c>
      <c r="B141" s="3" t="s">
        <v>139</v>
      </c>
      <c r="C141" s="3" t="s">
        <v>13</v>
      </c>
      <c r="D141" s="3"/>
      <c r="E141" s="3" t="s">
        <v>160</v>
      </c>
      <c r="F141" s="3" t="s">
        <v>14</v>
      </c>
      <c r="G141" s="3">
        <v>1</v>
      </c>
    </row>
    <row r="142" spans="1:7" ht="29">
      <c r="A142" s="3" t="s">
        <v>11</v>
      </c>
      <c r="B142" s="3" t="s">
        <v>53</v>
      </c>
      <c r="C142" s="4" t="s">
        <v>161</v>
      </c>
      <c r="D142" s="3"/>
      <c r="E142" s="3" t="s">
        <v>162</v>
      </c>
      <c r="F142" s="3" t="s">
        <v>14</v>
      </c>
      <c r="G142" s="3" t="s">
        <v>11</v>
      </c>
    </row>
    <row r="143" spans="1:7">
      <c r="A143" s="3" t="s">
        <v>14</v>
      </c>
      <c r="B143" s="4" t="s">
        <v>163</v>
      </c>
      <c r="C143" s="3" t="s">
        <v>13</v>
      </c>
      <c r="D143" s="3" t="b">
        <f>EXACT(G142,"No")</f>
        <v>0</v>
      </c>
      <c r="E143" s="3" t="s">
        <v>163</v>
      </c>
      <c r="F143" s="3" t="s">
        <v>14</v>
      </c>
      <c r="G143" s="3" t="s">
        <v>13</v>
      </c>
    </row>
    <row r="144" spans="1:7" outlineLevel="1" collapsed="1">
      <c r="A144" s="5" t="s">
        <v>14</v>
      </c>
      <c r="B144" s="5" t="s">
        <v>139</v>
      </c>
      <c r="C144" s="5" t="s">
        <v>13</v>
      </c>
      <c r="D144" s="5" t="s">
        <v>14</v>
      </c>
      <c r="E144" s="5" t="s">
        <v>164</v>
      </c>
      <c r="F144" s="5" t="s">
        <v>14</v>
      </c>
      <c r="G144" s="5">
        <v>1</v>
      </c>
    </row>
    <row r="145" spans="1:7" ht="29" outlineLevel="1" collapsed="1">
      <c r="A145" s="5" t="s">
        <v>11</v>
      </c>
      <c r="B145" s="5" t="s">
        <v>139</v>
      </c>
      <c r="C145" s="5" t="s">
        <v>13</v>
      </c>
      <c r="D145" s="5"/>
      <c r="E145" s="5" t="s">
        <v>165</v>
      </c>
      <c r="F145" s="5" t="s">
        <v>14</v>
      </c>
      <c r="G145" s="5">
        <v>1</v>
      </c>
    </row>
    <row r="146" spans="1:7" ht="29" outlineLevel="1" collapsed="1">
      <c r="A146" s="5" t="s">
        <v>11</v>
      </c>
      <c r="B146" s="5" t="s">
        <v>139</v>
      </c>
      <c r="C146" s="5" t="s">
        <v>13</v>
      </c>
      <c r="D146" s="5"/>
      <c r="E146" s="5" t="s">
        <v>166</v>
      </c>
      <c r="F146" s="5" t="s">
        <v>14</v>
      </c>
      <c r="G146" s="5">
        <v>1</v>
      </c>
    </row>
    <row r="147" spans="1:7" ht="29" outlineLevel="1" collapsed="1">
      <c r="A147" s="5" t="s">
        <v>11</v>
      </c>
      <c r="B147" s="5" t="s">
        <v>139</v>
      </c>
      <c r="C147" s="5" t="s">
        <v>13</v>
      </c>
      <c r="D147" s="5"/>
      <c r="E147" s="5" t="s">
        <v>167</v>
      </c>
      <c r="F147" s="5" t="s">
        <v>14</v>
      </c>
      <c r="G147" s="5">
        <v>1</v>
      </c>
    </row>
    <row r="148" spans="1:7" ht="43.5" outlineLevel="1" collapsed="1">
      <c r="A148" s="5" t="s">
        <v>11</v>
      </c>
      <c r="B148" s="5" t="s">
        <v>139</v>
      </c>
      <c r="C148" s="5" t="s">
        <v>13</v>
      </c>
      <c r="D148" s="5"/>
      <c r="E148" s="5" t="s">
        <v>168</v>
      </c>
      <c r="F148" s="5" t="s">
        <v>14</v>
      </c>
      <c r="G148" s="5">
        <v>1</v>
      </c>
    </row>
    <row r="149" spans="1:7" ht="29" outlineLevel="1" collapsed="1">
      <c r="A149" s="5" t="s">
        <v>14</v>
      </c>
      <c r="B149" s="5" t="s">
        <v>139</v>
      </c>
      <c r="C149" s="5" t="s">
        <v>13</v>
      </c>
      <c r="D149" s="5" t="s">
        <v>14</v>
      </c>
      <c r="E149" s="5" t="s">
        <v>169</v>
      </c>
      <c r="F149" s="5" t="s">
        <v>14</v>
      </c>
      <c r="G149" s="5">
        <v>1</v>
      </c>
    </row>
    <row r="150" spans="1:7" ht="29" outlineLevel="1" collapsed="1">
      <c r="A150" s="5" t="s">
        <v>11</v>
      </c>
      <c r="B150" s="5" t="s">
        <v>139</v>
      </c>
      <c r="C150" s="5" t="s">
        <v>13</v>
      </c>
      <c r="D150" s="5"/>
      <c r="E150" s="5" t="s">
        <v>170</v>
      </c>
      <c r="F150" s="5" t="s">
        <v>14</v>
      </c>
      <c r="G150" s="5">
        <v>1</v>
      </c>
    </row>
    <row r="151" spans="1:7" ht="29" outlineLevel="1" collapsed="1">
      <c r="A151" s="5" t="s">
        <v>11</v>
      </c>
      <c r="B151" s="5" t="s">
        <v>139</v>
      </c>
      <c r="C151" s="5" t="s">
        <v>13</v>
      </c>
      <c r="D151" s="5"/>
      <c r="E151" s="5" t="s">
        <v>171</v>
      </c>
      <c r="F151" s="5" t="s">
        <v>14</v>
      </c>
      <c r="G151" s="5">
        <v>1</v>
      </c>
    </row>
    <row r="152" spans="1:7">
      <c r="A152" s="3" t="s">
        <v>14</v>
      </c>
      <c r="B152" s="4" t="s">
        <v>172</v>
      </c>
      <c r="C152" s="3" t="s">
        <v>13</v>
      </c>
      <c r="D152" s="3" t="b">
        <f>EXACT(G142,"Yes")</f>
        <v>1</v>
      </c>
      <c r="E152" s="3" t="s">
        <v>172</v>
      </c>
      <c r="F152" s="3" t="s">
        <v>14</v>
      </c>
      <c r="G152" s="3" t="s">
        <v>13</v>
      </c>
    </row>
    <row r="153" spans="1:7" outlineLevel="1" collapsed="1">
      <c r="A153" s="5" t="s">
        <v>14</v>
      </c>
      <c r="B153" s="5" t="s">
        <v>139</v>
      </c>
      <c r="C153" s="5" t="s">
        <v>13</v>
      </c>
      <c r="D153" s="5" t="s">
        <v>14</v>
      </c>
      <c r="E153" s="5" t="s">
        <v>173</v>
      </c>
      <c r="F153" s="5" t="s">
        <v>14</v>
      </c>
      <c r="G153" s="5">
        <v>1</v>
      </c>
    </row>
    <row r="154" spans="1:7" ht="43.5" outlineLevel="1" collapsed="1">
      <c r="A154" s="5" t="s">
        <v>11</v>
      </c>
      <c r="B154" s="5" t="s">
        <v>139</v>
      </c>
      <c r="C154" s="5" t="s">
        <v>13</v>
      </c>
      <c r="D154" s="5"/>
      <c r="E154" s="5" t="s">
        <v>174</v>
      </c>
      <c r="F154" s="5" t="s">
        <v>14</v>
      </c>
      <c r="G154" s="5">
        <v>1</v>
      </c>
    </row>
    <row r="155" spans="1:7" ht="43.5" outlineLevel="1" collapsed="1">
      <c r="A155" s="5" t="s">
        <v>11</v>
      </c>
      <c r="B155" s="5" t="s">
        <v>139</v>
      </c>
      <c r="C155" s="5" t="s">
        <v>13</v>
      </c>
      <c r="D155" s="5"/>
      <c r="E155" s="5" t="s">
        <v>175</v>
      </c>
      <c r="F155" s="5" t="s">
        <v>14</v>
      </c>
      <c r="G155" s="5">
        <v>1</v>
      </c>
    </row>
    <row r="156" spans="1:7" ht="29" outlineLevel="1" collapsed="1">
      <c r="A156" s="5" t="s">
        <v>14</v>
      </c>
      <c r="B156" s="5" t="s">
        <v>139</v>
      </c>
      <c r="C156" s="5" t="s">
        <v>13</v>
      </c>
      <c r="D156" s="5" t="s">
        <v>14</v>
      </c>
      <c r="E156" s="5" t="s">
        <v>169</v>
      </c>
      <c r="F156" s="5" t="s">
        <v>14</v>
      </c>
      <c r="G156" s="5">
        <v>1</v>
      </c>
    </row>
    <row r="157" spans="1:7" ht="29" outlineLevel="1" collapsed="1">
      <c r="A157" s="5" t="s">
        <v>11</v>
      </c>
      <c r="B157" s="5" t="s">
        <v>139</v>
      </c>
      <c r="C157" s="5" t="s">
        <v>13</v>
      </c>
      <c r="D157" s="5"/>
      <c r="E157" s="5" t="s">
        <v>170</v>
      </c>
      <c r="F157" s="5" t="s">
        <v>14</v>
      </c>
      <c r="G157" s="5">
        <v>1</v>
      </c>
    </row>
    <row r="158" spans="1:7" ht="29" outlineLevel="1" collapsed="1">
      <c r="A158" s="5" t="s">
        <v>11</v>
      </c>
      <c r="B158" s="5" t="s">
        <v>139</v>
      </c>
      <c r="C158" s="5" t="s">
        <v>13</v>
      </c>
      <c r="D158" s="5"/>
      <c r="E158" s="5" t="s">
        <v>171</v>
      </c>
      <c r="F158" s="5" t="s">
        <v>14</v>
      </c>
      <c r="G158" s="5">
        <v>1</v>
      </c>
    </row>
    <row r="159" spans="1:7" ht="29">
      <c r="A159" s="3" t="s">
        <v>14</v>
      </c>
      <c r="B159" s="3" t="s">
        <v>139</v>
      </c>
      <c r="C159" s="3" t="s">
        <v>13</v>
      </c>
      <c r="D159" s="3" t="s">
        <v>14</v>
      </c>
      <c r="E159" s="3" t="s">
        <v>169</v>
      </c>
      <c r="F159" s="3" t="s">
        <v>14</v>
      </c>
      <c r="G159" s="3">
        <v>1</v>
      </c>
    </row>
    <row r="160" spans="1:7" ht="29">
      <c r="A160" s="3" t="s">
        <v>11</v>
      </c>
      <c r="B160" s="3" t="s">
        <v>53</v>
      </c>
      <c r="C160" s="4" t="s">
        <v>176</v>
      </c>
      <c r="D160" s="3"/>
      <c r="E160" s="3" t="s">
        <v>177</v>
      </c>
      <c r="F160" s="3" t="s">
        <v>14</v>
      </c>
      <c r="G160" s="3" t="s">
        <v>178</v>
      </c>
    </row>
    <row r="161" spans="1:7">
      <c r="A161" s="3" t="s">
        <v>14</v>
      </c>
      <c r="B161" s="4" t="s">
        <v>179</v>
      </c>
      <c r="C161" s="3" t="s">
        <v>13</v>
      </c>
      <c r="D161" s="3" t="b">
        <f>EXACT(G160,"Grid")</f>
        <v>1</v>
      </c>
      <c r="E161" s="3" t="s">
        <v>179</v>
      </c>
      <c r="F161" s="3" t="s">
        <v>14</v>
      </c>
      <c r="G161" s="3" t="s">
        <v>13</v>
      </c>
    </row>
    <row r="162" spans="1:7" ht="43.5" outlineLevel="1" collapsed="1">
      <c r="A162" s="5" t="s">
        <v>11</v>
      </c>
      <c r="B162" s="5" t="s">
        <v>53</v>
      </c>
      <c r="C162" s="8" t="s">
        <v>180</v>
      </c>
      <c r="D162" s="5"/>
      <c r="E162" s="5" t="s">
        <v>181</v>
      </c>
      <c r="F162" s="5" t="s">
        <v>14</v>
      </c>
      <c r="G162" s="5" t="s">
        <v>182</v>
      </c>
    </row>
    <row r="163" spans="1:7" ht="29" outlineLevel="1" collapsed="1">
      <c r="A163" s="6" t="s">
        <v>14</v>
      </c>
      <c r="B163" s="7" t="s">
        <v>183</v>
      </c>
      <c r="C163" s="6" t="s">
        <v>13</v>
      </c>
      <c r="D163" s="6" t="b">
        <f>EXACT(G162,"Electricity consumption from the grid and (a) fossil fuel fired captive power plant(s)")</f>
        <v>0</v>
      </c>
      <c r="E163" s="6" t="s">
        <v>184</v>
      </c>
      <c r="F163" s="6" t="s">
        <v>14</v>
      </c>
      <c r="G163" s="6" t="s">
        <v>13</v>
      </c>
    </row>
    <row r="164" spans="1:7" ht="29" outlineLevel="2" collapsed="1">
      <c r="A164" s="5" t="s">
        <v>11</v>
      </c>
      <c r="B164" s="5" t="s">
        <v>53</v>
      </c>
      <c r="C164" s="8" t="s">
        <v>185</v>
      </c>
      <c r="D164" s="5"/>
      <c r="E164" s="5" t="s">
        <v>186</v>
      </c>
      <c r="F164" s="5" t="s">
        <v>14</v>
      </c>
      <c r="G164" s="5" t="s">
        <v>187</v>
      </c>
    </row>
    <row r="165" spans="1:7" outlineLevel="2" collapsed="1">
      <c r="A165" s="6" t="s">
        <v>14</v>
      </c>
      <c r="B165" s="7" t="s">
        <v>188</v>
      </c>
      <c r="C165" s="6" t="s">
        <v>13</v>
      </c>
      <c r="D165" s="6" t="b">
        <f>EXACT(G164,"Electricity from both the grid and captive power plant(s)")</f>
        <v>0</v>
      </c>
      <c r="E165" s="6" t="s">
        <v>189</v>
      </c>
      <c r="F165" s="6" t="s">
        <v>14</v>
      </c>
      <c r="G165" s="6" t="s">
        <v>13</v>
      </c>
    </row>
    <row r="166" spans="1:7" ht="72.5" outlineLevel="3" collapsed="1">
      <c r="A166" s="5" t="s">
        <v>11</v>
      </c>
      <c r="B166" s="5" t="s">
        <v>53</v>
      </c>
      <c r="C166" s="8" t="s">
        <v>190</v>
      </c>
      <c r="D166" s="5"/>
      <c r="E166" s="5" t="s">
        <v>191</v>
      </c>
      <c r="F166" s="5" t="s">
        <v>14</v>
      </c>
      <c r="G166" s="5" t="s">
        <v>192</v>
      </c>
    </row>
    <row r="167" spans="1:7" outlineLevel="3" collapsed="1">
      <c r="A167" s="6" t="s">
        <v>14</v>
      </c>
      <c r="B167" s="7" t="s">
        <v>193</v>
      </c>
      <c r="C167" s="6" t="s">
        <v>13</v>
      </c>
      <c r="D167" s="6" t="b">
        <f>EXACT(G166,"Calculate the combined margin emission factor of the applicable electricity system, using the procedures in the latest approved version of the “Use Tool 7 to calculate the emission factor for an electricity system” (EFEL,j/k/l,y = EFgrid,CM,y)")</f>
        <v>1</v>
      </c>
      <c r="E167" s="6" t="s">
        <v>193</v>
      </c>
      <c r="F167" s="6" t="s">
        <v>14</v>
      </c>
      <c r="G167" s="6" t="s">
        <v>13</v>
      </c>
    </row>
    <row r="168" spans="1:7" outlineLevel="4" collapsed="1">
      <c r="A168" s="5" t="s">
        <v>11</v>
      </c>
      <c r="B168" s="5" t="s">
        <v>15</v>
      </c>
      <c r="C168" s="5" t="s">
        <v>13</v>
      </c>
      <c r="D168" s="5"/>
      <c r="E168" s="5" t="s">
        <v>194</v>
      </c>
      <c r="F168" s="5" t="s">
        <v>14</v>
      </c>
      <c r="G168" s="5" t="s">
        <v>17</v>
      </c>
    </row>
    <row r="169" spans="1:7" ht="29" outlineLevel="4" collapsed="1">
      <c r="A169" s="5" t="s">
        <v>11</v>
      </c>
      <c r="B169" s="5" t="s">
        <v>53</v>
      </c>
      <c r="C169" s="8" t="s">
        <v>195</v>
      </c>
      <c r="D169" s="5"/>
      <c r="E169" s="5" t="s">
        <v>196</v>
      </c>
      <c r="F169" s="5" t="s">
        <v>14</v>
      </c>
      <c r="G169" s="5" t="s">
        <v>197</v>
      </c>
    </row>
    <row r="170" spans="1:7" outlineLevel="4" collapsed="1">
      <c r="A170" s="6" t="s">
        <v>14</v>
      </c>
      <c r="B170" s="7" t="s">
        <v>198</v>
      </c>
      <c r="C170" s="6" t="s">
        <v>13</v>
      </c>
      <c r="D170" s="6" t="b">
        <f>EXACT(G169,"Annual")</f>
        <v>0</v>
      </c>
      <c r="E170" s="6" t="s">
        <v>199</v>
      </c>
      <c r="F170" s="6" t="s">
        <v>14</v>
      </c>
      <c r="G170" s="6" t="s">
        <v>13</v>
      </c>
    </row>
    <row r="171" spans="1:7" ht="29" outlineLevel="5" collapsed="1">
      <c r="A171" s="5" t="s">
        <v>11</v>
      </c>
      <c r="B171" s="5" t="s">
        <v>53</v>
      </c>
      <c r="C171" s="8" t="s">
        <v>200</v>
      </c>
      <c r="D171" s="5"/>
      <c r="E171" s="5" t="s">
        <v>199</v>
      </c>
      <c r="F171" s="5" t="s">
        <v>14</v>
      </c>
      <c r="G171" s="5" t="s">
        <v>11</v>
      </c>
    </row>
    <row r="172" spans="1:7" outlineLevel="5" collapsed="1">
      <c r="A172" s="6" t="s">
        <v>14</v>
      </c>
      <c r="B172" s="7" t="s">
        <v>201</v>
      </c>
      <c r="C172" s="6" t="s">
        <v>13</v>
      </c>
      <c r="D172" s="6" t="b">
        <f>EXACT(G171,"No")</f>
        <v>0</v>
      </c>
      <c r="E172" s="6" t="s">
        <v>202</v>
      </c>
      <c r="F172" s="6" t="s">
        <v>14</v>
      </c>
      <c r="G172" s="6" t="s">
        <v>13</v>
      </c>
    </row>
    <row r="173" spans="1:7" ht="29" outlineLevel="6" collapsed="1">
      <c r="A173" s="5" t="s">
        <v>11</v>
      </c>
      <c r="B173" s="5" t="s">
        <v>53</v>
      </c>
      <c r="C173" s="8" t="s">
        <v>203</v>
      </c>
      <c r="D173" s="5"/>
      <c r="E173" s="5" t="s">
        <v>202</v>
      </c>
      <c r="F173" s="5" t="s">
        <v>14</v>
      </c>
      <c r="G173" s="5" t="s">
        <v>11</v>
      </c>
    </row>
    <row r="174" spans="1:7" outlineLevel="6" collapsed="1">
      <c r="A174" s="6" t="s">
        <v>14</v>
      </c>
      <c r="B174" s="7" t="s">
        <v>204</v>
      </c>
      <c r="C174" s="6" t="s">
        <v>13</v>
      </c>
      <c r="D174" s="6" t="b">
        <f>EXACT(G173,"No")</f>
        <v>0</v>
      </c>
      <c r="E174" s="6" t="s">
        <v>205</v>
      </c>
      <c r="F174" s="6" t="s">
        <v>14</v>
      </c>
      <c r="G174" s="6" t="s">
        <v>13</v>
      </c>
    </row>
    <row r="175" spans="1:7" ht="29" outlineLevel="7" collapsed="1">
      <c r="A175" s="5" t="s">
        <v>11</v>
      </c>
      <c r="B175" s="5" t="s">
        <v>53</v>
      </c>
      <c r="C175" s="8" t="s">
        <v>206</v>
      </c>
      <c r="D175" s="5"/>
      <c r="E175" s="5" t="s">
        <v>205</v>
      </c>
      <c r="F175" s="5" t="s">
        <v>14</v>
      </c>
      <c r="G175" s="5" t="s">
        <v>11</v>
      </c>
    </row>
    <row r="176" spans="1:7" outlineLevel="7" collapsed="1">
      <c r="A176" s="5" t="s">
        <v>14</v>
      </c>
      <c r="B176" s="8" t="s">
        <v>207</v>
      </c>
      <c r="C176" s="5" t="s">
        <v>13</v>
      </c>
      <c r="D176" s="5" t="b">
        <f>EXACT(G175,"No")</f>
        <v>0</v>
      </c>
      <c r="E176" s="5" t="s">
        <v>208</v>
      </c>
      <c r="F176" s="5" t="s">
        <v>14</v>
      </c>
      <c r="G176" s="5" t="s">
        <v>13</v>
      </c>
    </row>
    <row r="177" spans="1:7" outlineLevel="7" collapsed="1">
      <c r="A177" s="5" t="s">
        <v>14</v>
      </c>
      <c r="B177" s="8" t="s">
        <v>209</v>
      </c>
      <c r="C177" s="5" t="s">
        <v>13</v>
      </c>
      <c r="D177" s="5" t="b">
        <f>EXACT(G175,"Yes")</f>
        <v>1</v>
      </c>
      <c r="E177" s="5" t="s">
        <v>210</v>
      </c>
      <c r="F177" s="5" t="s">
        <v>14</v>
      </c>
      <c r="G177" s="5" t="s">
        <v>13</v>
      </c>
    </row>
    <row r="178" spans="1:7" outlineLevel="6" collapsed="1">
      <c r="A178" s="6" t="s">
        <v>14</v>
      </c>
      <c r="B178" s="7" t="s">
        <v>211</v>
      </c>
      <c r="C178" s="6" t="s">
        <v>13</v>
      </c>
      <c r="D178" s="6" t="b">
        <f>EXACT(G173,"Yes")</f>
        <v>1</v>
      </c>
      <c r="E178" s="6" t="s">
        <v>212</v>
      </c>
      <c r="F178" s="6" t="s">
        <v>14</v>
      </c>
      <c r="G178" s="6" t="s">
        <v>13</v>
      </c>
    </row>
    <row r="179" spans="1:7" ht="29" outlineLevel="7" collapsed="1">
      <c r="A179" s="5" t="s">
        <v>11</v>
      </c>
      <c r="B179" s="5" t="s">
        <v>53</v>
      </c>
      <c r="C179" s="8" t="s">
        <v>213</v>
      </c>
      <c r="D179" s="5"/>
      <c r="E179" s="5" t="s">
        <v>214</v>
      </c>
      <c r="F179" s="5" t="s">
        <v>14</v>
      </c>
      <c r="G179" s="5" t="s">
        <v>215</v>
      </c>
    </row>
    <row r="180" spans="1:7" ht="29" outlineLevel="7" collapsed="1">
      <c r="A180" s="5" t="s">
        <v>14</v>
      </c>
      <c r="B180" s="8" t="s">
        <v>216</v>
      </c>
      <c r="C180" s="5" t="s">
        <v>13</v>
      </c>
      <c r="D180" s="5" t="b">
        <f>EXACT(G179,"Based on the total net electricity generation of all power plants serving the system and the fuel types and total fuel consumption of the project electricity system")</f>
        <v>0</v>
      </c>
      <c r="E180" s="5" t="s">
        <v>217</v>
      </c>
      <c r="F180" s="5" t="s">
        <v>14</v>
      </c>
      <c r="G180" s="5" t="s">
        <v>13</v>
      </c>
    </row>
    <row r="181" spans="1:7" outlineLevel="7" collapsed="1">
      <c r="A181" s="5" t="s">
        <v>14</v>
      </c>
      <c r="B181" s="8" t="s">
        <v>218</v>
      </c>
      <c r="C181" s="5" t="s">
        <v>13</v>
      </c>
      <c r="D181" s="5" t="b">
        <f>EXACT(G179,"Based on the net electricity generation and a CO2 emission factor of each power unit")</f>
        <v>1</v>
      </c>
      <c r="E181" s="5" t="s">
        <v>219</v>
      </c>
      <c r="F181" s="5" t="s">
        <v>14</v>
      </c>
      <c r="G181" s="5" t="s">
        <v>13</v>
      </c>
    </row>
    <row r="182" spans="1:7" outlineLevel="7" collapsed="1">
      <c r="A182" s="5" t="s">
        <v>14</v>
      </c>
      <c r="B182" s="5" t="s">
        <v>139</v>
      </c>
      <c r="C182" s="5" t="s">
        <v>13</v>
      </c>
      <c r="D182" s="5" t="s">
        <v>14</v>
      </c>
      <c r="E182" s="5" t="s">
        <v>220</v>
      </c>
      <c r="F182" s="5" t="s">
        <v>14</v>
      </c>
      <c r="G182" s="5">
        <v>1</v>
      </c>
    </row>
    <row r="183" spans="1:7" outlineLevel="5" collapsed="1">
      <c r="A183" s="6" t="s">
        <v>14</v>
      </c>
      <c r="B183" s="7" t="s">
        <v>211</v>
      </c>
      <c r="C183" s="6" t="s">
        <v>13</v>
      </c>
      <c r="D183" s="6" t="b">
        <f>EXACT(G171,"Yes")</f>
        <v>1</v>
      </c>
      <c r="E183" s="6" t="s">
        <v>212</v>
      </c>
      <c r="F183" s="6" t="s">
        <v>14</v>
      </c>
      <c r="G183" s="6" t="s">
        <v>13</v>
      </c>
    </row>
    <row r="184" spans="1:7" ht="29" outlineLevel="6" collapsed="1">
      <c r="A184" s="5" t="s">
        <v>11</v>
      </c>
      <c r="B184" s="5" t="s">
        <v>53</v>
      </c>
      <c r="C184" s="8" t="s">
        <v>213</v>
      </c>
      <c r="D184" s="5"/>
      <c r="E184" s="5" t="s">
        <v>214</v>
      </c>
      <c r="F184" s="5" t="s">
        <v>14</v>
      </c>
      <c r="G184" s="5" t="s">
        <v>215</v>
      </c>
    </row>
    <row r="185" spans="1:7" ht="29" outlineLevel="6" collapsed="1">
      <c r="A185" s="6" t="s">
        <v>14</v>
      </c>
      <c r="B185" s="7" t="s">
        <v>216</v>
      </c>
      <c r="C185" s="6" t="s">
        <v>13</v>
      </c>
      <c r="D185" s="6" t="b">
        <f>EXACT(G184,"Based on the total net electricity generation of all power plants serving the system and the fuel types and total fuel consumption of the project electricity system")</f>
        <v>0</v>
      </c>
      <c r="E185" s="6" t="s">
        <v>217</v>
      </c>
      <c r="F185" s="6" t="s">
        <v>14</v>
      </c>
      <c r="G185" s="6" t="s">
        <v>13</v>
      </c>
    </row>
    <row r="186" spans="1:7" outlineLevel="7" collapsed="1">
      <c r="A186" s="5" t="s">
        <v>14</v>
      </c>
      <c r="B186" s="5" t="s">
        <v>139</v>
      </c>
      <c r="C186" s="5" t="s">
        <v>13</v>
      </c>
      <c r="D186" s="5" t="s">
        <v>14</v>
      </c>
      <c r="E186" s="5" t="s">
        <v>221</v>
      </c>
      <c r="F186" s="5" t="s">
        <v>14</v>
      </c>
      <c r="G186" s="5">
        <v>1</v>
      </c>
    </row>
    <row r="187" spans="1:7" ht="29" outlineLevel="7" collapsed="1">
      <c r="A187" s="5" t="s">
        <v>11</v>
      </c>
      <c r="B187" s="5" t="s">
        <v>139</v>
      </c>
      <c r="C187" s="5" t="s">
        <v>13</v>
      </c>
      <c r="D187" s="5"/>
      <c r="E187" s="5" t="s">
        <v>222</v>
      </c>
      <c r="F187" s="5" t="s">
        <v>14</v>
      </c>
      <c r="G187" s="5">
        <v>1</v>
      </c>
    </row>
    <row r="188" spans="1:7" outlineLevel="7" collapsed="1">
      <c r="A188" s="5" t="s">
        <v>11</v>
      </c>
      <c r="B188" s="8" t="s">
        <v>223</v>
      </c>
      <c r="C188" s="5" t="s">
        <v>13</v>
      </c>
      <c r="D188" s="5"/>
      <c r="E188" s="5" t="s">
        <v>223</v>
      </c>
      <c r="F188" s="5" t="s">
        <v>11</v>
      </c>
      <c r="G188" s="5" t="s">
        <v>13</v>
      </c>
    </row>
    <row r="189" spans="1:7" outlineLevel="6" collapsed="1">
      <c r="A189" s="6" t="s">
        <v>14</v>
      </c>
      <c r="B189" s="7" t="s">
        <v>218</v>
      </c>
      <c r="C189" s="6" t="s">
        <v>13</v>
      </c>
      <c r="D189" s="6" t="b">
        <f>EXACT(G184,"Based on the net electricity generation and a CO2 emission factor of each power unit")</f>
        <v>1</v>
      </c>
      <c r="E189" s="6" t="s">
        <v>219</v>
      </c>
      <c r="F189" s="6" t="s">
        <v>14</v>
      </c>
      <c r="G189" s="6" t="s">
        <v>13</v>
      </c>
    </row>
    <row r="190" spans="1:7" outlineLevel="7" collapsed="1">
      <c r="A190" s="5" t="s">
        <v>14</v>
      </c>
      <c r="B190" s="5" t="s">
        <v>139</v>
      </c>
      <c r="C190" s="5" t="s">
        <v>13</v>
      </c>
      <c r="D190" s="5" t="s">
        <v>14</v>
      </c>
      <c r="E190" s="5" t="s">
        <v>221</v>
      </c>
      <c r="F190" s="5" t="s">
        <v>14</v>
      </c>
      <c r="G190" s="5">
        <v>1</v>
      </c>
    </row>
    <row r="191" spans="1:7" outlineLevel="7" collapsed="1">
      <c r="A191" s="5" t="s">
        <v>11</v>
      </c>
      <c r="B191" s="8" t="s">
        <v>224</v>
      </c>
      <c r="C191" s="5" t="s">
        <v>13</v>
      </c>
      <c r="D191" s="5"/>
      <c r="E191" s="5" t="s">
        <v>225</v>
      </c>
      <c r="F191" s="5" t="s">
        <v>11</v>
      </c>
      <c r="G191" s="5" t="s">
        <v>13</v>
      </c>
    </row>
    <row r="192" spans="1:7" outlineLevel="6" collapsed="1">
      <c r="A192" s="5" t="s">
        <v>14</v>
      </c>
      <c r="B192" s="5" t="s">
        <v>139</v>
      </c>
      <c r="C192" s="5" t="s">
        <v>13</v>
      </c>
      <c r="D192" s="5" t="s">
        <v>14</v>
      </c>
      <c r="E192" s="5" t="s">
        <v>220</v>
      </c>
      <c r="F192" s="5" t="s">
        <v>14</v>
      </c>
      <c r="G192" s="5">
        <v>1</v>
      </c>
    </row>
    <row r="193" spans="1:7" outlineLevel="4" collapsed="1">
      <c r="A193" s="6" t="s">
        <v>14</v>
      </c>
      <c r="B193" s="7" t="s">
        <v>226</v>
      </c>
      <c r="C193" s="6" t="s">
        <v>13</v>
      </c>
      <c r="D193" s="6" t="b">
        <f>EXACT(G169,"Hourly")</f>
        <v>1</v>
      </c>
      <c r="E193" s="6" t="s">
        <v>227</v>
      </c>
      <c r="F193" s="6" t="s">
        <v>14</v>
      </c>
      <c r="G193" s="6" t="s">
        <v>13</v>
      </c>
    </row>
    <row r="194" spans="1:7" ht="29" outlineLevel="5" collapsed="1">
      <c r="A194" s="5" t="s">
        <v>11</v>
      </c>
      <c r="B194" s="5" t="s">
        <v>53</v>
      </c>
      <c r="C194" s="8" t="s">
        <v>228</v>
      </c>
      <c r="D194" s="5"/>
      <c r="E194" s="5" t="s">
        <v>229</v>
      </c>
      <c r="F194" s="5" t="s">
        <v>14</v>
      </c>
      <c r="G194" s="5" t="s">
        <v>230</v>
      </c>
    </row>
    <row r="195" spans="1:7" ht="29" outlineLevel="5" collapsed="1">
      <c r="A195" s="5" t="s">
        <v>11</v>
      </c>
      <c r="B195" s="5" t="s">
        <v>139</v>
      </c>
      <c r="C195" s="5" t="s">
        <v>13</v>
      </c>
      <c r="D195" s="5"/>
      <c r="E195" s="5" t="s">
        <v>231</v>
      </c>
      <c r="F195" s="5" t="s">
        <v>14</v>
      </c>
      <c r="G195" s="5">
        <v>1</v>
      </c>
    </row>
    <row r="196" spans="1:7" outlineLevel="4" collapsed="1">
      <c r="A196" s="6" t="s">
        <v>11</v>
      </c>
      <c r="B196" s="7" t="s">
        <v>232</v>
      </c>
      <c r="C196" s="6" t="s">
        <v>13</v>
      </c>
      <c r="D196" s="6"/>
      <c r="E196" s="6" t="s">
        <v>232</v>
      </c>
      <c r="F196" s="6" t="s">
        <v>14</v>
      </c>
      <c r="G196" s="6" t="s">
        <v>13</v>
      </c>
    </row>
    <row r="197" spans="1:7" outlineLevel="5" collapsed="1">
      <c r="A197" s="5" t="s">
        <v>14</v>
      </c>
      <c r="B197" s="5" t="s">
        <v>139</v>
      </c>
      <c r="C197" s="5" t="s">
        <v>13</v>
      </c>
      <c r="D197" s="5" t="s">
        <v>14</v>
      </c>
      <c r="E197" s="5" t="s">
        <v>233</v>
      </c>
      <c r="F197" s="5" t="s">
        <v>14</v>
      </c>
      <c r="G197" s="5">
        <v>1</v>
      </c>
    </row>
    <row r="198" spans="1:7" ht="409.5" outlineLevel="5" collapsed="1">
      <c r="A198" s="5" t="s">
        <v>14</v>
      </c>
      <c r="B198" s="5" t="s">
        <v>60</v>
      </c>
      <c r="C198" s="9" t="s">
        <v>61</v>
      </c>
      <c r="D198" s="5"/>
      <c r="E198" s="10" t="s">
        <v>234</v>
      </c>
      <c r="F198" s="5" t="s">
        <v>14</v>
      </c>
      <c r="G198" s="5" t="s">
        <v>13</v>
      </c>
    </row>
    <row r="199" spans="1:7" outlineLevel="5" collapsed="1">
      <c r="A199" s="5" t="s">
        <v>11</v>
      </c>
      <c r="B199" s="5" t="s">
        <v>139</v>
      </c>
      <c r="C199" s="5" t="s">
        <v>13</v>
      </c>
      <c r="D199" s="5"/>
      <c r="E199" s="5" t="s">
        <v>235</v>
      </c>
      <c r="F199" s="5" t="s">
        <v>14</v>
      </c>
      <c r="G199" s="5">
        <v>1</v>
      </c>
    </row>
    <row r="200" spans="1:7" outlineLevel="5" collapsed="1">
      <c r="A200" s="5" t="s">
        <v>11</v>
      </c>
      <c r="B200" s="5" t="s">
        <v>139</v>
      </c>
      <c r="C200" s="5" t="s">
        <v>13</v>
      </c>
      <c r="D200" s="5"/>
      <c r="E200" s="5" t="s">
        <v>236</v>
      </c>
      <c r="F200" s="5" t="s">
        <v>14</v>
      </c>
      <c r="G200" s="5">
        <v>1</v>
      </c>
    </row>
    <row r="201" spans="1:7" outlineLevel="5" collapsed="1">
      <c r="A201" s="6" t="s">
        <v>11</v>
      </c>
      <c r="B201" s="7" t="s">
        <v>237</v>
      </c>
      <c r="C201" s="6" t="s">
        <v>13</v>
      </c>
      <c r="D201" s="6"/>
      <c r="E201" s="6" t="s">
        <v>237</v>
      </c>
      <c r="F201" s="6" t="s">
        <v>11</v>
      </c>
      <c r="G201" s="6" t="s">
        <v>13</v>
      </c>
    </row>
    <row r="202" spans="1:7" outlineLevel="6" collapsed="1">
      <c r="A202" s="5" t="s">
        <v>11</v>
      </c>
      <c r="B202" s="5" t="s">
        <v>15</v>
      </c>
      <c r="C202" s="5" t="s">
        <v>13</v>
      </c>
      <c r="D202" s="5"/>
      <c r="E202" s="5" t="s">
        <v>238</v>
      </c>
      <c r="F202" s="5" t="s">
        <v>14</v>
      </c>
      <c r="G202" s="5" t="s">
        <v>17</v>
      </c>
    </row>
    <row r="203" spans="1:7" outlineLevel="6" collapsed="1">
      <c r="A203" s="5" t="s">
        <v>11</v>
      </c>
      <c r="B203" s="5" t="s">
        <v>41</v>
      </c>
      <c r="C203" s="5" t="s">
        <v>13</v>
      </c>
      <c r="D203" s="5"/>
      <c r="E203" s="5" t="s">
        <v>239</v>
      </c>
      <c r="F203" s="5" t="s">
        <v>14</v>
      </c>
      <c r="G203" s="5" t="s">
        <v>43</v>
      </c>
    </row>
    <row r="204" spans="1:7" outlineLevel="6" collapsed="1">
      <c r="A204" s="5" t="s">
        <v>11</v>
      </c>
      <c r="B204" s="5" t="s">
        <v>139</v>
      </c>
      <c r="C204" s="5" t="s">
        <v>13</v>
      </c>
      <c r="D204" s="5"/>
      <c r="E204" s="5" t="s">
        <v>240</v>
      </c>
      <c r="F204" s="5" t="s">
        <v>14</v>
      </c>
      <c r="G204" s="5">
        <v>1</v>
      </c>
    </row>
    <row r="205" spans="1:7" outlineLevel="6" collapsed="1">
      <c r="A205" s="5" t="s">
        <v>11</v>
      </c>
      <c r="B205" s="5" t="s">
        <v>139</v>
      </c>
      <c r="C205" s="5" t="s">
        <v>13</v>
      </c>
      <c r="D205" s="5"/>
      <c r="E205" s="5" t="s">
        <v>241</v>
      </c>
      <c r="F205" s="5" t="s">
        <v>14</v>
      </c>
      <c r="G205" s="5">
        <v>1</v>
      </c>
    </row>
    <row r="206" spans="1:7" outlineLevel="4" collapsed="1">
      <c r="A206" s="6" t="s">
        <v>11</v>
      </c>
      <c r="B206" s="7" t="s">
        <v>242</v>
      </c>
      <c r="C206" s="6" t="s">
        <v>13</v>
      </c>
      <c r="D206" s="6"/>
      <c r="E206" s="6" t="s">
        <v>242</v>
      </c>
      <c r="F206" s="6" t="s">
        <v>14</v>
      </c>
      <c r="G206" s="6" t="s">
        <v>13</v>
      </c>
    </row>
    <row r="207" spans="1:7" ht="29" outlineLevel="5" collapsed="1">
      <c r="A207" s="5" t="s">
        <v>11</v>
      </c>
      <c r="B207" s="5" t="s">
        <v>53</v>
      </c>
      <c r="C207" s="8" t="s">
        <v>243</v>
      </c>
      <c r="D207" s="5"/>
      <c r="E207" s="5" t="s">
        <v>244</v>
      </c>
      <c r="F207" s="5" t="s">
        <v>14</v>
      </c>
      <c r="G207" s="5" t="s">
        <v>11</v>
      </c>
    </row>
    <row r="208" spans="1:7" outlineLevel="5" collapsed="1">
      <c r="A208" s="6" t="s">
        <v>14</v>
      </c>
      <c r="B208" s="7" t="s">
        <v>245</v>
      </c>
      <c r="C208" s="6" t="s">
        <v>13</v>
      </c>
      <c r="D208" s="6" t="b">
        <f>EXACT(G207,"No")</f>
        <v>0</v>
      </c>
      <c r="E208" s="6" t="s">
        <v>246</v>
      </c>
      <c r="F208" s="6" t="s">
        <v>14</v>
      </c>
      <c r="G208" s="6" t="s">
        <v>13</v>
      </c>
    </row>
    <row r="209" spans="1:7" ht="29" outlineLevel="6" collapsed="1">
      <c r="A209" s="5" t="s">
        <v>11</v>
      </c>
      <c r="B209" s="5" t="s">
        <v>53</v>
      </c>
      <c r="C209" s="8" t="s">
        <v>247</v>
      </c>
      <c r="D209" s="5"/>
      <c r="E209" s="5" t="s">
        <v>248</v>
      </c>
      <c r="F209" s="5" t="s">
        <v>14</v>
      </c>
      <c r="G209" s="5" t="s">
        <v>249</v>
      </c>
    </row>
    <row r="210" spans="1:7" outlineLevel="6" collapsed="1">
      <c r="A210" s="6" t="s">
        <v>14</v>
      </c>
      <c r="B210" s="7" t="s">
        <v>250</v>
      </c>
      <c r="C210" s="6" t="s">
        <v>13</v>
      </c>
      <c r="D210" s="6" t="b">
        <f>EXACT(G209,"Neither")</f>
        <v>0</v>
      </c>
      <c r="E210" s="6" t="s">
        <v>250</v>
      </c>
      <c r="F210" s="6" t="s">
        <v>14</v>
      </c>
      <c r="G210" s="6" t="s">
        <v>13</v>
      </c>
    </row>
    <row r="211" spans="1:7" outlineLevel="7" collapsed="1">
      <c r="A211" s="5" t="s">
        <v>14</v>
      </c>
      <c r="B211" s="5" t="s">
        <v>139</v>
      </c>
      <c r="C211" s="5" t="s">
        <v>13</v>
      </c>
      <c r="D211" s="5" t="s">
        <v>14</v>
      </c>
      <c r="E211" s="5" t="s">
        <v>251</v>
      </c>
      <c r="F211" s="5" t="s">
        <v>14</v>
      </c>
      <c r="G211" s="5">
        <v>1</v>
      </c>
    </row>
    <row r="212" spans="1:7" outlineLevel="7" collapsed="1">
      <c r="A212" s="5" t="s">
        <v>14</v>
      </c>
      <c r="B212" s="5" t="s">
        <v>139</v>
      </c>
      <c r="C212" s="5" t="s">
        <v>13</v>
      </c>
      <c r="D212" s="5" t="s">
        <v>14</v>
      </c>
      <c r="E212" s="5" t="s">
        <v>252</v>
      </c>
      <c r="F212" s="5" t="s">
        <v>14</v>
      </c>
      <c r="G212" s="5">
        <v>1</v>
      </c>
    </row>
    <row r="213" spans="1:7" outlineLevel="7" collapsed="1">
      <c r="A213" s="5" t="s">
        <v>14</v>
      </c>
      <c r="B213" s="5" t="s">
        <v>139</v>
      </c>
      <c r="C213" s="5" t="s">
        <v>13</v>
      </c>
      <c r="D213" s="5" t="s">
        <v>14</v>
      </c>
      <c r="E213" s="5" t="s">
        <v>253</v>
      </c>
      <c r="F213" s="5" t="s">
        <v>14</v>
      </c>
      <c r="G213" s="5">
        <v>1</v>
      </c>
    </row>
    <row r="214" spans="1:7" outlineLevel="7" collapsed="1">
      <c r="A214" s="5" t="s">
        <v>14</v>
      </c>
      <c r="B214" s="5" t="s">
        <v>139</v>
      </c>
      <c r="C214" s="5" t="s">
        <v>13</v>
      </c>
      <c r="D214" s="5" t="s">
        <v>14</v>
      </c>
      <c r="E214" s="5" t="s">
        <v>233</v>
      </c>
      <c r="F214" s="5" t="s">
        <v>14</v>
      </c>
      <c r="G214" s="5">
        <v>1</v>
      </c>
    </row>
    <row r="215" spans="1:7" ht="29" outlineLevel="7" collapsed="1">
      <c r="A215" s="5" t="s">
        <v>11</v>
      </c>
      <c r="B215" s="5" t="s">
        <v>53</v>
      </c>
      <c r="C215" s="8" t="s">
        <v>254</v>
      </c>
      <c r="D215" s="5"/>
      <c r="E215" s="5" t="s">
        <v>255</v>
      </c>
      <c r="F215" s="5" t="s">
        <v>14</v>
      </c>
      <c r="G215" s="5" t="s">
        <v>11</v>
      </c>
    </row>
    <row r="216" spans="1:7" ht="43.5" outlineLevel="7" collapsed="1">
      <c r="A216" s="5" t="s">
        <v>11</v>
      </c>
      <c r="B216" s="5" t="s">
        <v>53</v>
      </c>
      <c r="C216" s="8" t="s">
        <v>256</v>
      </c>
      <c r="D216" s="5"/>
      <c r="E216" s="5" t="s">
        <v>257</v>
      </c>
      <c r="F216" s="5" t="s">
        <v>14</v>
      </c>
      <c r="G216" s="5" t="s">
        <v>258</v>
      </c>
    </row>
    <row r="217" spans="1:7" ht="29" outlineLevel="7" collapsed="1">
      <c r="A217" s="5" t="s">
        <v>11</v>
      </c>
      <c r="B217" s="5" t="s">
        <v>53</v>
      </c>
      <c r="C217" s="8" t="s">
        <v>259</v>
      </c>
      <c r="D217" s="5"/>
      <c r="E217" s="5" t="s">
        <v>260</v>
      </c>
      <c r="F217" s="5" t="s">
        <v>14</v>
      </c>
      <c r="G217" s="5" t="s">
        <v>11</v>
      </c>
    </row>
    <row r="218" spans="1:7" outlineLevel="7" collapsed="1">
      <c r="A218" s="5" t="s">
        <v>14</v>
      </c>
      <c r="B218" s="5" t="s">
        <v>139</v>
      </c>
      <c r="C218" s="5" t="s">
        <v>13</v>
      </c>
      <c r="D218" s="5" t="s">
        <v>14</v>
      </c>
      <c r="E218" s="5" t="s">
        <v>261</v>
      </c>
      <c r="F218" s="5" t="s">
        <v>14</v>
      </c>
      <c r="G218" s="5">
        <v>1</v>
      </c>
    </row>
    <row r="219" spans="1:7" outlineLevel="6" collapsed="1">
      <c r="A219" s="6" t="s">
        <v>14</v>
      </c>
      <c r="B219" s="7" t="s">
        <v>262</v>
      </c>
      <c r="C219" s="6" t="s">
        <v>13</v>
      </c>
      <c r="D219" s="6" t="b">
        <f>EXACT(G209,"Isolated System")</f>
        <v>0</v>
      </c>
      <c r="E219" s="6" t="s">
        <v>263</v>
      </c>
      <c r="F219" s="6" t="s">
        <v>14</v>
      </c>
      <c r="G219" s="6" t="s">
        <v>13</v>
      </c>
    </row>
    <row r="220" spans="1:7" outlineLevel="7" collapsed="1">
      <c r="A220" s="5" t="s">
        <v>14</v>
      </c>
      <c r="B220" s="5" t="s">
        <v>139</v>
      </c>
      <c r="C220" s="5" t="s">
        <v>13</v>
      </c>
      <c r="D220" s="5" t="s">
        <v>14</v>
      </c>
      <c r="E220" s="5" t="s">
        <v>251</v>
      </c>
      <c r="F220" s="5" t="s">
        <v>14</v>
      </c>
      <c r="G220" s="5">
        <v>1</v>
      </c>
    </row>
    <row r="221" spans="1:7" outlineLevel="7" collapsed="1">
      <c r="A221" s="5" t="s">
        <v>14</v>
      </c>
      <c r="B221" s="5" t="s">
        <v>139</v>
      </c>
      <c r="C221" s="5" t="s">
        <v>13</v>
      </c>
      <c r="D221" s="5" t="s">
        <v>14</v>
      </c>
      <c r="E221" s="5" t="s">
        <v>252</v>
      </c>
      <c r="F221" s="5" t="s">
        <v>14</v>
      </c>
      <c r="G221" s="5">
        <v>1</v>
      </c>
    </row>
    <row r="222" spans="1:7" outlineLevel="7" collapsed="1">
      <c r="A222" s="5" t="s">
        <v>14</v>
      </c>
      <c r="B222" s="5" t="s">
        <v>139</v>
      </c>
      <c r="C222" s="5" t="s">
        <v>13</v>
      </c>
      <c r="D222" s="5" t="s">
        <v>14</v>
      </c>
      <c r="E222" s="5" t="s">
        <v>253</v>
      </c>
      <c r="F222" s="5" t="s">
        <v>14</v>
      </c>
      <c r="G222" s="5">
        <v>1</v>
      </c>
    </row>
    <row r="223" spans="1:7" outlineLevel="7" collapsed="1">
      <c r="A223" s="5" t="s">
        <v>14</v>
      </c>
      <c r="B223" s="5" t="s">
        <v>139</v>
      </c>
      <c r="C223" s="5" t="s">
        <v>13</v>
      </c>
      <c r="D223" s="5" t="s">
        <v>14</v>
      </c>
      <c r="E223" s="5" t="s">
        <v>261</v>
      </c>
      <c r="F223" s="5" t="s">
        <v>14</v>
      </c>
      <c r="G223" s="5">
        <v>1</v>
      </c>
    </row>
    <row r="224" spans="1:7" outlineLevel="7" collapsed="1">
      <c r="A224" s="5" t="s">
        <v>14</v>
      </c>
      <c r="B224" s="5" t="s">
        <v>139</v>
      </c>
      <c r="C224" s="5" t="s">
        <v>13</v>
      </c>
      <c r="D224" s="5" t="s">
        <v>14</v>
      </c>
      <c r="E224" s="5" t="s">
        <v>233</v>
      </c>
      <c r="F224" s="5" t="s">
        <v>14</v>
      </c>
      <c r="G224" s="5">
        <v>1</v>
      </c>
    </row>
    <row r="225" spans="1:7" ht="29" outlineLevel="7" collapsed="1">
      <c r="A225" s="5" t="s">
        <v>11</v>
      </c>
      <c r="B225" s="5" t="s">
        <v>53</v>
      </c>
      <c r="C225" s="8" t="s">
        <v>264</v>
      </c>
      <c r="D225" s="5"/>
      <c r="E225" s="5" t="s">
        <v>265</v>
      </c>
      <c r="F225" s="5" t="s">
        <v>14</v>
      </c>
      <c r="G225" s="5" t="s">
        <v>266</v>
      </c>
    </row>
    <row r="226" spans="1:7" outlineLevel="7" collapsed="1">
      <c r="A226" s="5" t="s">
        <v>14</v>
      </c>
      <c r="B226" s="8" t="s">
        <v>267</v>
      </c>
      <c r="C226" s="5" t="s">
        <v>13</v>
      </c>
      <c r="D226" s="5" t="b">
        <f>EXACT(G225,"Multiple")</f>
        <v>0</v>
      </c>
      <c r="E226" s="5" t="s">
        <v>268</v>
      </c>
      <c r="F226" s="5" t="s">
        <v>14</v>
      </c>
      <c r="G226" s="5" t="s">
        <v>13</v>
      </c>
    </row>
    <row r="227" spans="1:7" outlineLevel="6" collapsed="1">
      <c r="A227" s="6" t="s">
        <v>14</v>
      </c>
      <c r="B227" s="7" t="s">
        <v>250</v>
      </c>
      <c r="C227" s="6" t="s">
        <v>13</v>
      </c>
      <c r="D227" s="6" t="b">
        <f>EXACT(G209,"Grid is located in LDC/SIDs/URC")</f>
        <v>1</v>
      </c>
      <c r="E227" s="6" t="s">
        <v>250</v>
      </c>
      <c r="F227" s="6" t="s">
        <v>14</v>
      </c>
      <c r="G227" s="6" t="s">
        <v>13</v>
      </c>
    </row>
    <row r="228" spans="1:7" outlineLevel="7" collapsed="1">
      <c r="A228" s="5" t="s">
        <v>14</v>
      </c>
      <c r="B228" s="5" t="s">
        <v>139</v>
      </c>
      <c r="C228" s="5" t="s">
        <v>13</v>
      </c>
      <c r="D228" s="5" t="s">
        <v>14</v>
      </c>
      <c r="E228" s="5" t="s">
        <v>251</v>
      </c>
      <c r="F228" s="5" t="s">
        <v>14</v>
      </c>
      <c r="G228" s="5">
        <v>1</v>
      </c>
    </row>
    <row r="229" spans="1:7" outlineLevel="7" collapsed="1">
      <c r="A229" s="5" t="s">
        <v>14</v>
      </c>
      <c r="B229" s="5" t="s">
        <v>139</v>
      </c>
      <c r="C229" s="5" t="s">
        <v>13</v>
      </c>
      <c r="D229" s="5" t="s">
        <v>14</v>
      </c>
      <c r="E229" s="5" t="s">
        <v>252</v>
      </c>
      <c r="F229" s="5" t="s">
        <v>14</v>
      </c>
      <c r="G229" s="5">
        <v>1</v>
      </c>
    </row>
    <row r="230" spans="1:7" outlineLevel="7" collapsed="1">
      <c r="A230" s="5" t="s">
        <v>14</v>
      </c>
      <c r="B230" s="5" t="s">
        <v>139</v>
      </c>
      <c r="C230" s="5" t="s">
        <v>13</v>
      </c>
      <c r="D230" s="5" t="s">
        <v>14</v>
      </c>
      <c r="E230" s="5" t="s">
        <v>253</v>
      </c>
      <c r="F230" s="5" t="s">
        <v>14</v>
      </c>
      <c r="G230" s="5">
        <v>1</v>
      </c>
    </row>
    <row r="231" spans="1:7" outlineLevel="7" collapsed="1">
      <c r="A231" s="5" t="s">
        <v>14</v>
      </c>
      <c r="B231" s="5" t="s">
        <v>139</v>
      </c>
      <c r="C231" s="5" t="s">
        <v>13</v>
      </c>
      <c r="D231" s="5" t="s">
        <v>14</v>
      </c>
      <c r="E231" s="5" t="s">
        <v>233</v>
      </c>
      <c r="F231" s="5" t="s">
        <v>14</v>
      </c>
      <c r="G231" s="5">
        <v>1</v>
      </c>
    </row>
    <row r="232" spans="1:7" ht="29" outlineLevel="7" collapsed="1">
      <c r="A232" s="5" t="s">
        <v>11</v>
      </c>
      <c r="B232" s="5" t="s">
        <v>53</v>
      </c>
      <c r="C232" s="8" t="s">
        <v>254</v>
      </c>
      <c r="D232" s="5"/>
      <c r="E232" s="5" t="s">
        <v>255</v>
      </c>
      <c r="F232" s="5" t="s">
        <v>14</v>
      </c>
      <c r="G232" s="5" t="s">
        <v>11</v>
      </c>
    </row>
    <row r="233" spans="1:7" ht="43.5" outlineLevel="7" collapsed="1">
      <c r="A233" s="5" t="s">
        <v>11</v>
      </c>
      <c r="B233" s="5" t="s">
        <v>53</v>
      </c>
      <c r="C233" s="8" t="s">
        <v>256</v>
      </c>
      <c r="D233" s="5"/>
      <c r="E233" s="5" t="s">
        <v>257</v>
      </c>
      <c r="F233" s="5" t="s">
        <v>14</v>
      </c>
      <c r="G233" s="5" t="s">
        <v>258</v>
      </c>
    </row>
    <row r="234" spans="1:7" ht="29" outlineLevel="7" collapsed="1">
      <c r="A234" s="5" t="s">
        <v>11</v>
      </c>
      <c r="B234" s="5" t="s">
        <v>53</v>
      </c>
      <c r="C234" s="8" t="s">
        <v>259</v>
      </c>
      <c r="D234" s="5"/>
      <c r="E234" s="5" t="s">
        <v>260</v>
      </c>
      <c r="F234" s="5" t="s">
        <v>14</v>
      </c>
      <c r="G234" s="5" t="s">
        <v>11</v>
      </c>
    </row>
    <row r="235" spans="1:7" outlineLevel="7" collapsed="1">
      <c r="A235" s="5" t="s">
        <v>14</v>
      </c>
      <c r="B235" s="5" t="s">
        <v>139</v>
      </c>
      <c r="C235" s="5" t="s">
        <v>13</v>
      </c>
      <c r="D235" s="5" t="s">
        <v>14</v>
      </c>
      <c r="E235" s="5" t="s">
        <v>261</v>
      </c>
      <c r="F235" s="5" t="s">
        <v>14</v>
      </c>
      <c r="G235" s="5">
        <v>1</v>
      </c>
    </row>
    <row r="236" spans="1:7" outlineLevel="5" collapsed="1">
      <c r="A236" s="6" t="s">
        <v>14</v>
      </c>
      <c r="B236" s="7" t="s">
        <v>269</v>
      </c>
      <c r="C236" s="6" t="s">
        <v>13</v>
      </c>
      <c r="D236" s="6" t="b">
        <f>EXACT(G207,"Yes")</f>
        <v>1</v>
      </c>
      <c r="E236" s="6" t="s">
        <v>269</v>
      </c>
      <c r="F236" s="6" t="s">
        <v>14</v>
      </c>
      <c r="G236" s="6" t="s">
        <v>13</v>
      </c>
    </row>
    <row r="237" spans="1:7" outlineLevel="6" collapsed="1">
      <c r="A237" s="5" t="s">
        <v>14</v>
      </c>
      <c r="B237" s="5" t="s">
        <v>139</v>
      </c>
      <c r="C237" s="5" t="s">
        <v>13</v>
      </c>
      <c r="D237" s="5" t="s">
        <v>14</v>
      </c>
      <c r="E237" s="5" t="s">
        <v>251</v>
      </c>
      <c r="F237" s="5" t="s">
        <v>14</v>
      </c>
      <c r="G237" s="5">
        <v>1</v>
      </c>
    </row>
    <row r="238" spans="1:7" outlineLevel="6" collapsed="1">
      <c r="A238" s="5" t="s">
        <v>14</v>
      </c>
      <c r="B238" s="5" t="s">
        <v>139</v>
      </c>
      <c r="C238" s="5" t="s">
        <v>13</v>
      </c>
      <c r="D238" s="5" t="s">
        <v>14</v>
      </c>
      <c r="E238" s="5" t="s">
        <v>261</v>
      </c>
      <c r="F238" s="5" t="s">
        <v>14</v>
      </c>
      <c r="G238" s="5">
        <v>1</v>
      </c>
    </row>
    <row r="239" spans="1:7" outlineLevel="6" collapsed="1">
      <c r="A239" s="5" t="s">
        <v>14</v>
      </c>
      <c r="B239" s="5" t="s">
        <v>139</v>
      </c>
      <c r="C239" s="5" t="s">
        <v>13</v>
      </c>
      <c r="D239" s="5" t="s">
        <v>14</v>
      </c>
      <c r="E239" s="5" t="s">
        <v>252</v>
      </c>
      <c r="F239" s="5" t="s">
        <v>14</v>
      </c>
      <c r="G239" s="5">
        <v>1</v>
      </c>
    </row>
    <row r="240" spans="1:7" outlineLevel="6" collapsed="1">
      <c r="A240" s="5" t="s">
        <v>14</v>
      </c>
      <c r="B240" s="5" t="s">
        <v>139</v>
      </c>
      <c r="C240" s="5" t="s">
        <v>13</v>
      </c>
      <c r="D240" s="5" t="s">
        <v>14</v>
      </c>
      <c r="E240" s="5" t="s">
        <v>253</v>
      </c>
      <c r="F240" s="5" t="s">
        <v>14</v>
      </c>
      <c r="G240" s="5">
        <v>1</v>
      </c>
    </row>
    <row r="241" spans="1:7" ht="29" outlineLevel="5" collapsed="1">
      <c r="A241" s="5" t="s">
        <v>11</v>
      </c>
      <c r="B241" s="5" t="s">
        <v>53</v>
      </c>
      <c r="C241" s="8" t="s">
        <v>270</v>
      </c>
      <c r="D241" s="5"/>
      <c r="E241" s="5" t="s">
        <v>271</v>
      </c>
      <c r="F241" s="5" t="s">
        <v>14</v>
      </c>
      <c r="G241" s="5" t="s">
        <v>11</v>
      </c>
    </row>
    <row r="242" spans="1:7" ht="29" outlineLevel="5" collapsed="1">
      <c r="A242" s="5" t="s">
        <v>11</v>
      </c>
      <c r="B242" s="5" t="s">
        <v>53</v>
      </c>
      <c r="C242" s="8" t="s">
        <v>272</v>
      </c>
      <c r="D242" s="5"/>
      <c r="E242" s="5" t="s">
        <v>273</v>
      </c>
      <c r="F242" s="5" t="s">
        <v>14</v>
      </c>
      <c r="G242" s="5" t="s">
        <v>274</v>
      </c>
    </row>
    <row r="243" spans="1:7" outlineLevel="5" collapsed="1">
      <c r="A243" s="5" t="s">
        <v>14</v>
      </c>
      <c r="B243" s="5" t="s">
        <v>139</v>
      </c>
      <c r="C243" s="5" t="s">
        <v>13</v>
      </c>
      <c r="D243" s="5" t="s">
        <v>14</v>
      </c>
      <c r="E243" s="5" t="s">
        <v>275</v>
      </c>
      <c r="F243" s="5" t="s">
        <v>14</v>
      </c>
      <c r="G243" s="5">
        <v>1</v>
      </c>
    </row>
    <row r="244" spans="1:7" outlineLevel="3" collapsed="1">
      <c r="A244" s="6" t="s">
        <v>14</v>
      </c>
      <c r="B244" s="7" t="s">
        <v>276</v>
      </c>
      <c r="C244" s="6" t="s">
        <v>13</v>
      </c>
      <c r="D244" s="6" t="b">
        <f>EXACT(G166,"Use conservative default values")</f>
        <v>0</v>
      </c>
      <c r="E244" s="6" t="s">
        <v>277</v>
      </c>
      <c r="F244" s="6" t="s">
        <v>14</v>
      </c>
      <c r="G244" s="6" t="s">
        <v>13</v>
      </c>
    </row>
    <row r="245" spans="1:7" ht="43.5" outlineLevel="4" collapsed="1">
      <c r="A245" s="5" t="s">
        <v>11</v>
      </c>
      <c r="B245" s="5" t="s">
        <v>53</v>
      </c>
      <c r="C245" s="8" t="s">
        <v>278</v>
      </c>
      <c r="D245" s="5"/>
      <c r="E245" s="5" t="s">
        <v>279</v>
      </c>
      <c r="F245" s="5" t="s">
        <v>14</v>
      </c>
      <c r="G245" s="5" t="s">
        <v>280</v>
      </c>
    </row>
    <row r="246" spans="1:7" ht="43.5" outlineLevel="4" collapsed="1">
      <c r="A246" s="5" t="s">
        <v>14</v>
      </c>
      <c r="B246" s="5" t="s">
        <v>53</v>
      </c>
      <c r="C246" s="8" t="s">
        <v>281</v>
      </c>
      <c r="D246" s="5" t="b">
        <f>EXACT(G245,"Only to baseline electricity consumption sources but not to project or leakage electricity consumption sources")</f>
        <v>0</v>
      </c>
      <c r="E246" s="5" t="s">
        <v>282</v>
      </c>
      <c r="F246" s="5" t="s">
        <v>14</v>
      </c>
      <c r="G246" s="5" t="s">
        <v>11</v>
      </c>
    </row>
    <row r="247" spans="1:7" outlineLevel="3" collapsed="1">
      <c r="A247" s="6" t="s">
        <v>11</v>
      </c>
      <c r="B247" s="7" t="s">
        <v>283</v>
      </c>
      <c r="C247" s="6" t="s">
        <v>13</v>
      </c>
      <c r="D247" s="6"/>
      <c r="E247" s="6" t="s">
        <v>283</v>
      </c>
      <c r="F247" s="6" t="s">
        <v>14</v>
      </c>
      <c r="G247" s="6" t="s">
        <v>13</v>
      </c>
    </row>
    <row r="248" spans="1:7" ht="29" outlineLevel="4" collapsed="1">
      <c r="A248" s="5" t="s">
        <v>11</v>
      </c>
      <c r="B248" s="5" t="s">
        <v>139</v>
      </c>
      <c r="C248" s="5" t="s">
        <v>13</v>
      </c>
      <c r="D248" s="5"/>
      <c r="E248" s="5" t="s">
        <v>284</v>
      </c>
      <c r="F248" s="5" t="s">
        <v>14</v>
      </c>
      <c r="G248" s="5">
        <v>1</v>
      </c>
    </row>
    <row r="249" spans="1:7" ht="29" outlineLevel="4" collapsed="1">
      <c r="A249" s="5" t="s">
        <v>11</v>
      </c>
      <c r="B249" s="5" t="s">
        <v>139</v>
      </c>
      <c r="C249" s="5" t="s">
        <v>13</v>
      </c>
      <c r="D249" s="5"/>
      <c r="E249" s="5" t="s">
        <v>285</v>
      </c>
      <c r="F249" s="5" t="s">
        <v>14</v>
      </c>
      <c r="G249" s="5">
        <v>1</v>
      </c>
    </row>
    <row r="250" spans="1:7" outlineLevel="4" collapsed="1">
      <c r="A250" s="5" t="s">
        <v>11</v>
      </c>
      <c r="B250" s="5" t="s">
        <v>15</v>
      </c>
      <c r="C250" s="5" t="s">
        <v>13</v>
      </c>
      <c r="D250" s="5"/>
      <c r="E250" s="5" t="s">
        <v>286</v>
      </c>
      <c r="F250" s="5" t="s">
        <v>14</v>
      </c>
      <c r="G250" s="5" t="s">
        <v>17</v>
      </c>
    </row>
    <row r="251" spans="1:7" ht="29" outlineLevel="4" collapsed="1">
      <c r="A251" s="5" t="s">
        <v>11</v>
      </c>
      <c r="B251" s="5" t="s">
        <v>139</v>
      </c>
      <c r="C251" s="5" t="s">
        <v>13</v>
      </c>
      <c r="D251" s="5"/>
      <c r="E251" s="5" t="s">
        <v>287</v>
      </c>
      <c r="F251" s="5" t="s">
        <v>14</v>
      </c>
      <c r="G251" s="5">
        <v>1</v>
      </c>
    </row>
    <row r="252" spans="1:7" ht="29" outlineLevel="4" collapsed="1">
      <c r="A252" s="5" t="s">
        <v>11</v>
      </c>
      <c r="B252" s="5" t="s">
        <v>139</v>
      </c>
      <c r="C252" s="5" t="s">
        <v>13</v>
      </c>
      <c r="D252" s="5"/>
      <c r="E252" s="5" t="s">
        <v>288</v>
      </c>
      <c r="F252" s="5" t="s">
        <v>14</v>
      </c>
      <c r="G252" s="5">
        <v>1</v>
      </c>
    </row>
    <row r="253" spans="1:7" outlineLevel="4" collapsed="1">
      <c r="A253" s="5" t="s">
        <v>11</v>
      </c>
      <c r="B253" s="5" t="s">
        <v>15</v>
      </c>
      <c r="C253" s="5" t="s">
        <v>13</v>
      </c>
      <c r="D253" s="5"/>
      <c r="E253" s="5" t="s">
        <v>289</v>
      </c>
      <c r="F253" s="5" t="s">
        <v>14</v>
      </c>
      <c r="G253" s="5" t="s">
        <v>17</v>
      </c>
    </row>
    <row r="254" spans="1:7" ht="29" outlineLevel="4" collapsed="1">
      <c r="A254" s="5" t="s">
        <v>11</v>
      </c>
      <c r="B254" s="5" t="s">
        <v>139</v>
      </c>
      <c r="C254" s="5" t="s">
        <v>13</v>
      </c>
      <c r="D254" s="5"/>
      <c r="E254" s="5" t="s">
        <v>290</v>
      </c>
      <c r="F254" s="5" t="s">
        <v>14</v>
      </c>
      <c r="G254" s="5">
        <v>1</v>
      </c>
    </row>
    <row r="255" spans="1:7" ht="29" outlineLevel="4" collapsed="1">
      <c r="A255" s="5" t="s">
        <v>11</v>
      </c>
      <c r="B255" s="5" t="s">
        <v>139</v>
      </c>
      <c r="C255" s="5" t="s">
        <v>13</v>
      </c>
      <c r="D255" s="5"/>
      <c r="E255" s="5" t="s">
        <v>291</v>
      </c>
      <c r="F255" s="5" t="s">
        <v>14</v>
      </c>
      <c r="G255" s="5">
        <v>1</v>
      </c>
    </row>
    <row r="256" spans="1:7" outlineLevel="4" collapsed="1">
      <c r="A256" s="5" t="s">
        <v>11</v>
      </c>
      <c r="B256" s="5" t="s">
        <v>15</v>
      </c>
      <c r="C256" s="5" t="s">
        <v>13</v>
      </c>
      <c r="D256" s="5"/>
      <c r="E256" s="5" t="s">
        <v>292</v>
      </c>
      <c r="F256" s="5" t="s">
        <v>14</v>
      </c>
      <c r="G256" s="5" t="s">
        <v>17</v>
      </c>
    </row>
    <row r="257" spans="1:7" outlineLevel="2" collapsed="1">
      <c r="A257" s="6" t="s">
        <v>14</v>
      </c>
      <c r="B257" s="7" t="s">
        <v>293</v>
      </c>
      <c r="C257" s="6" t="s">
        <v>13</v>
      </c>
      <c r="D257" s="6" t="b">
        <f>EXACT(G164,"Electricity from both the grid and captive power plant(s)")</f>
        <v>0</v>
      </c>
      <c r="E257" s="6" t="s">
        <v>294</v>
      </c>
      <c r="F257" s="6" t="s">
        <v>14</v>
      </c>
      <c r="G257" s="6" t="s">
        <v>13</v>
      </c>
    </row>
    <row r="258" spans="1:7" ht="87" outlineLevel="3" collapsed="1">
      <c r="A258" s="5" t="s">
        <v>11</v>
      </c>
      <c r="B258" s="5" t="s">
        <v>53</v>
      </c>
      <c r="C258" s="8" t="s">
        <v>295</v>
      </c>
      <c r="D258" s="5"/>
      <c r="E258" s="5" t="s">
        <v>296</v>
      </c>
      <c r="F258" s="5" t="s">
        <v>14</v>
      </c>
      <c r="G258" s="5" t="s">
        <v>297</v>
      </c>
    </row>
    <row r="259" spans="1:7" outlineLevel="3" collapsed="1">
      <c r="A259" s="6" t="s">
        <v>14</v>
      </c>
      <c r="B259" s="7" t="s">
        <v>298</v>
      </c>
      <c r="C259" s="6" t="s">
        <v>13</v>
      </c>
      <c r="D259" s="6" t="b">
        <f>EXACT(G258,"No: Generic Approach")</f>
        <v>1</v>
      </c>
      <c r="E259" s="6" t="s">
        <v>299</v>
      </c>
      <c r="F259" s="6" t="s">
        <v>14</v>
      </c>
      <c r="G259" s="6" t="s">
        <v>13</v>
      </c>
    </row>
    <row r="260" spans="1:7" ht="29" outlineLevel="4" collapsed="1">
      <c r="A260" s="5" t="s">
        <v>11</v>
      </c>
      <c r="B260" s="5" t="s">
        <v>53</v>
      </c>
      <c r="C260" s="8" t="s">
        <v>300</v>
      </c>
      <c r="D260" s="5"/>
      <c r="E260" s="5" t="s">
        <v>301</v>
      </c>
      <c r="F260" s="5" t="s">
        <v>14</v>
      </c>
      <c r="G260" s="5" t="s">
        <v>302</v>
      </c>
    </row>
    <row r="261" spans="1:7" ht="43.5" outlineLevel="4" collapsed="1">
      <c r="A261" s="5" t="s">
        <v>14</v>
      </c>
      <c r="B261" s="5" t="s">
        <v>53</v>
      </c>
      <c r="C261" s="8" t="s">
        <v>303</v>
      </c>
      <c r="D261" s="5" t="b">
        <f>EXACT(G260,"Default Value")</f>
        <v>0</v>
      </c>
      <c r="E261" s="5" t="s">
        <v>304</v>
      </c>
      <c r="F261" s="5" t="s">
        <v>14</v>
      </c>
      <c r="G261" s="5" t="s">
        <v>280</v>
      </c>
    </row>
    <row r="262" spans="1:7" ht="29" outlineLevel="4" collapsed="1">
      <c r="A262" s="5" t="s">
        <v>14</v>
      </c>
      <c r="B262" s="5" t="s">
        <v>53</v>
      </c>
      <c r="C262" s="8" t="s">
        <v>305</v>
      </c>
      <c r="D262" s="5" t="b">
        <f>EXACT(G260,"Monitored Data")</f>
        <v>1</v>
      </c>
      <c r="E262" s="5" t="s">
        <v>306</v>
      </c>
      <c r="F262" s="5" t="s">
        <v>14</v>
      </c>
      <c r="G262" s="5" t="s">
        <v>307</v>
      </c>
    </row>
    <row r="263" spans="1:7" outlineLevel="4" collapsed="1">
      <c r="A263" s="6" t="s">
        <v>14</v>
      </c>
      <c r="B263" s="7" t="s">
        <v>308</v>
      </c>
      <c r="C263" s="6" t="s">
        <v>13</v>
      </c>
      <c r="D263" s="6" t="b">
        <f>EXACT(G260,"Monitored Data")</f>
        <v>1</v>
      </c>
      <c r="E263" s="6" t="s">
        <v>309</v>
      </c>
      <c r="F263" s="6" t="s">
        <v>11</v>
      </c>
      <c r="G263" s="6" t="s">
        <v>13</v>
      </c>
    </row>
    <row r="264" spans="1:7" outlineLevel="5" collapsed="1">
      <c r="A264" s="5" t="s">
        <v>11</v>
      </c>
      <c r="B264" s="5" t="s">
        <v>15</v>
      </c>
      <c r="C264" s="5" t="s">
        <v>13</v>
      </c>
      <c r="D264" s="5"/>
      <c r="E264" s="5" t="s">
        <v>310</v>
      </c>
      <c r="F264" s="5" t="s">
        <v>14</v>
      </c>
      <c r="G264" s="5" t="s">
        <v>17</v>
      </c>
    </row>
    <row r="265" spans="1:7" ht="29" outlineLevel="5" collapsed="1">
      <c r="A265" s="5" t="s">
        <v>11</v>
      </c>
      <c r="B265" s="5" t="s">
        <v>53</v>
      </c>
      <c r="C265" s="8" t="s">
        <v>311</v>
      </c>
      <c r="D265" s="5"/>
      <c r="E265" s="5" t="s">
        <v>312</v>
      </c>
      <c r="F265" s="5" t="s">
        <v>14</v>
      </c>
      <c r="G265" s="5" t="s">
        <v>313</v>
      </c>
    </row>
    <row r="266" spans="1:7" ht="29" outlineLevel="5" collapsed="1">
      <c r="A266" s="5" t="s">
        <v>11</v>
      </c>
      <c r="B266" s="5" t="s">
        <v>139</v>
      </c>
      <c r="C266" s="5" t="s">
        <v>13</v>
      </c>
      <c r="D266" s="5"/>
      <c r="E266" s="5" t="s">
        <v>314</v>
      </c>
      <c r="F266" s="5" t="s">
        <v>14</v>
      </c>
      <c r="G266" s="5">
        <v>1</v>
      </c>
    </row>
    <row r="267" spans="1:7" ht="29" outlineLevel="5" collapsed="1">
      <c r="A267" s="5" t="s">
        <v>11</v>
      </c>
      <c r="B267" s="5" t="s">
        <v>139</v>
      </c>
      <c r="C267" s="5" t="s">
        <v>13</v>
      </c>
      <c r="D267" s="5"/>
      <c r="E267" s="5" t="s">
        <v>315</v>
      </c>
      <c r="F267" s="5" t="s">
        <v>14</v>
      </c>
      <c r="G267" s="5">
        <v>1</v>
      </c>
    </row>
    <row r="268" spans="1:7" ht="43.5" outlineLevel="5" collapsed="1">
      <c r="A268" s="5" t="s">
        <v>11</v>
      </c>
      <c r="B268" s="5" t="s">
        <v>139</v>
      </c>
      <c r="C268" s="5" t="s">
        <v>13</v>
      </c>
      <c r="D268" s="5"/>
      <c r="E268" s="5" t="s">
        <v>316</v>
      </c>
      <c r="F268" s="5" t="s">
        <v>14</v>
      </c>
      <c r="G268" s="5">
        <v>1</v>
      </c>
    </row>
    <row r="269" spans="1:7" ht="29" outlineLevel="5" collapsed="1">
      <c r="A269" s="5" t="s">
        <v>14</v>
      </c>
      <c r="B269" s="5" t="s">
        <v>139</v>
      </c>
      <c r="C269" s="5" t="s">
        <v>13</v>
      </c>
      <c r="D269" s="5" t="s">
        <v>14</v>
      </c>
      <c r="E269" s="5" t="s">
        <v>317</v>
      </c>
      <c r="F269" s="5" t="s">
        <v>14</v>
      </c>
      <c r="G269" s="5">
        <v>1</v>
      </c>
    </row>
    <row r="270" spans="1:7" ht="29" outlineLevel="5" collapsed="1">
      <c r="A270" s="5" t="s">
        <v>14</v>
      </c>
      <c r="B270" s="5" t="s">
        <v>139</v>
      </c>
      <c r="C270" s="5" t="s">
        <v>13</v>
      </c>
      <c r="D270" s="5" t="s">
        <v>14</v>
      </c>
      <c r="E270" s="5" t="s">
        <v>318</v>
      </c>
      <c r="F270" s="5" t="s">
        <v>14</v>
      </c>
      <c r="G270" s="5">
        <v>1</v>
      </c>
    </row>
    <row r="271" spans="1:7" ht="29" outlineLevel="5" collapsed="1">
      <c r="A271" s="5" t="s">
        <v>14</v>
      </c>
      <c r="B271" s="5" t="s">
        <v>139</v>
      </c>
      <c r="C271" s="5" t="s">
        <v>13</v>
      </c>
      <c r="D271" s="5" t="s">
        <v>14</v>
      </c>
      <c r="E271" s="5" t="s">
        <v>319</v>
      </c>
      <c r="F271" s="5" t="s">
        <v>14</v>
      </c>
      <c r="G271" s="5">
        <v>1</v>
      </c>
    </row>
    <row r="272" spans="1:7" ht="29" outlineLevel="5" collapsed="1">
      <c r="A272" s="5" t="s">
        <v>14</v>
      </c>
      <c r="B272" s="5" t="s">
        <v>139</v>
      </c>
      <c r="C272" s="5" t="s">
        <v>13</v>
      </c>
      <c r="D272" s="5" t="s">
        <v>14</v>
      </c>
      <c r="E272" s="5" t="s">
        <v>320</v>
      </c>
      <c r="F272" s="5" t="s">
        <v>14</v>
      </c>
      <c r="G272" s="5">
        <v>1</v>
      </c>
    </row>
    <row r="273" spans="1:7" ht="29" outlineLevel="5" collapsed="1">
      <c r="A273" s="5" t="s">
        <v>14</v>
      </c>
      <c r="B273" s="5" t="s">
        <v>139</v>
      </c>
      <c r="C273" s="5" t="s">
        <v>13</v>
      </c>
      <c r="D273" s="5" t="s">
        <v>14</v>
      </c>
      <c r="E273" s="5" t="s">
        <v>321</v>
      </c>
      <c r="F273" s="5" t="s">
        <v>14</v>
      </c>
      <c r="G273" s="5">
        <v>1</v>
      </c>
    </row>
    <row r="274" spans="1:7" ht="29" outlineLevel="5" collapsed="1">
      <c r="A274" s="5" t="s">
        <v>14</v>
      </c>
      <c r="B274" s="5" t="s">
        <v>139</v>
      </c>
      <c r="C274" s="5" t="s">
        <v>13</v>
      </c>
      <c r="D274" s="5" t="s">
        <v>14</v>
      </c>
      <c r="E274" s="5" t="s">
        <v>322</v>
      </c>
      <c r="F274" s="5" t="s">
        <v>14</v>
      </c>
      <c r="G274" s="5">
        <v>1</v>
      </c>
    </row>
    <row r="275" spans="1:7" outlineLevel="4" collapsed="1">
      <c r="A275" s="6" t="s">
        <v>11</v>
      </c>
      <c r="B275" s="7" t="s">
        <v>283</v>
      </c>
      <c r="C275" s="6" t="s">
        <v>13</v>
      </c>
      <c r="D275" s="6"/>
      <c r="E275" s="6" t="s">
        <v>283</v>
      </c>
      <c r="F275" s="6" t="s">
        <v>14</v>
      </c>
      <c r="G275" s="6" t="s">
        <v>13</v>
      </c>
    </row>
    <row r="276" spans="1:7" ht="29" outlineLevel="5" collapsed="1">
      <c r="A276" s="5" t="s">
        <v>11</v>
      </c>
      <c r="B276" s="5" t="s">
        <v>139</v>
      </c>
      <c r="C276" s="5" t="s">
        <v>13</v>
      </c>
      <c r="D276" s="5"/>
      <c r="E276" s="5" t="s">
        <v>284</v>
      </c>
      <c r="F276" s="5" t="s">
        <v>14</v>
      </c>
      <c r="G276" s="5">
        <v>1</v>
      </c>
    </row>
    <row r="277" spans="1:7" ht="29" outlineLevel="5" collapsed="1">
      <c r="A277" s="5" t="s">
        <v>11</v>
      </c>
      <c r="B277" s="5" t="s">
        <v>139</v>
      </c>
      <c r="C277" s="5" t="s">
        <v>13</v>
      </c>
      <c r="D277" s="5"/>
      <c r="E277" s="5" t="s">
        <v>285</v>
      </c>
      <c r="F277" s="5" t="s">
        <v>14</v>
      </c>
      <c r="G277" s="5">
        <v>1</v>
      </c>
    </row>
    <row r="278" spans="1:7" outlineLevel="5" collapsed="1">
      <c r="A278" s="5" t="s">
        <v>11</v>
      </c>
      <c r="B278" s="5" t="s">
        <v>15</v>
      </c>
      <c r="C278" s="5" t="s">
        <v>13</v>
      </c>
      <c r="D278" s="5"/>
      <c r="E278" s="5" t="s">
        <v>286</v>
      </c>
      <c r="F278" s="5" t="s">
        <v>14</v>
      </c>
      <c r="G278" s="5" t="s">
        <v>17</v>
      </c>
    </row>
    <row r="279" spans="1:7" ht="29" outlineLevel="5" collapsed="1">
      <c r="A279" s="5" t="s">
        <v>11</v>
      </c>
      <c r="B279" s="5" t="s">
        <v>139</v>
      </c>
      <c r="C279" s="5" t="s">
        <v>13</v>
      </c>
      <c r="D279" s="5"/>
      <c r="E279" s="5" t="s">
        <v>287</v>
      </c>
      <c r="F279" s="5" t="s">
        <v>14</v>
      </c>
      <c r="G279" s="5">
        <v>1</v>
      </c>
    </row>
    <row r="280" spans="1:7" ht="29" outlineLevel="5" collapsed="1">
      <c r="A280" s="5" t="s">
        <v>11</v>
      </c>
      <c r="B280" s="5" t="s">
        <v>139</v>
      </c>
      <c r="C280" s="5" t="s">
        <v>13</v>
      </c>
      <c r="D280" s="5"/>
      <c r="E280" s="5" t="s">
        <v>288</v>
      </c>
      <c r="F280" s="5" t="s">
        <v>14</v>
      </c>
      <c r="G280" s="5">
        <v>1</v>
      </c>
    </row>
    <row r="281" spans="1:7" outlineLevel="5" collapsed="1">
      <c r="A281" s="5" t="s">
        <v>11</v>
      </c>
      <c r="B281" s="5" t="s">
        <v>15</v>
      </c>
      <c r="C281" s="5" t="s">
        <v>13</v>
      </c>
      <c r="D281" s="5"/>
      <c r="E281" s="5" t="s">
        <v>289</v>
      </c>
      <c r="F281" s="5" t="s">
        <v>14</v>
      </c>
      <c r="G281" s="5" t="s">
        <v>17</v>
      </c>
    </row>
    <row r="282" spans="1:7" ht="29" outlineLevel="5" collapsed="1">
      <c r="A282" s="5" t="s">
        <v>11</v>
      </c>
      <c r="B282" s="5" t="s">
        <v>139</v>
      </c>
      <c r="C282" s="5" t="s">
        <v>13</v>
      </c>
      <c r="D282" s="5"/>
      <c r="E282" s="5" t="s">
        <v>290</v>
      </c>
      <c r="F282" s="5" t="s">
        <v>14</v>
      </c>
      <c r="G282" s="5">
        <v>1</v>
      </c>
    </row>
    <row r="283" spans="1:7" ht="29" outlineLevel="5" collapsed="1">
      <c r="A283" s="5" t="s">
        <v>11</v>
      </c>
      <c r="B283" s="5" t="s">
        <v>139</v>
      </c>
      <c r="C283" s="5" t="s">
        <v>13</v>
      </c>
      <c r="D283" s="5"/>
      <c r="E283" s="5" t="s">
        <v>291</v>
      </c>
      <c r="F283" s="5" t="s">
        <v>14</v>
      </c>
      <c r="G283" s="5">
        <v>1</v>
      </c>
    </row>
    <row r="284" spans="1:7" outlineLevel="5" collapsed="1">
      <c r="A284" s="5" t="s">
        <v>11</v>
      </c>
      <c r="B284" s="5" t="s">
        <v>15</v>
      </c>
      <c r="C284" s="5" t="s">
        <v>13</v>
      </c>
      <c r="D284" s="5"/>
      <c r="E284" s="5" t="s">
        <v>292</v>
      </c>
      <c r="F284" s="5" t="s">
        <v>14</v>
      </c>
      <c r="G284" s="5" t="s">
        <v>17</v>
      </c>
    </row>
    <row r="285" spans="1:7" ht="29" outlineLevel="3" collapsed="1">
      <c r="A285" s="5" t="s">
        <v>14</v>
      </c>
      <c r="B285" s="5" t="s">
        <v>139</v>
      </c>
      <c r="C285" s="5" t="s">
        <v>13</v>
      </c>
      <c r="D285" s="5" t="b">
        <f>EXACT(G258,"Yes: Alternative Approach")</f>
        <v>0</v>
      </c>
      <c r="E285" s="5" t="s">
        <v>323</v>
      </c>
      <c r="F285" s="5" t="s">
        <v>14</v>
      </c>
      <c r="G285" s="5">
        <v>1</v>
      </c>
    </row>
    <row r="286" spans="1:7" ht="29" outlineLevel="3" collapsed="1">
      <c r="A286" s="5" t="s">
        <v>14</v>
      </c>
      <c r="B286" s="5" t="s">
        <v>15</v>
      </c>
      <c r="C286" s="5" t="s">
        <v>13</v>
      </c>
      <c r="D286" s="5" t="b">
        <f>EXACT(G258,"Yes: Alternative Approach")</f>
        <v>0</v>
      </c>
      <c r="E286" s="5" t="s">
        <v>324</v>
      </c>
      <c r="F286" s="5" t="s">
        <v>14</v>
      </c>
      <c r="G286" s="5" t="s">
        <v>17</v>
      </c>
    </row>
    <row r="287" spans="1:7" ht="29" outlineLevel="3" collapsed="1">
      <c r="A287" s="5" t="s">
        <v>14</v>
      </c>
      <c r="B287" s="5" t="s">
        <v>139</v>
      </c>
      <c r="C287" s="5" t="s">
        <v>13</v>
      </c>
      <c r="D287" s="5" t="b">
        <f>EXACT(G258,"Yes: Alternative Approach")</f>
        <v>0</v>
      </c>
      <c r="E287" s="5" t="s">
        <v>325</v>
      </c>
      <c r="F287" s="5" t="s">
        <v>14</v>
      </c>
      <c r="G287" s="5">
        <v>1</v>
      </c>
    </row>
    <row r="288" spans="1:7" ht="29" outlineLevel="3" collapsed="1">
      <c r="A288" s="5" t="s">
        <v>14</v>
      </c>
      <c r="B288" s="5" t="s">
        <v>15</v>
      </c>
      <c r="C288" s="5" t="s">
        <v>13</v>
      </c>
      <c r="D288" s="5" t="b">
        <f>EXACT(G258,"Yes: Alternative Approach")</f>
        <v>0</v>
      </c>
      <c r="E288" s="5" t="s">
        <v>326</v>
      </c>
      <c r="F288" s="5" t="s">
        <v>14</v>
      </c>
      <c r="G288" s="5" t="s">
        <v>17</v>
      </c>
    </row>
    <row r="289" spans="1:7" outlineLevel="2" collapsed="1">
      <c r="A289" s="6" t="s">
        <v>14</v>
      </c>
      <c r="B289" s="7" t="s">
        <v>293</v>
      </c>
      <c r="C289" s="6" t="s">
        <v>13</v>
      </c>
      <c r="D289" s="6" t="b">
        <f>EXACT(G164,"Electricity from captive power plant(s)")</f>
        <v>0</v>
      </c>
      <c r="E289" s="6" t="s">
        <v>294</v>
      </c>
      <c r="F289" s="6" t="s">
        <v>14</v>
      </c>
      <c r="G289" s="6" t="s">
        <v>13</v>
      </c>
    </row>
    <row r="290" spans="1:7" ht="87" outlineLevel="3" collapsed="1">
      <c r="A290" s="5" t="s">
        <v>11</v>
      </c>
      <c r="B290" s="5" t="s">
        <v>53</v>
      </c>
      <c r="C290" s="8" t="s">
        <v>295</v>
      </c>
      <c r="D290" s="5"/>
      <c r="E290" s="5" t="s">
        <v>296</v>
      </c>
      <c r="F290" s="5" t="s">
        <v>14</v>
      </c>
      <c r="G290" s="5" t="s">
        <v>297</v>
      </c>
    </row>
    <row r="291" spans="1:7" outlineLevel="3" collapsed="1">
      <c r="A291" s="6" t="s">
        <v>14</v>
      </c>
      <c r="B291" s="7" t="s">
        <v>298</v>
      </c>
      <c r="C291" s="6" t="s">
        <v>13</v>
      </c>
      <c r="D291" s="6" t="b">
        <f>EXACT(G290,"No: Generic Approach")</f>
        <v>1</v>
      </c>
      <c r="E291" s="6" t="s">
        <v>299</v>
      </c>
      <c r="F291" s="6" t="s">
        <v>14</v>
      </c>
      <c r="G291" s="6" t="s">
        <v>13</v>
      </c>
    </row>
    <row r="292" spans="1:7" ht="29" outlineLevel="4" collapsed="1">
      <c r="A292" s="5" t="s">
        <v>11</v>
      </c>
      <c r="B292" s="5" t="s">
        <v>53</v>
      </c>
      <c r="C292" s="8" t="s">
        <v>300</v>
      </c>
      <c r="D292" s="5"/>
      <c r="E292" s="5" t="s">
        <v>301</v>
      </c>
      <c r="F292" s="5" t="s">
        <v>14</v>
      </c>
      <c r="G292" s="5" t="s">
        <v>302</v>
      </c>
    </row>
    <row r="293" spans="1:7" ht="43.5" outlineLevel="4" collapsed="1">
      <c r="A293" s="5" t="s">
        <v>14</v>
      </c>
      <c r="B293" s="5" t="s">
        <v>53</v>
      </c>
      <c r="C293" s="8" t="s">
        <v>303</v>
      </c>
      <c r="D293" s="5" t="b">
        <f>EXACT(G292,"Default Value")</f>
        <v>0</v>
      </c>
      <c r="E293" s="5" t="s">
        <v>304</v>
      </c>
      <c r="F293" s="5" t="s">
        <v>14</v>
      </c>
      <c r="G293" s="5" t="s">
        <v>280</v>
      </c>
    </row>
    <row r="294" spans="1:7" ht="29" outlineLevel="4" collapsed="1">
      <c r="A294" s="5" t="s">
        <v>14</v>
      </c>
      <c r="B294" s="5" t="s">
        <v>53</v>
      </c>
      <c r="C294" s="8" t="s">
        <v>305</v>
      </c>
      <c r="D294" s="5" t="b">
        <f>EXACT(G292,"Monitored Data")</f>
        <v>1</v>
      </c>
      <c r="E294" s="5" t="s">
        <v>306</v>
      </c>
      <c r="F294" s="5" t="s">
        <v>14</v>
      </c>
      <c r="G294" s="5" t="s">
        <v>307</v>
      </c>
    </row>
    <row r="295" spans="1:7" outlineLevel="4" collapsed="1">
      <c r="A295" s="6" t="s">
        <v>14</v>
      </c>
      <c r="B295" s="7" t="s">
        <v>308</v>
      </c>
      <c r="C295" s="6" t="s">
        <v>13</v>
      </c>
      <c r="D295" s="6" t="b">
        <f>EXACT(G292,"Monitored Data")</f>
        <v>1</v>
      </c>
      <c r="E295" s="6" t="s">
        <v>309</v>
      </c>
      <c r="F295" s="6" t="s">
        <v>11</v>
      </c>
      <c r="G295" s="6" t="s">
        <v>13</v>
      </c>
    </row>
    <row r="296" spans="1:7" outlineLevel="5" collapsed="1">
      <c r="A296" s="5" t="s">
        <v>11</v>
      </c>
      <c r="B296" s="5" t="s">
        <v>15</v>
      </c>
      <c r="C296" s="5" t="s">
        <v>13</v>
      </c>
      <c r="D296" s="5"/>
      <c r="E296" s="5" t="s">
        <v>310</v>
      </c>
      <c r="F296" s="5" t="s">
        <v>14</v>
      </c>
      <c r="G296" s="5" t="s">
        <v>17</v>
      </c>
    </row>
    <row r="297" spans="1:7" ht="29" outlineLevel="5" collapsed="1">
      <c r="A297" s="5" t="s">
        <v>11</v>
      </c>
      <c r="B297" s="5" t="s">
        <v>53</v>
      </c>
      <c r="C297" s="8" t="s">
        <v>311</v>
      </c>
      <c r="D297" s="5"/>
      <c r="E297" s="5" t="s">
        <v>312</v>
      </c>
      <c r="F297" s="5" t="s">
        <v>14</v>
      </c>
      <c r="G297" s="5" t="s">
        <v>313</v>
      </c>
    </row>
    <row r="298" spans="1:7" ht="29" outlineLevel="5" collapsed="1">
      <c r="A298" s="5" t="s">
        <v>11</v>
      </c>
      <c r="B298" s="5" t="s">
        <v>139</v>
      </c>
      <c r="C298" s="5" t="s">
        <v>13</v>
      </c>
      <c r="D298" s="5"/>
      <c r="E298" s="5" t="s">
        <v>314</v>
      </c>
      <c r="F298" s="5" t="s">
        <v>14</v>
      </c>
      <c r="G298" s="5">
        <v>1</v>
      </c>
    </row>
    <row r="299" spans="1:7" ht="29" outlineLevel="5" collapsed="1">
      <c r="A299" s="5" t="s">
        <v>11</v>
      </c>
      <c r="B299" s="5" t="s">
        <v>139</v>
      </c>
      <c r="C299" s="5" t="s">
        <v>13</v>
      </c>
      <c r="D299" s="5"/>
      <c r="E299" s="5" t="s">
        <v>315</v>
      </c>
      <c r="F299" s="5" t="s">
        <v>14</v>
      </c>
      <c r="G299" s="5">
        <v>1</v>
      </c>
    </row>
    <row r="300" spans="1:7" ht="43.5" outlineLevel="5" collapsed="1">
      <c r="A300" s="5" t="s">
        <v>11</v>
      </c>
      <c r="B300" s="5" t="s">
        <v>139</v>
      </c>
      <c r="C300" s="5" t="s">
        <v>13</v>
      </c>
      <c r="D300" s="5"/>
      <c r="E300" s="5" t="s">
        <v>316</v>
      </c>
      <c r="F300" s="5" t="s">
        <v>14</v>
      </c>
      <c r="G300" s="5">
        <v>1</v>
      </c>
    </row>
    <row r="301" spans="1:7" ht="29" outlineLevel="5" collapsed="1">
      <c r="A301" s="5" t="s">
        <v>14</v>
      </c>
      <c r="B301" s="5" t="s">
        <v>139</v>
      </c>
      <c r="C301" s="5" t="s">
        <v>13</v>
      </c>
      <c r="D301" s="5" t="s">
        <v>14</v>
      </c>
      <c r="E301" s="5" t="s">
        <v>317</v>
      </c>
      <c r="F301" s="5" t="s">
        <v>14</v>
      </c>
      <c r="G301" s="5">
        <v>1</v>
      </c>
    </row>
    <row r="302" spans="1:7" ht="29" outlineLevel="5" collapsed="1">
      <c r="A302" s="5" t="s">
        <v>14</v>
      </c>
      <c r="B302" s="5" t="s">
        <v>139</v>
      </c>
      <c r="C302" s="5" t="s">
        <v>13</v>
      </c>
      <c r="D302" s="5" t="s">
        <v>14</v>
      </c>
      <c r="E302" s="5" t="s">
        <v>318</v>
      </c>
      <c r="F302" s="5" t="s">
        <v>14</v>
      </c>
      <c r="G302" s="5">
        <v>1</v>
      </c>
    </row>
    <row r="303" spans="1:7" ht="29" outlineLevel="5" collapsed="1">
      <c r="A303" s="5" t="s">
        <v>14</v>
      </c>
      <c r="B303" s="5" t="s">
        <v>139</v>
      </c>
      <c r="C303" s="5" t="s">
        <v>13</v>
      </c>
      <c r="D303" s="5" t="s">
        <v>14</v>
      </c>
      <c r="E303" s="5" t="s">
        <v>319</v>
      </c>
      <c r="F303" s="5" t="s">
        <v>14</v>
      </c>
      <c r="G303" s="5">
        <v>1</v>
      </c>
    </row>
    <row r="304" spans="1:7" ht="29" outlineLevel="5" collapsed="1">
      <c r="A304" s="5" t="s">
        <v>14</v>
      </c>
      <c r="B304" s="5" t="s">
        <v>139</v>
      </c>
      <c r="C304" s="5" t="s">
        <v>13</v>
      </c>
      <c r="D304" s="5" t="s">
        <v>14</v>
      </c>
      <c r="E304" s="5" t="s">
        <v>320</v>
      </c>
      <c r="F304" s="5" t="s">
        <v>14</v>
      </c>
      <c r="G304" s="5">
        <v>1</v>
      </c>
    </row>
    <row r="305" spans="1:7" ht="29" outlineLevel="5" collapsed="1">
      <c r="A305" s="5" t="s">
        <v>14</v>
      </c>
      <c r="B305" s="5" t="s">
        <v>139</v>
      </c>
      <c r="C305" s="5" t="s">
        <v>13</v>
      </c>
      <c r="D305" s="5" t="s">
        <v>14</v>
      </c>
      <c r="E305" s="5" t="s">
        <v>321</v>
      </c>
      <c r="F305" s="5" t="s">
        <v>14</v>
      </c>
      <c r="G305" s="5">
        <v>1</v>
      </c>
    </row>
    <row r="306" spans="1:7" ht="29" outlineLevel="5" collapsed="1">
      <c r="A306" s="5" t="s">
        <v>14</v>
      </c>
      <c r="B306" s="5" t="s">
        <v>139</v>
      </c>
      <c r="C306" s="5" t="s">
        <v>13</v>
      </c>
      <c r="D306" s="5" t="s">
        <v>14</v>
      </c>
      <c r="E306" s="5" t="s">
        <v>322</v>
      </c>
      <c r="F306" s="5" t="s">
        <v>14</v>
      </c>
      <c r="G306" s="5">
        <v>1</v>
      </c>
    </row>
    <row r="307" spans="1:7" outlineLevel="4" collapsed="1">
      <c r="A307" s="6" t="s">
        <v>11</v>
      </c>
      <c r="B307" s="7" t="s">
        <v>283</v>
      </c>
      <c r="C307" s="6" t="s">
        <v>13</v>
      </c>
      <c r="D307" s="6"/>
      <c r="E307" s="6" t="s">
        <v>283</v>
      </c>
      <c r="F307" s="6" t="s">
        <v>14</v>
      </c>
      <c r="G307" s="6" t="s">
        <v>13</v>
      </c>
    </row>
    <row r="308" spans="1:7" ht="29" outlineLevel="5" collapsed="1">
      <c r="A308" s="5" t="s">
        <v>11</v>
      </c>
      <c r="B308" s="5" t="s">
        <v>139</v>
      </c>
      <c r="C308" s="5" t="s">
        <v>13</v>
      </c>
      <c r="D308" s="5"/>
      <c r="E308" s="5" t="s">
        <v>284</v>
      </c>
      <c r="F308" s="5" t="s">
        <v>14</v>
      </c>
      <c r="G308" s="5">
        <v>1</v>
      </c>
    </row>
    <row r="309" spans="1:7" ht="29" outlineLevel="5" collapsed="1">
      <c r="A309" s="5" t="s">
        <v>11</v>
      </c>
      <c r="B309" s="5" t="s">
        <v>139</v>
      </c>
      <c r="C309" s="5" t="s">
        <v>13</v>
      </c>
      <c r="D309" s="5"/>
      <c r="E309" s="5" t="s">
        <v>285</v>
      </c>
      <c r="F309" s="5" t="s">
        <v>14</v>
      </c>
      <c r="G309" s="5">
        <v>1</v>
      </c>
    </row>
    <row r="310" spans="1:7" outlineLevel="5" collapsed="1">
      <c r="A310" s="5" t="s">
        <v>11</v>
      </c>
      <c r="B310" s="5" t="s">
        <v>15</v>
      </c>
      <c r="C310" s="5" t="s">
        <v>13</v>
      </c>
      <c r="D310" s="5"/>
      <c r="E310" s="5" t="s">
        <v>286</v>
      </c>
      <c r="F310" s="5" t="s">
        <v>14</v>
      </c>
      <c r="G310" s="5" t="s">
        <v>17</v>
      </c>
    </row>
    <row r="311" spans="1:7" ht="29" outlineLevel="5" collapsed="1">
      <c r="A311" s="5" t="s">
        <v>11</v>
      </c>
      <c r="B311" s="5" t="s">
        <v>139</v>
      </c>
      <c r="C311" s="5" t="s">
        <v>13</v>
      </c>
      <c r="D311" s="5"/>
      <c r="E311" s="5" t="s">
        <v>287</v>
      </c>
      <c r="F311" s="5" t="s">
        <v>14</v>
      </c>
      <c r="G311" s="5">
        <v>1</v>
      </c>
    </row>
    <row r="312" spans="1:7" ht="29" outlineLevel="5" collapsed="1">
      <c r="A312" s="5" t="s">
        <v>11</v>
      </c>
      <c r="B312" s="5" t="s">
        <v>139</v>
      </c>
      <c r="C312" s="5" t="s">
        <v>13</v>
      </c>
      <c r="D312" s="5"/>
      <c r="E312" s="5" t="s">
        <v>288</v>
      </c>
      <c r="F312" s="5" t="s">
        <v>14</v>
      </c>
      <c r="G312" s="5">
        <v>1</v>
      </c>
    </row>
    <row r="313" spans="1:7" outlineLevel="5" collapsed="1">
      <c r="A313" s="5" t="s">
        <v>11</v>
      </c>
      <c r="B313" s="5" t="s">
        <v>15</v>
      </c>
      <c r="C313" s="5" t="s">
        <v>13</v>
      </c>
      <c r="D313" s="5"/>
      <c r="E313" s="5" t="s">
        <v>289</v>
      </c>
      <c r="F313" s="5" t="s">
        <v>14</v>
      </c>
      <c r="G313" s="5" t="s">
        <v>17</v>
      </c>
    </row>
    <row r="314" spans="1:7" ht="29" outlineLevel="5" collapsed="1">
      <c r="A314" s="5" t="s">
        <v>11</v>
      </c>
      <c r="B314" s="5" t="s">
        <v>139</v>
      </c>
      <c r="C314" s="5" t="s">
        <v>13</v>
      </c>
      <c r="D314" s="5"/>
      <c r="E314" s="5" t="s">
        <v>290</v>
      </c>
      <c r="F314" s="5" t="s">
        <v>14</v>
      </c>
      <c r="G314" s="5">
        <v>1</v>
      </c>
    </row>
    <row r="315" spans="1:7" ht="29" outlineLevel="5" collapsed="1">
      <c r="A315" s="5" t="s">
        <v>11</v>
      </c>
      <c r="B315" s="5" t="s">
        <v>139</v>
      </c>
      <c r="C315" s="5" t="s">
        <v>13</v>
      </c>
      <c r="D315" s="5"/>
      <c r="E315" s="5" t="s">
        <v>291</v>
      </c>
      <c r="F315" s="5" t="s">
        <v>14</v>
      </c>
      <c r="G315" s="5">
        <v>1</v>
      </c>
    </row>
    <row r="316" spans="1:7" outlineLevel="5" collapsed="1">
      <c r="A316" s="5" t="s">
        <v>11</v>
      </c>
      <c r="B316" s="5" t="s">
        <v>15</v>
      </c>
      <c r="C316" s="5" t="s">
        <v>13</v>
      </c>
      <c r="D316" s="5"/>
      <c r="E316" s="5" t="s">
        <v>292</v>
      </c>
      <c r="F316" s="5" t="s">
        <v>14</v>
      </c>
      <c r="G316" s="5" t="s">
        <v>17</v>
      </c>
    </row>
    <row r="317" spans="1:7" ht="29" outlineLevel="3" collapsed="1">
      <c r="A317" s="5" t="s">
        <v>14</v>
      </c>
      <c r="B317" s="5" t="s">
        <v>139</v>
      </c>
      <c r="C317" s="5" t="s">
        <v>13</v>
      </c>
      <c r="D317" s="5" t="b">
        <f>EXACT(G290,"Yes: Alternative Approach")</f>
        <v>0</v>
      </c>
      <c r="E317" s="5" t="s">
        <v>323</v>
      </c>
      <c r="F317" s="5" t="s">
        <v>14</v>
      </c>
      <c r="G317" s="5">
        <v>1</v>
      </c>
    </row>
    <row r="318" spans="1:7" ht="29" outlineLevel="3" collapsed="1">
      <c r="A318" s="5" t="s">
        <v>14</v>
      </c>
      <c r="B318" s="5" t="s">
        <v>15</v>
      </c>
      <c r="C318" s="5" t="s">
        <v>13</v>
      </c>
      <c r="D318" s="5" t="b">
        <f>EXACT(G290,"Yes: Alternative Approach")</f>
        <v>0</v>
      </c>
      <c r="E318" s="5" t="s">
        <v>324</v>
      </c>
      <c r="F318" s="5" t="s">
        <v>14</v>
      </c>
      <c r="G318" s="5" t="s">
        <v>17</v>
      </c>
    </row>
    <row r="319" spans="1:7" ht="29" outlineLevel="3" collapsed="1">
      <c r="A319" s="5" t="s">
        <v>14</v>
      </c>
      <c r="B319" s="5" t="s">
        <v>139</v>
      </c>
      <c r="C319" s="5" t="s">
        <v>13</v>
      </c>
      <c r="D319" s="5" t="b">
        <f>EXACT(G290,"Yes: Alternative Approach")</f>
        <v>0</v>
      </c>
      <c r="E319" s="5" t="s">
        <v>325</v>
      </c>
      <c r="F319" s="5" t="s">
        <v>14</v>
      </c>
      <c r="G319" s="5">
        <v>1</v>
      </c>
    </row>
    <row r="320" spans="1:7" ht="29" outlineLevel="3" collapsed="1">
      <c r="A320" s="5" t="s">
        <v>14</v>
      </c>
      <c r="B320" s="5" t="s">
        <v>15</v>
      </c>
      <c r="C320" s="5" t="s">
        <v>13</v>
      </c>
      <c r="D320" s="5" t="b">
        <f>EXACT(G290,"Yes: Alternative Approach")</f>
        <v>0</v>
      </c>
      <c r="E320" s="5" t="s">
        <v>326</v>
      </c>
      <c r="F320" s="5" t="s">
        <v>14</v>
      </c>
      <c r="G320" s="5" t="s">
        <v>17</v>
      </c>
    </row>
    <row r="321" spans="1:7" outlineLevel="2" collapsed="1">
      <c r="A321" s="6" t="s">
        <v>14</v>
      </c>
      <c r="B321" s="7" t="s">
        <v>188</v>
      </c>
      <c r="C321" s="6" t="s">
        <v>13</v>
      </c>
      <c r="D321" s="6" t="b">
        <f>EXACT(G164,"Grid electricity")</f>
        <v>1</v>
      </c>
      <c r="E321" s="6" t="s">
        <v>189</v>
      </c>
      <c r="F321" s="6" t="s">
        <v>14</v>
      </c>
      <c r="G321" s="6" t="s">
        <v>13</v>
      </c>
    </row>
    <row r="322" spans="1:7" ht="72.5" outlineLevel="3" collapsed="1">
      <c r="A322" s="5" t="s">
        <v>11</v>
      </c>
      <c r="B322" s="5" t="s">
        <v>53</v>
      </c>
      <c r="C322" s="8" t="s">
        <v>190</v>
      </c>
      <c r="D322" s="5"/>
      <c r="E322" s="5" t="s">
        <v>191</v>
      </c>
      <c r="F322" s="5" t="s">
        <v>14</v>
      </c>
      <c r="G322" s="5" t="s">
        <v>192</v>
      </c>
    </row>
    <row r="323" spans="1:7" outlineLevel="3" collapsed="1">
      <c r="A323" s="6" t="s">
        <v>14</v>
      </c>
      <c r="B323" s="7" t="s">
        <v>193</v>
      </c>
      <c r="C323" s="6" t="s">
        <v>13</v>
      </c>
      <c r="D323" s="6" t="b">
        <f>EXACT(G322,"Calculate the combined margin emission factor of the applicable electricity system, using the procedures in the latest approved version of the “Use Tool 7 to calculate the emission factor for an electricity system” (EFEL,j/k/l,y = EFgrid,CM,y)")</f>
        <v>1</v>
      </c>
      <c r="E323" s="6" t="s">
        <v>193</v>
      </c>
      <c r="F323" s="6" t="s">
        <v>14</v>
      </c>
      <c r="G323" s="6" t="s">
        <v>13</v>
      </c>
    </row>
    <row r="324" spans="1:7" outlineLevel="4" collapsed="1">
      <c r="A324" s="5" t="s">
        <v>11</v>
      </c>
      <c r="B324" s="5" t="s">
        <v>15</v>
      </c>
      <c r="C324" s="5" t="s">
        <v>13</v>
      </c>
      <c r="D324" s="5"/>
      <c r="E324" s="5" t="s">
        <v>194</v>
      </c>
      <c r="F324" s="5" t="s">
        <v>14</v>
      </c>
      <c r="G324" s="5" t="s">
        <v>17</v>
      </c>
    </row>
    <row r="325" spans="1:7" ht="29" outlineLevel="4" collapsed="1">
      <c r="A325" s="5" t="s">
        <v>11</v>
      </c>
      <c r="B325" s="5" t="s">
        <v>53</v>
      </c>
      <c r="C325" s="8" t="s">
        <v>195</v>
      </c>
      <c r="D325" s="5"/>
      <c r="E325" s="5" t="s">
        <v>196</v>
      </c>
      <c r="F325" s="5" t="s">
        <v>14</v>
      </c>
      <c r="G325" s="5" t="s">
        <v>197</v>
      </c>
    </row>
    <row r="326" spans="1:7" outlineLevel="4" collapsed="1">
      <c r="A326" s="6" t="s">
        <v>14</v>
      </c>
      <c r="B326" s="7" t="s">
        <v>198</v>
      </c>
      <c r="C326" s="6" t="s">
        <v>13</v>
      </c>
      <c r="D326" s="6" t="b">
        <f>EXACT(G325,"Annual")</f>
        <v>0</v>
      </c>
      <c r="E326" s="6" t="s">
        <v>199</v>
      </c>
      <c r="F326" s="6" t="s">
        <v>14</v>
      </c>
      <c r="G326" s="6" t="s">
        <v>13</v>
      </c>
    </row>
    <row r="327" spans="1:7" ht="29" outlineLevel="5" collapsed="1">
      <c r="A327" s="5" t="s">
        <v>11</v>
      </c>
      <c r="B327" s="5" t="s">
        <v>53</v>
      </c>
      <c r="C327" s="8" t="s">
        <v>200</v>
      </c>
      <c r="D327" s="5"/>
      <c r="E327" s="5" t="s">
        <v>199</v>
      </c>
      <c r="F327" s="5" t="s">
        <v>14</v>
      </c>
      <c r="G327" s="5" t="s">
        <v>11</v>
      </c>
    </row>
    <row r="328" spans="1:7" outlineLevel="5" collapsed="1">
      <c r="A328" s="6" t="s">
        <v>14</v>
      </c>
      <c r="B328" s="7" t="s">
        <v>201</v>
      </c>
      <c r="C328" s="6" t="s">
        <v>13</v>
      </c>
      <c r="D328" s="6" t="b">
        <f>EXACT(G327,"No")</f>
        <v>0</v>
      </c>
      <c r="E328" s="6" t="s">
        <v>202</v>
      </c>
      <c r="F328" s="6" t="s">
        <v>14</v>
      </c>
      <c r="G328" s="6" t="s">
        <v>13</v>
      </c>
    </row>
    <row r="329" spans="1:7" ht="29" outlineLevel="6" collapsed="1">
      <c r="A329" s="5" t="s">
        <v>11</v>
      </c>
      <c r="B329" s="5" t="s">
        <v>53</v>
      </c>
      <c r="C329" s="8" t="s">
        <v>203</v>
      </c>
      <c r="D329" s="5"/>
      <c r="E329" s="5" t="s">
        <v>202</v>
      </c>
      <c r="F329" s="5" t="s">
        <v>14</v>
      </c>
      <c r="G329" s="5" t="s">
        <v>11</v>
      </c>
    </row>
    <row r="330" spans="1:7" outlineLevel="6" collapsed="1">
      <c r="A330" s="6" t="s">
        <v>14</v>
      </c>
      <c r="B330" s="7" t="s">
        <v>204</v>
      </c>
      <c r="C330" s="6" t="s">
        <v>13</v>
      </c>
      <c r="D330" s="6" t="b">
        <f>EXACT(G329,"No")</f>
        <v>0</v>
      </c>
      <c r="E330" s="6" t="s">
        <v>205</v>
      </c>
      <c r="F330" s="6" t="s">
        <v>14</v>
      </c>
      <c r="G330" s="6" t="s">
        <v>13</v>
      </c>
    </row>
    <row r="331" spans="1:7" ht="29" outlineLevel="7" collapsed="1">
      <c r="A331" s="5" t="s">
        <v>11</v>
      </c>
      <c r="B331" s="5" t="s">
        <v>53</v>
      </c>
      <c r="C331" s="8" t="s">
        <v>206</v>
      </c>
      <c r="D331" s="5"/>
      <c r="E331" s="5" t="s">
        <v>205</v>
      </c>
      <c r="F331" s="5" t="s">
        <v>14</v>
      </c>
      <c r="G331" s="5" t="s">
        <v>11</v>
      </c>
    </row>
    <row r="332" spans="1:7" outlineLevel="7" collapsed="1">
      <c r="A332" s="5" t="s">
        <v>14</v>
      </c>
      <c r="B332" s="8" t="s">
        <v>207</v>
      </c>
      <c r="C332" s="5" t="s">
        <v>13</v>
      </c>
      <c r="D332" s="5" t="b">
        <f>EXACT(G331,"No")</f>
        <v>0</v>
      </c>
      <c r="E332" s="5" t="s">
        <v>208</v>
      </c>
      <c r="F332" s="5" t="s">
        <v>14</v>
      </c>
      <c r="G332" s="5" t="s">
        <v>13</v>
      </c>
    </row>
    <row r="333" spans="1:7" outlineLevel="7" collapsed="1">
      <c r="A333" s="5" t="s">
        <v>14</v>
      </c>
      <c r="B333" s="8" t="s">
        <v>209</v>
      </c>
      <c r="C333" s="5" t="s">
        <v>13</v>
      </c>
      <c r="D333" s="5" t="b">
        <f>EXACT(G331,"Yes")</f>
        <v>1</v>
      </c>
      <c r="E333" s="5" t="s">
        <v>210</v>
      </c>
      <c r="F333" s="5" t="s">
        <v>14</v>
      </c>
      <c r="G333" s="5" t="s">
        <v>13</v>
      </c>
    </row>
    <row r="334" spans="1:7" outlineLevel="6" collapsed="1">
      <c r="A334" s="6" t="s">
        <v>14</v>
      </c>
      <c r="B334" s="7" t="s">
        <v>211</v>
      </c>
      <c r="C334" s="6" t="s">
        <v>13</v>
      </c>
      <c r="D334" s="6" t="b">
        <f>EXACT(G329,"Yes")</f>
        <v>1</v>
      </c>
      <c r="E334" s="6" t="s">
        <v>212</v>
      </c>
      <c r="F334" s="6" t="s">
        <v>14</v>
      </c>
      <c r="G334" s="6" t="s">
        <v>13</v>
      </c>
    </row>
    <row r="335" spans="1:7" ht="29" outlineLevel="7" collapsed="1">
      <c r="A335" s="5" t="s">
        <v>11</v>
      </c>
      <c r="B335" s="5" t="s">
        <v>53</v>
      </c>
      <c r="C335" s="8" t="s">
        <v>213</v>
      </c>
      <c r="D335" s="5"/>
      <c r="E335" s="5" t="s">
        <v>214</v>
      </c>
      <c r="F335" s="5" t="s">
        <v>14</v>
      </c>
      <c r="G335" s="5" t="s">
        <v>215</v>
      </c>
    </row>
    <row r="336" spans="1:7" ht="29" outlineLevel="7" collapsed="1">
      <c r="A336" s="5" t="s">
        <v>14</v>
      </c>
      <c r="B336" s="8" t="s">
        <v>216</v>
      </c>
      <c r="C336" s="5" t="s">
        <v>13</v>
      </c>
      <c r="D336" s="5" t="b">
        <f>EXACT(G335,"Based on the total net electricity generation of all power plants serving the system and the fuel types and total fuel consumption of the project electricity system")</f>
        <v>0</v>
      </c>
      <c r="E336" s="5" t="s">
        <v>217</v>
      </c>
      <c r="F336" s="5" t="s">
        <v>14</v>
      </c>
      <c r="G336" s="5" t="s">
        <v>13</v>
      </c>
    </row>
    <row r="337" spans="1:7" outlineLevel="7" collapsed="1">
      <c r="A337" s="5" t="s">
        <v>14</v>
      </c>
      <c r="B337" s="8" t="s">
        <v>218</v>
      </c>
      <c r="C337" s="5" t="s">
        <v>13</v>
      </c>
      <c r="D337" s="5" t="b">
        <f>EXACT(G335,"Based on the net electricity generation and a CO2 emission factor of each power unit")</f>
        <v>1</v>
      </c>
      <c r="E337" s="5" t="s">
        <v>219</v>
      </c>
      <c r="F337" s="5" t="s">
        <v>14</v>
      </c>
      <c r="G337" s="5" t="s">
        <v>13</v>
      </c>
    </row>
    <row r="338" spans="1:7" outlineLevel="7" collapsed="1">
      <c r="A338" s="5" t="s">
        <v>14</v>
      </c>
      <c r="B338" s="5" t="s">
        <v>139</v>
      </c>
      <c r="C338" s="5" t="s">
        <v>13</v>
      </c>
      <c r="D338" s="5" t="s">
        <v>14</v>
      </c>
      <c r="E338" s="5" t="s">
        <v>220</v>
      </c>
      <c r="F338" s="5" t="s">
        <v>14</v>
      </c>
      <c r="G338" s="5">
        <v>1</v>
      </c>
    </row>
    <row r="339" spans="1:7" outlineLevel="5" collapsed="1">
      <c r="A339" s="6" t="s">
        <v>14</v>
      </c>
      <c r="B339" s="7" t="s">
        <v>211</v>
      </c>
      <c r="C339" s="6" t="s">
        <v>13</v>
      </c>
      <c r="D339" s="6" t="b">
        <f>EXACT(G327,"Yes")</f>
        <v>1</v>
      </c>
      <c r="E339" s="6" t="s">
        <v>212</v>
      </c>
      <c r="F339" s="6" t="s">
        <v>14</v>
      </c>
      <c r="G339" s="6" t="s">
        <v>13</v>
      </c>
    </row>
    <row r="340" spans="1:7" ht="29" outlineLevel="6" collapsed="1">
      <c r="A340" s="5" t="s">
        <v>11</v>
      </c>
      <c r="B340" s="5" t="s">
        <v>53</v>
      </c>
      <c r="C340" s="8" t="s">
        <v>213</v>
      </c>
      <c r="D340" s="5"/>
      <c r="E340" s="5" t="s">
        <v>214</v>
      </c>
      <c r="F340" s="5" t="s">
        <v>14</v>
      </c>
      <c r="G340" s="5" t="s">
        <v>215</v>
      </c>
    </row>
    <row r="341" spans="1:7" ht="29" outlineLevel="6" collapsed="1">
      <c r="A341" s="6" t="s">
        <v>14</v>
      </c>
      <c r="B341" s="7" t="s">
        <v>216</v>
      </c>
      <c r="C341" s="6" t="s">
        <v>13</v>
      </c>
      <c r="D341" s="6" t="b">
        <f>EXACT(G340,"Based on the total net electricity generation of all power plants serving the system and the fuel types and total fuel consumption of the project electricity system")</f>
        <v>0</v>
      </c>
      <c r="E341" s="6" t="s">
        <v>217</v>
      </c>
      <c r="F341" s="6" t="s">
        <v>14</v>
      </c>
      <c r="G341" s="6" t="s">
        <v>13</v>
      </c>
    </row>
    <row r="342" spans="1:7" outlineLevel="7" collapsed="1">
      <c r="A342" s="5" t="s">
        <v>14</v>
      </c>
      <c r="B342" s="5" t="s">
        <v>139</v>
      </c>
      <c r="C342" s="5" t="s">
        <v>13</v>
      </c>
      <c r="D342" s="5" t="s">
        <v>14</v>
      </c>
      <c r="E342" s="5" t="s">
        <v>221</v>
      </c>
      <c r="F342" s="5" t="s">
        <v>14</v>
      </c>
      <c r="G342" s="5">
        <v>1</v>
      </c>
    </row>
    <row r="343" spans="1:7" ht="29" outlineLevel="7" collapsed="1">
      <c r="A343" s="5" t="s">
        <v>11</v>
      </c>
      <c r="B343" s="5" t="s">
        <v>139</v>
      </c>
      <c r="C343" s="5" t="s">
        <v>13</v>
      </c>
      <c r="D343" s="5"/>
      <c r="E343" s="5" t="s">
        <v>222</v>
      </c>
      <c r="F343" s="5" t="s">
        <v>14</v>
      </c>
      <c r="G343" s="5">
        <v>1</v>
      </c>
    </row>
    <row r="344" spans="1:7" outlineLevel="7" collapsed="1">
      <c r="A344" s="5" t="s">
        <v>11</v>
      </c>
      <c r="B344" s="8" t="s">
        <v>223</v>
      </c>
      <c r="C344" s="5" t="s">
        <v>13</v>
      </c>
      <c r="D344" s="5"/>
      <c r="E344" s="5" t="s">
        <v>223</v>
      </c>
      <c r="F344" s="5" t="s">
        <v>11</v>
      </c>
      <c r="G344" s="5" t="s">
        <v>13</v>
      </c>
    </row>
    <row r="345" spans="1:7" outlineLevel="6" collapsed="1">
      <c r="A345" s="6" t="s">
        <v>14</v>
      </c>
      <c r="B345" s="7" t="s">
        <v>218</v>
      </c>
      <c r="C345" s="6" t="s">
        <v>13</v>
      </c>
      <c r="D345" s="6" t="b">
        <f>EXACT(G340,"Based on the net electricity generation and a CO2 emission factor of each power unit")</f>
        <v>1</v>
      </c>
      <c r="E345" s="6" t="s">
        <v>219</v>
      </c>
      <c r="F345" s="6" t="s">
        <v>14</v>
      </c>
      <c r="G345" s="6" t="s">
        <v>13</v>
      </c>
    </row>
    <row r="346" spans="1:7" outlineLevel="7" collapsed="1">
      <c r="A346" s="5" t="s">
        <v>14</v>
      </c>
      <c r="B346" s="5" t="s">
        <v>139</v>
      </c>
      <c r="C346" s="5" t="s">
        <v>13</v>
      </c>
      <c r="D346" s="5" t="s">
        <v>14</v>
      </c>
      <c r="E346" s="5" t="s">
        <v>221</v>
      </c>
      <c r="F346" s="5" t="s">
        <v>14</v>
      </c>
      <c r="G346" s="5">
        <v>1</v>
      </c>
    </row>
    <row r="347" spans="1:7" outlineLevel="7" collapsed="1">
      <c r="A347" s="5" t="s">
        <v>11</v>
      </c>
      <c r="B347" s="8" t="s">
        <v>224</v>
      </c>
      <c r="C347" s="5" t="s">
        <v>13</v>
      </c>
      <c r="D347" s="5"/>
      <c r="E347" s="5" t="s">
        <v>225</v>
      </c>
      <c r="F347" s="5" t="s">
        <v>11</v>
      </c>
      <c r="G347" s="5" t="s">
        <v>13</v>
      </c>
    </row>
    <row r="348" spans="1:7" outlineLevel="6" collapsed="1">
      <c r="A348" s="5" t="s">
        <v>14</v>
      </c>
      <c r="B348" s="5" t="s">
        <v>139</v>
      </c>
      <c r="C348" s="5" t="s">
        <v>13</v>
      </c>
      <c r="D348" s="5" t="s">
        <v>14</v>
      </c>
      <c r="E348" s="5" t="s">
        <v>220</v>
      </c>
      <c r="F348" s="5" t="s">
        <v>14</v>
      </c>
      <c r="G348" s="5">
        <v>1</v>
      </c>
    </row>
    <row r="349" spans="1:7" outlineLevel="4" collapsed="1">
      <c r="A349" s="6" t="s">
        <v>14</v>
      </c>
      <c r="B349" s="7" t="s">
        <v>226</v>
      </c>
      <c r="C349" s="6" t="s">
        <v>13</v>
      </c>
      <c r="D349" s="6" t="b">
        <f>EXACT(G325,"Hourly")</f>
        <v>1</v>
      </c>
      <c r="E349" s="6" t="s">
        <v>227</v>
      </c>
      <c r="F349" s="6" t="s">
        <v>14</v>
      </c>
      <c r="G349" s="6" t="s">
        <v>13</v>
      </c>
    </row>
    <row r="350" spans="1:7" ht="29" outlineLevel="5" collapsed="1">
      <c r="A350" s="5" t="s">
        <v>11</v>
      </c>
      <c r="B350" s="5" t="s">
        <v>53</v>
      </c>
      <c r="C350" s="8" t="s">
        <v>228</v>
      </c>
      <c r="D350" s="5"/>
      <c r="E350" s="5" t="s">
        <v>229</v>
      </c>
      <c r="F350" s="5" t="s">
        <v>14</v>
      </c>
      <c r="G350" s="5" t="s">
        <v>230</v>
      </c>
    </row>
    <row r="351" spans="1:7" ht="29" outlineLevel="5" collapsed="1">
      <c r="A351" s="5" t="s">
        <v>11</v>
      </c>
      <c r="B351" s="5" t="s">
        <v>139</v>
      </c>
      <c r="C351" s="5" t="s">
        <v>13</v>
      </c>
      <c r="D351" s="5"/>
      <c r="E351" s="5" t="s">
        <v>231</v>
      </c>
      <c r="F351" s="5" t="s">
        <v>14</v>
      </c>
      <c r="G351" s="5">
        <v>1</v>
      </c>
    </row>
    <row r="352" spans="1:7" outlineLevel="4" collapsed="1">
      <c r="A352" s="6" t="s">
        <v>11</v>
      </c>
      <c r="B352" s="7" t="s">
        <v>232</v>
      </c>
      <c r="C352" s="6" t="s">
        <v>13</v>
      </c>
      <c r="D352" s="6"/>
      <c r="E352" s="6" t="s">
        <v>232</v>
      </c>
      <c r="F352" s="6" t="s">
        <v>14</v>
      </c>
      <c r="G352" s="6" t="s">
        <v>13</v>
      </c>
    </row>
    <row r="353" spans="1:7" outlineLevel="5" collapsed="1">
      <c r="A353" s="5" t="s">
        <v>14</v>
      </c>
      <c r="B353" s="5" t="s">
        <v>139</v>
      </c>
      <c r="C353" s="5" t="s">
        <v>13</v>
      </c>
      <c r="D353" s="5" t="s">
        <v>14</v>
      </c>
      <c r="E353" s="5" t="s">
        <v>233</v>
      </c>
      <c r="F353" s="5" t="s">
        <v>14</v>
      </c>
      <c r="G353" s="5">
        <v>1</v>
      </c>
    </row>
    <row r="354" spans="1:7" ht="409.5" outlineLevel="5" collapsed="1">
      <c r="A354" s="5" t="s">
        <v>14</v>
      </c>
      <c r="B354" s="5" t="s">
        <v>60</v>
      </c>
      <c r="C354" s="9" t="s">
        <v>61</v>
      </c>
      <c r="D354" s="5"/>
      <c r="E354" s="10" t="s">
        <v>234</v>
      </c>
      <c r="F354" s="5" t="s">
        <v>14</v>
      </c>
      <c r="G354" s="5" t="s">
        <v>13</v>
      </c>
    </row>
    <row r="355" spans="1:7" outlineLevel="5" collapsed="1">
      <c r="A355" s="5" t="s">
        <v>11</v>
      </c>
      <c r="B355" s="5" t="s">
        <v>139</v>
      </c>
      <c r="C355" s="5" t="s">
        <v>13</v>
      </c>
      <c r="D355" s="5"/>
      <c r="E355" s="5" t="s">
        <v>235</v>
      </c>
      <c r="F355" s="5" t="s">
        <v>14</v>
      </c>
      <c r="G355" s="5">
        <v>1</v>
      </c>
    </row>
    <row r="356" spans="1:7" outlineLevel="5" collapsed="1">
      <c r="A356" s="5" t="s">
        <v>11</v>
      </c>
      <c r="B356" s="5" t="s">
        <v>139</v>
      </c>
      <c r="C356" s="5" t="s">
        <v>13</v>
      </c>
      <c r="D356" s="5"/>
      <c r="E356" s="5" t="s">
        <v>236</v>
      </c>
      <c r="F356" s="5" t="s">
        <v>14</v>
      </c>
      <c r="G356" s="5">
        <v>1</v>
      </c>
    </row>
    <row r="357" spans="1:7" outlineLevel="5" collapsed="1">
      <c r="A357" s="6" t="s">
        <v>11</v>
      </c>
      <c r="B357" s="7" t="s">
        <v>237</v>
      </c>
      <c r="C357" s="6" t="s">
        <v>13</v>
      </c>
      <c r="D357" s="6"/>
      <c r="E357" s="6" t="s">
        <v>237</v>
      </c>
      <c r="F357" s="6" t="s">
        <v>11</v>
      </c>
      <c r="G357" s="6" t="s">
        <v>13</v>
      </c>
    </row>
    <row r="358" spans="1:7" outlineLevel="6" collapsed="1">
      <c r="A358" s="5" t="s">
        <v>11</v>
      </c>
      <c r="B358" s="5" t="s">
        <v>15</v>
      </c>
      <c r="C358" s="5" t="s">
        <v>13</v>
      </c>
      <c r="D358" s="5"/>
      <c r="E358" s="5" t="s">
        <v>238</v>
      </c>
      <c r="F358" s="5" t="s">
        <v>14</v>
      </c>
      <c r="G358" s="5" t="s">
        <v>17</v>
      </c>
    </row>
    <row r="359" spans="1:7" outlineLevel="6" collapsed="1">
      <c r="A359" s="5" t="s">
        <v>11</v>
      </c>
      <c r="B359" s="5" t="s">
        <v>41</v>
      </c>
      <c r="C359" s="5" t="s">
        <v>13</v>
      </c>
      <c r="D359" s="5"/>
      <c r="E359" s="5" t="s">
        <v>239</v>
      </c>
      <c r="F359" s="5" t="s">
        <v>14</v>
      </c>
      <c r="G359" s="5" t="s">
        <v>43</v>
      </c>
    </row>
    <row r="360" spans="1:7" outlineLevel="6" collapsed="1">
      <c r="A360" s="5" t="s">
        <v>11</v>
      </c>
      <c r="B360" s="5" t="s">
        <v>139</v>
      </c>
      <c r="C360" s="5" t="s">
        <v>13</v>
      </c>
      <c r="D360" s="5"/>
      <c r="E360" s="5" t="s">
        <v>240</v>
      </c>
      <c r="F360" s="5" t="s">
        <v>14</v>
      </c>
      <c r="G360" s="5">
        <v>1</v>
      </c>
    </row>
    <row r="361" spans="1:7" outlineLevel="6" collapsed="1">
      <c r="A361" s="5" t="s">
        <v>11</v>
      </c>
      <c r="B361" s="5" t="s">
        <v>139</v>
      </c>
      <c r="C361" s="5" t="s">
        <v>13</v>
      </c>
      <c r="D361" s="5"/>
      <c r="E361" s="5" t="s">
        <v>241</v>
      </c>
      <c r="F361" s="5" t="s">
        <v>14</v>
      </c>
      <c r="G361" s="5">
        <v>1</v>
      </c>
    </row>
    <row r="362" spans="1:7" outlineLevel="4" collapsed="1">
      <c r="A362" s="6" t="s">
        <v>11</v>
      </c>
      <c r="B362" s="7" t="s">
        <v>242</v>
      </c>
      <c r="C362" s="6" t="s">
        <v>13</v>
      </c>
      <c r="D362" s="6"/>
      <c r="E362" s="6" t="s">
        <v>242</v>
      </c>
      <c r="F362" s="6" t="s">
        <v>14</v>
      </c>
      <c r="G362" s="6" t="s">
        <v>13</v>
      </c>
    </row>
    <row r="363" spans="1:7" ht="29" outlineLevel="5" collapsed="1">
      <c r="A363" s="5" t="s">
        <v>11</v>
      </c>
      <c r="B363" s="5" t="s">
        <v>53</v>
      </c>
      <c r="C363" s="8" t="s">
        <v>243</v>
      </c>
      <c r="D363" s="5"/>
      <c r="E363" s="5" t="s">
        <v>244</v>
      </c>
      <c r="F363" s="5" t="s">
        <v>14</v>
      </c>
      <c r="G363" s="5" t="s">
        <v>11</v>
      </c>
    </row>
    <row r="364" spans="1:7" outlineLevel="5" collapsed="1">
      <c r="A364" s="6" t="s">
        <v>14</v>
      </c>
      <c r="B364" s="7" t="s">
        <v>245</v>
      </c>
      <c r="C364" s="6" t="s">
        <v>13</v>
      </c>
      <c r="D364" s="6" t="b">
        <f>EXACT(G363,"No")</f>
        <v>0</v>
      </c>
      <c r="E364" s="6" t="s">
        <v>246</v>
      </c>
      <c r="F364" s="6" t="s">
        <v>14</v>
      </c>
      <c r="G364" s="6" t="s">
        <v>13</v>
      </c>
    </row>
    <row r="365" spans="1:7" ht="29" outlineLevel="6" collapsed="1">
      <c r="A365" s="5" t="s">
        <v>11</v>
      </c>
      <c r="B365" s="5" t="s">
        <v>53</v>
      </c>
      <c r="C365" s="8" t="s">
        <v>247</v>
      </c>
      <c r="D365" s="5"/>
      <c r="E365" s="5" t="s">
        <v>248</v>
      </c>
      <c r="F365" s="5" t="s">
        <v>14</v>
      </c>
      <c r="G365" s="5" t="s">
        <v>249</v>
      </c>
    </row>
    <row r="366" spans="1:7" outlineLevel="6" collapsed="1">
      <c r="A366" s="6" t="s">
        <v>14</v>
      </c>
      <c r="B366" s="7" t="s">
        <v>250</v>
      </c>
      <c r="C366" s="6" t="s">
        <v>13</v>
      </c>
      <c r="D366" s="6" t="b">
        <f>EXACT(G365,"Neither")</f>
        <v>0</v>
      </c>
      <c r="E366" s="6" t="s">
        <v>250</v>
      </c>
      <c r="F366" s="6" t="s">
        <v>14</v>
      </c>
      <c r="G366" s="6" t="s">
        <v>13</v>
      </c>
    </row>
    <row r="367" spans="1:7" outlineLevel="7" collapsed="1">
      <c r="A367" s="5" t="s">
        <v>14</v>
      </c>
      <c r="B367" s="5" t="s">
        <v>139</v>
      </c>
      <c r="C367" s="5" t="s">
        <v>13</v>
      </c>
      <c r="D367" s="5" t="s">
        <v>14</v>
      </c>
      <c r="E367" s="5" t="s">
        <v>251</v>
      </c>
      <c r="F367" s="5" t="s">
        <v>14</v>
      </c>
      <c r="G367" s="5">
        <v>1</v>
      </c>
    </row>
    <row r="368" spans="1:7" outlineLevel="7" collapsed="1">
      <c r="A368" s="5" t="s">
        <v>14</v>
      </c>
      <c r="B368" s="5" t="s">
        <v>139</v>
      </c>
      <c r="C368" s="5" t="s">
        <v>13</v>
      </c>
      <c r="D368" s="5" t="s">
        <v>14</v>
      </c>
      <c r="E368" s="5" t="s">
        <v>252</v>
      </c>
      <c r="F368" s="5" t="s">
        <v>14</v>
      </c>
      <c r="G368" s="5">
        <v>1</v>
      </c>
    </row>
    <row r="369" spans="1:7" outlineLevel="7" collapsed="1">
      <c r="A369" s="5" t="s">
        <v>14</v>
      </c>
      <c r="B369" s="5" t="s">
        <v>139</v>
      </c>
      <c r="C369" s="5" t="s">
        <v>13</v>
      </c>
      <c r="D369" s="5" t="s">
        <v>14</v>
      </c>
      <c r="E369" s="5" t="s">
        <v>253</v>
      </c>
      <c r="F369" s="5" t="s">
        <v>14</v>
      </c>
      <c r="G369" s="5">
        <v>1</v>
      </c>
    </row>
    <row r="370" spans="1:7" outlineLevel="7" collapsed="1">
      <c r="A370" s="5" t="s">
        <v>14</v>
      </c>
      <c r="B370" s="5" t="s">
        <v>139</v>
      </c>
      <c r="C370" s="5" t="s">
        <v>13</v>
      </c>
      <c r="D370" s="5" t="s">
        <v>14</v>
      </c>
      <c r="E370" s="5" t="s">
        <v>233</v>
      </c>
      <c r="F370" s="5" t="s">
        <v>14</v>
      </c>
      <c r="G370" s="5">
        <v>1</v>
      </c>
    </row>
    <row r="371" spans="1:7" ht="29" outlineLevel="7" collapsed="1">
      <c r="A371" s="5" t="s">
        <v>11</v>
      </c>
      <c r="B371" s="5" t="s">
        <v>53</v>
      </c>
      <c r="C371" s="8" t="s">
        <v>254</v>
      </c>
      <c r="D371" s="5"/>
      <c r="E371" s="5" t="s">
        <v>255</v>
      </c>
      <c r="F371" s="5" t="s">
        <v>14</v>
      </c>
      <c r="G371" s="5" t="s">
        <v>11</v>
      </c>
    </row>
    <row r="372" spans="1:7" ht="43.5" outlineLevel="7" collapsed="1">
      <c r="A372" s="5" t="s">
        <v>11</v>
      </c>
      <c r="B372" s="5" t="s">
        <v>53</v>
      </c>
      <c r="C372" s="8" t="s">
        <v>256</v>
      </c>
      <c r="D372" s="5"/>
      <c r="E372" s="5" t="s">
        <v>257</v>
      </c>
      <c r="F372" s="5" t="s">
        <v>14</v>
      </c>
      <c r="G372" s="5" t="s">
        <v>258</v>
      </c>
    </row>
    <row r="373" spans="1:7" ht="29" outlineLevel="7" collapsed="1">
      <c r="A373" s="5" t="s">
        <v>11</v>
      </c>
      <c r="B373" s="5" t="s">
        <v>53</v>
      </c>
      <c r="C373" s="8" t="s">
        <v>259</v>
      </c>
      <c r="D373" s="5"/>
      <c r="E373" s="5" t="s">
        <v>260</v>
      </c>
      <c r="F373" s="5" t="s">
        <v>14</v>
      </c>
      <c r="G373" s="5" t="s">
        <v>11</v>
      </c>
    </row>
    <row r="374" spans="1:7" outlineLevel="7" collapsed="1">
      <c r="A374" s="5" t="s">
        <v>14</v>
      </c>
      <c r="B374" s="5" t="s">
        <v>139</v>
      </c>
      <c r="C374" s="5" t="s">
        <v>13</v>
      </c>
      <c r="D374" s="5" t="s">
        <v>14</v>
      </c>
      <c r="E374" s="5" t="s">
        <v>261</v>
      </c>
      <c r="F374" s="5" t="s">
        <v>14</v>
      </c>
      <c r="G374" s="5">
        <v>1</v>
      </c>
    </row>
    <row r="375" spans="1:7" outlineLevel="6" collapsed="1">
      <c r="A375" s="6" t="s">
        <v>14</v>
      </c>
      <c r="B375" s="7" t="s">
        <v>262</v>
      </c>
      <c r="C375" s="6" t="s">
        <v>13</v>
      </c>
      <c r="D375" s="6" t="b">
        <f>EXACT(G365,"Isolated System")</f>
        <v>0</v>
      </c>
      <c r="E375" s="6" t="s">
        <v>263</v>
      </c>
      <c r="F375" s="6" t="s">
        <v>14</v>
      </c>
      <c r="G375" s="6" t="s">
        <v>13</v>
      </c>
    </row>
    <row r="376" spans="1:7" outlineLevel="7" collapsed="1">
      <c r="A376" s="5" t="s">
        <v>14</v>
      </c>
      <c r="B376" s="5" t="s">
        <v>139</v>
      </c>
      <c r="C376" s="5" t="s">
        <v>13</v>
      </c>
      <c r="D376" s="5" t="s">
        <v>14</v>
      </c>
      <c r="E376" s="5" t="s">
        <v>251</v>
      </c>
      <c r="F376" s="5" t="s">
        <v>14</v>
      </c>
      <c r="G376" s="5">
        <v>1</v>
      </c>
    </row>
    <row r="377" spans="1:7" outlineLevel="7" collapsed="1">
      <c r="A377" s="5" t="s">
        <v>14</v>
      </c>
      <c r="B377" s="5" t="s">
        <v>139</v>
      </c>
      <c r="C377" s="5" t="s">
        <v>13</v>
      </c>
      <c r="D377" s="5" t="s">
        <v>14</v>
      </c>
      <c r="E377" s="5" t="s">
        <v>252</v>
      </c>
      <c r="F377" s="5" t="s">
        <v>14</v>
      </c>
      <c r="G377" s="5">
        <v>1</v>
      </c>
    </row>
    <row r="378" spans="1:7" outlineLevel="7" collapsed="1">
      <c r="A378" s="5" t="s">
        <v>14</v>
      </c>
      <c r="B378" s="5" t="s">
        <v>139</v>
      </c>
      <c r="C378" s="5" t="s">
        <v>13</v>
      </c>
      <c r="D378" s="5" t="s">
        <v>14</v>
      </c>
      <c r="E378" s="5" t="s">
        <v>253</v>
      </c>
      <c r="F378" s="5" t="s">
        <v>14</v>
      </c>
      <c r="G378" s="5">
        <v>1</v>
      </c>
    </row>
    <row r="379" spans="1:7" outlineLevel="7" collapsed="1">
      <c r="A379" s="5" t="s">
        <v>14</v>
      </c>
      <c r="B379" s="5" t="s">
        <v>139</v>
      </c>
      <c r="C379" s="5" t="s">
        <v>13</v>
      </c>
      <c r="D379" s="5" t="s">
        <v>14</v>
      </c>
      <c r="E379" s="5" t="s">
        <v>261</v>
      </c>
      <c r="F379" s="5" t="s">
        <v>14</v>
      </c>
      <c r="G379" s="5">
        <v>1</v>
      </c>
    </row>
    <row r="380" spans="1:7" outlineLevel="7" collapsed="1">
      <c r="A380" s="5" t="s">
        <v>14</v>
      </c>
      <c r="B380" s="5" t="s">
        <v>139</v>
      </c>
      <c r="C380" s="5" t="s">
        <v>13</v>
      </c>
      <c r="D380" s="5" t="s">
        <v>14</v>
      </c>
      <c r="E380" s="5" t="s">
        <v>233</v>
      </c>
      <c r="F380" s="5" t="s">
        <v>14</v>
      </c>
      <c r="G380" s="5">
        <v>1</v>
      </c>
    </row>
    <row r="381" spans="1:7" ht="29" outlineLevel="7" collapsed="1">
      <c r="A381" s="5" t="s">
        <v>11</v>
      </c>
      <c r="B381" s="5" t="s">
        <v>53</v>
      </c>
      <c r="C381" s="8" t="s">
        <v>264</v>
      </c>
      <c r="D381" s="5"/>
      <c r="E381" s="5" t="s">
        <v>265</v>
      </c>
      <c r="F381" s="5" t="s">
        <v>14</v>
      </c>
      <c r="G381" s="5" t="s">
        <v>266</v>
      </c>
    </row>
    <row r="382" spans="1:7" outlineLevel="7" collapsed="1">
      <c r="A382" s="5" t="s">
        <v>14</v>
      </c>
      <c r="B382" s="8" t="s">
        <v>267</v>
      </c>
      <c r="C382" s="5" t="s">
        <v>13</v>
      </c>
      <c r="D382" s="5" t="b">
        <f>EXACT(G381,"Multiple")</f>
        <v>0</v>
      </c>
      <c r="E382" s="5" t="s">
        <v>268</v>
      </c>
      <c r="F382" s="5" t="s">
        <v>14</v>
      </c>
      <c r="G382" s="5" t="s">
        <v>13</v>
      </c>
    </row>
    <row r="383" spans="1:7" outlineLevel="6" collapsed="1">
      <c r="A383" s="6" t="s">
        <v>14</v>
      </c>
      <c r="B383" s="7" t="s">
        <v>250</v>
      </c>
      <c r="C383" s="6" t="s">
        <v>13</v>
      </c>
      <c r="D383" s="6" t="b">
        <f>EXACT(G365,"Grid is located in LDC/SIDs/URC")</f>
        <v>1</v>
      </c>
      <c r="E383" s="6" t="s">
        <v>250</v>
      </c>
      <c r="F383" s="6" t="s">
        <v>14</v>
      </c>
      <c r="G383" s="6" t="s">
        <v>13</v>
      </c>
    </row>
    <row r="384" spans="1:7" outlineLevel="7" collapsed="1">
      <c r="A384" s="5" t="s">
        <v>14</v>
      </c>
      <c r="B384" s="5" t="s">
        <v>139</v>
      </c>
      <c r="C384" s="5" t="s">
        <v>13</v>
      </c>
      <c r="D384" s="5" t="s">
        <v>14</v>
      </c>
      <c r="E384" s="5" t="s">
        <v>251</v>
      </c>
      <c r="F384" s="5" t="s">
        <v>14</v>
      </c>
      <c r="G384" s="5">
        <v>1</v>
      </c>
    </row>
    <row r="385" spans="1:7" outlineLevel="7" collapsed="1">
      <c r="A385" s="5" t="s">
        <v>14</v>
      </c>
      <c r="B385" s="5" t="s">
        <v>139</v>
      </c>
      <c r="C385" s="5" t="s">
        <v>13</v>
      </c>
      <c r="D385" s="5" t="s">
        <v>14</v>
      </c>
      <c r="E385" s="5" t="s">
        <v>252</v>
      </c>
      <c r="F385" s="5" t="s">
        <v>14</v>
      </c>
      <c r="G385" s="5">
        <v>1</v>
      </c>
    </row>
    <row r="386" spans="1:7" outlineLevel="7" collapsed="1">
      <c r="A386" s="5" t="s">
        <v>14</v>
      </c>
      <c r="B386" s="5" t="s">
        <v>139</v>
      </c>
      <c r="C386" s="5" t="s">
        <v>13</v>
      </c>
      <c r="D386" s="5" t="s">
        <v>14</v>
      </c>
      <c r="E386" s="5" t="s">
        <v>253</v>
      </c>
      <c r="F386" s="5" t="s">
        <v>14</v>
      </c>
      <c r="G386" s="5">
        <v>1</v>
      </c>
    </row>
    <row r="387" spans="1:7" outlineLevel="7" collapsed="1">
      <c r="A387" s="5" t="s">
        <v>14</v>
      </c>
      <c r="B387" s="5" t="s">
        <v>139</v>
      </c>
      <c r="C387" s="5" t="s">
        <v>13</v>
      </c>
      <c r="D387" s="5" t="s">
        <v>14</v>
      </c>
      <c r="E387" s="5" t="s">
        <v>233</v>
      </c>
      <c r="F387" s="5" t="s">
        <v>14</v>
      </c>
      <c r="G387" s="5">
        <v>1</v>
      </c>
    </row>
    <row r="388" spans="1:7" ht="29" outlineLevel="7" collapsed="1">
      <c r="A388" s="5" t="s">
        <v>11</v>
      </c>
      <c r="B388" s="5" t="s">
        <v>53</v>
      </c>
      <c r="C388" s="8" t="s">
        <v>254</v>
      </c>
      <c r="D388" s="5"/>
      <c r="E388" s="5" t="s">
        <v>255</v>
      </c>
      <c r="F388" s="5" t="s">
        <v>14</v>
      </c>
      <c r="G388" s="5" t="s">
        <v>11</v>
      </c>
    </row>
    <row r="389" spans="1:7" ht="43.5" outlineLevel="7" collapsed="1">
      <c r="A389" s="5" t="s">
        <v>11</v>
      </c>
      <c r="B389" s="5" t="s">
        <v>53</v>
      </c>
      <c r="C389" s="8" t="s">
        <v>256</v>
      </c>
      <c r="D389" s="5"/>
      <c r="E389" s="5" t="s">
        <v>257</v>
      </c>
      <c r="F389" s="5" t="s">
        <v>14</v>
      </c>
      <c r="G389" s="5" t="s">
        <v>258</v>
      </c>
    </row>
    <row r="390" spans="1:7" ht="29" outlineLevel="7" collapsed="1">
      <c r="A390" s="5" t="s">
        <v>11</v>
      </c>
      <c r="B390" s="5" t="s">
        <v>53</v>
      </c>
      <c r="C390" s="8" t="s">
        <v>259</v>
      </c>
      <c r="D390" s="5"/>
      <c r="E390" s="5" t="s">
        <v>260</v>
      </c>
      <c r="F390" s="5" t="s">
        <v>14</v>
      </c>
      <c r="G390" s="5" t="s">
        <v>11</v>
      </c>
    </row>
    <row r="391" spans="1:7" outlineLevel="7" collapsed="1">
      <c r="A391" s="5" t="s">
        <v>14</v>
      </c>
      <c r="B391" s="5" t="s">
        <v>139</v>
      </c>
      <c r="C391" s="5" t="s">
        <v>13</v>
      </c>
      <c r="D391" s="5" t="s">
        <v>14</v>
      </c>
      <c r="E391" s="5" t="s">
        <v>261</v>
      </c>
      <c r="F391" s="5" t="s">
        <v>14</v>
      </c>
      <c r="G391" s="5">
        <v>1</v>
      </c>
    </row>
    <row r="392" spans="1:7" outlineLevel="5" collapsed="1">
      <c r="A392" s="6" t="s">
        <v>14</v>
      </c>
      <c r="B392" s="7" t="s">
        <v>269</v>
      </c>
      <c r="C392" s="6" t="s">
        <v>13</v>
      </c>
      <c r="D392" s="6" t="b">
        <f>EXACT(G363,"Yes")</f>
        <v>1</v>
      </c>
      <c r="E392" s="6" t="s">
        <v>269</v>
      </c>
      <c r="F392" s="6" t="s">
        <v>14</v>
      </c>
      <c r="G392" s="6" t="s">
        <v>13</v>
      </c>
    </row>
    <row r="393" spans="1:7" outlineLevel="6" collapsed="1">
      <c r="A393" s="5" t="s">
        <v>14</v>
      </c>
      <c r="B393" s="5" t="s">
        <v>139</v>
      </c>
      <c r="C393" s="5" t="s">
        <v>13</v>
      </c>
      <c r="D393" s="5" t="s">
        <v>14</v>
      </c>
      <c r="E393" s="5" t="s">
        <v>251</v>
      </c>
      <c r="F393" s="5" t="s">
        <v>14</v>
      </c>
      <c r="G393" s="5">
        <v>1</v>
      </c>
    </row>
    <row r="394" spans="1:7" outlineLevel="6" collapsed="1">
      <c r="A394" s="5" t="s">
        <v>14</v>
      </c>
      <c r="B394" s="5" t="s">
        <v>139</v>
      </c>
      <c r="C394" s="5" t="s">
        <v>13</v>
      </c>
      <c r="D394" s="5" t="s">
        <v>14</v>
      </c>
      <c r="E394" s="5" t="s">
        <v>261</v>
      </c>
      <c r="F394" s="5" t="s">
        <v>14</v>
      </c>
      <c r="G394" s="5">
        <v>1</v>
      </c>
    </row>
    <row r="395" spans="1:7" outlineLevel="6" collapsed="1">
      <c r="A395" s="5" t="s">
        <v>14</v>
      </c>
      <c r="B395" s="5" t="s">
        <v>139</v>
      </c>
      <c r="C395" s="5" t="s">
        <v>13</v>
      </c>
      <c r="D395" s="5" t="s">
        <v>14</v>
      </c>
      <c r="E395" s="5" t="s">
        <v>252</v>
      </c>
      <c r="F395" s="5" t="s">
        <v>14</v>
      </c>
      <c r="G395" s="5">
        <v>1</v>
      </c>
    </row>
    <row r="396" spans="1:7" outlineLevel="6" collapsed="1">
      <c r="A396" s="5" t="s">
        <v>14</v>
      </c>
      <c r="B396" s="5" t="s">
        <v>139</v>
      </c>
      <c r="C396" s="5" t="s">
        <v>13</v>
      </c>
      <c r="D396" s="5" t="s">
        <v>14</v>
      </c>
      <c r="E396" s="5" t="s">
        <v>253</v>
      </c>
      <c r="F396" s="5" t="s">
        <v>14</v>
      </c>
      <c r="G396" s="5">
        <v>1</v>
      </c>
    </row>
    <row r="397" spans="1:7" ht="29" outlineLevel="5" collapsed="1">
      <c r="A397" s="5" t="s">
        <v>11</v>
      </c>
      <c r="B397" s="5" t="s">
        <v>53</v>
      </c>
      <c r="C397" s="8" t="s">
        <v>270</v>
      </c>
      <c r="D397" s="5"/>
      <c r="E397" s="5" t="s">
        <v>271</v>
      </c>
      <c r="F397" s="5" t="s">
        <v>14</v>
      </c>
      <c r="G397" s="5" t="s">
        <v>11</v>
      </c>
    </row>
    <row r="398" spans="1:7" ht="29" outlineLevel="5" collapsed="1">
      <c r="A398" s="5" t="s">
        <v>11</v>
      </c>
      <c r="B398" s="5" t="s">
        <v>53</v>
      </c>
      <c r="C398" s="8" t="s">
        <v>272</v>
      </c>
      <c r="D398" s="5"/>
      <c r="E398" s="5" t="s">
        <v>273</v>
      </c>
      <c r="F398" s="5" t="s">
        <v>14</v>
      </c>
      <c r="G398" s="5" t="s">
        <v>274</v>
      </c>
    </row>
    <row r="399" spans="1:7" outlineLevel="5" collapsed="1">
      <c r="A399" s="5" t="s">
        <v>14</v>
      </c>
      <c r="B399" s="5" t="s">
        <v>139</v>
      </c>
      <c r="C399" s="5" t="s">
        <v>13</v>
      </c>
      <c r="D399" s="5" t="s">
        <v>14</v>
      </c>
      <c r="E399" s="5" t="s">
        <v>275</v>
      </c>
      <c r="F399" s="5" t="s">
        <v>14</v>
      </c>
      <c r="G399" s="5">
        <v>1</v>
      </c>
    </row>
    <row r="400" spans="1:7" outlineLevel="3" collapsed="1">
      <c r="A400" s="6" t="s">
        <v>14</v>
      </c>
      <c r="B400" s="7" t="s">
        <v>276</v>
      </c>
      <c r="C400" s="6" t="s">
        <v>13</v>
      </c>
      <c r="D400" s="6" t="b">
        <f>EXACT(G322,"Use conservative default values")</f>
        <v>0</v>
      </c>
      <c r="E400" s="6" t="s">
        <v>277</v>
      </c>
      <c r="F400" s="6" t="s">
        <v>14</v>
      </c>
      <c r="G400" s="6" t="s">
        <v>13</v>
      </c>
    </row>
    <row r="401" spans="1:7" ht="43.5" outlineLevel="4" collapsed="1">
      <c r="A401" s="5" t="s">
        <v>11</v>
      </c>
      <c r="B401" s="5" t="s">
        <v>53</v>
      </c>
      <c r="C401" s="8" t="s">
        <v>278</v>
      </c>
      <c r="D401" s="5"/>
      <c r="E401" s="5" t="s">
        <v>279</v>
      </c>
      <c r="F401" s="5" t="s">
        <v>14</v>
      </c>
      <c r="G401" s="5" t="s">
        <v>280</v>
      </c>
    </row>
    <row r="402" spans="1:7" ht="43.5" outlineLevel="4" collapsed="1">
      <c r="A402" s="5" t="s">
        <v>14</v>
      </c>
      <c r="B402" s="5" t="s">
        <v>53</v>
      </c>
      <c r="C402" s="8" t="s">
        <v>281</v>
      </c>
      <c r="D402" s="5" t="b">
        <f>EXACT(G401,"Only to baseline electricity consumption sources but not to project or leakage electricity consumption sources")</f>
        <v>0</v>
      </c>
      <c r="E402" s="5" t="s">
        <v>282</v>
      </c>
      <c r="F402" s="5" t="s">
        <v>14</v>
      </c>
      <c r="G402" s="5" t="s">
        <v>11</v>
      </c>
    </row>
    <row r="403" spans="1:7" outlineLevel="3" collapsed="1">
      <c r="A403" s="6" t="s">
        <v>11</v>
      </c>
      <c r="B403" s="7" t="s">
        <v>283</v>
      </c>
      <c r="C403" s="6" t="s">
        <v>13</v>
      </c>
      <c r="D403" s="6"/>
      <c r="E403" s="6" t="s">
        <v>283</v>
      </c>
      <c r="F403" s="6" t="s">
        <v>14</v>
      </c>
      <c r="G403" s="6" t="s">
        <v>13</v>
      </c>
    </row>
    <row r="404" spans="1:7" ht="29" outlineLevel="4" collapsed="1">
      <c r="A404" s="5" t="s">
        <v>11</v>
      </c>
      <c r="B404" s="5" t="s">
        <v>139</v>
      </c>
      <c r="C404" s="5" t="s">
        <v>13</v>
      </c>
      <c r="D404" s="5"/>
      <c r="E404" s="5" t="s">
        <v>284</v>
      </c>
      <c r="F404" s="5" t="s">
        <v>14</v>
      </c>
      <c r="G404" s="5">
        <v>1</v>
      </c>
    </row>
    <row r="405" spans="1:7" ht="29" outlineLevel="4" collapsed="1">
      <c r="A405" s="5" t="s">
        <v>11</v>
      </c>
      <c r="B405" s="5" t="s">
        <v>139</v>
      </c>
      <c r="C405" s="5" t="s">
        <v>13</v>
      </c>
      <c r="D405" s="5"/>
      <c r="E405" s="5" t="s">
        <v>285</v>
      </c>
      <c r="F405" s="5" t="s">
        <v>14</v>
      </c>
      <c r="G405" s="5">
        <v>1</v>
      </c>
    </row>
    <row r="406" spans="1:7" outlineLevel="4" collapsed="1">
      <c r="A406" s="5" t="s">
        <v>11</v>
      </c>
      <c r="B406" s="5" t="s">
        <v>15</v>
      </c>
      <c r="C406" s="5" t="s">
        <v>13</v>
      </c>
      <c r="D406" s="5"/>
      <c r="E406" s="5" t="s">
        <v>286</v>
      </c>
      <c r="F406" s="5" t="s">
        <v>14</v>
      </c>
      <c r="G406" s="5" t="s">
        <v>17</v>
      </c>
    </row>
    <row r="407" spans="1:7" ht="29" outlineLevel="4" collapsed="1">
      <c r="A407" s="5" t="s">
        <v>11</v>
      </c>
      <c r="B407" s="5" t="s">
        <v>139</v>
      </c>
      <c r="C407" s="5" t="s">
        <v>13</v>
      </c>
      <c r="D407" s="5"/>
      <c r="E407" s="5" t="s">
        <v>287</v>
      </c>
      <c r="F407" s="5" t="s">
        <v>14</v>
      </c>
      <c r="G407" s="5">
        <v>1</v>
      </c>
    </row>
    <row r="408" spans="1:7" ht="29" outlineLevel="4" collapsed="1">
      <c r="A408" s="5" t="s">
        <v>11</v>
      </c>
      <c r="B408" s="5" t="s">
        <v>139</v>
      </c>
      <c r="C408" s="5" t="s">
        <v>13</v>
      </c>
      <c r="D408" s="5"/>
      <c r="E408" s="5" t="s">
        <v>288</v>
      </c>
      <c r="F408" s="5" t="s">
        <v>14</v>
      </c>
      <c r="G408" s="5">
        <v>1</v>
      </c>
    </row>
    <row r="409" spans="1:7" outlineLevel="4" collapsed="1">
      <c r="A409" s="5" t="s">
        <v>11</v>
      </c>
      <c r="B409" s="5" t="s">
        <v>15</v>
      </c>
      <c r="C409" s="5" t="s">
        <v>13</v>
      </c>
      <c r="D409" s="5"/>
      <c r="E409" s="5" t="s">
        <v>289</v>
      </c>
      <c r="F409" s="5" t="s">
        <v>14</v>
      </c>
      <c r="G409" s="5" t="s">
        <v>17</v>
      </c>
    </row>
    <row r="410" spans="1:7" ht="29" outlineLevel="4" collapsed="1">
      <c r="A410" s="5" t="s">
        <v>11</v>
      </c>
      <c r="B410" s="5" t="s">
        <v>139</v>
      </c>
      <c r="C410" s="5" t="s">
        <v>13</v>
      </c>
      <c r="D410" s="5"/>
      <c r="E410" s="5" t="s">
        <v>290</v>
      </c>
      <c r="F410" s="5" t="s">
        <v>14</v>
      </c>
      <c r="G410" s="5">
        <v>1</v>
      </c>
    </row>
    <row r="411" spans="1:7" ht="29" outlineLevel="4" collapsed="1">
      <c r="A411" s="5" t="s">
        <v>11</v>
      </c>
      <c r="B411" s="5" t="s">
        <v>139</v>
      </c>
      <c r="C411" s="5" t="s">
        <v>13</v>
      </c>
      <c r="D411" s="5"/>
      <c r="E411" s="5" t="s">
        <v>291</v>
      </c>
      <c r="F411" s="5" t="s">
        <v>14</v>
      </c>
      <c r="G411" s="5">
        <v>1</v>
      </c>
    </row>
    <row r="412" spans="1:7" outlineLevel="4" collapsed="1">
      <c r="A412" s="5" t="s">
        <v>11</v>
      </c>
      <c r="B412" s="5" t="s">
        <v>15</v>
      </c>
      <c r="C412" s="5" t="s">
        <v>13</v>
      </c>
      <c r="D412" s="5"/>
      <c r="E412" s="5" t="s">
        <v>292</v>
      </c>
      <c r="F412" s="5" t="s">
        <v>14</v>
      </c>
      <c r="G412" s="5" t="s">
        <v>17</v>
      </c>
    </row>
    <row r="413" spans="1:7" outlineLevel="1" collapsed="1">
      <c r="A413" s="6" t="s">
        <v>14</v>
      </c>
      <c r="B413" s="7" t="s">
        <v>293</v>
      </c>
      <c r="C413" s="6" t="s">
        <v>13</v>
      </c>
      <c r="D413" s="6" t="b">
        <f>EXACT(G162,"Electricity consumption from (an) off-grid fossil fuel fired captive power plant(s)")</f>
        <v>0</v>
      </c>
      <c r="E413" s="6" t="s">
        <v>327</v>
      </c>
      <c r="F413" s="6" t="s">
        <v>14</v>
      </c>
      <c r="G413" s="6" t="s">
        <v>13</v>
      </c>
    </row>
    <row r="414" spans="1:7" ht="87" outlineLevel="2" collapsed="1">
      <c r="A414" s="5" t="s">
        <v>11</v>
      </c>
      <c r="B414" s="5" t="s">
        <v>53</v>
      </c>
      <c r="C414" s="8" t="s">
        <v>295</v>
      </c>
      <c r="D414" s="5"/>
      <c r="E414" s="5" t="s">
        <v>296</v>
      </c>
      <c r="F414" s="5" t="s">
        <v>14</v>
      </c>
      <c r="G414" s="5" t="s">
        <v>297</v>
      </c>
    </row>
    <row r="415" spans="1:7" outlineLevel="2" collapsed="1">
      <c r="A415" s="6" t="s">
        <v>14</v>
      </c>
      <c r="B415" s="7" t="s">
        <v>298</v>
      </c>
      <c r="C415" s="6" t="s">
        <v>13</v>
      </c>
      <c r="D415" s="6" t="b">
        <f>EXACT(G414,"No: Generic Approach")</f>
        <v>1</v>
      </c>
      <c r="E415" s="6" t="s">
        <v>299</v>
      </c>
      <c r="F415" s="6" t="s">
        <v>14</v>
      </c>
      <c r="G415" s="6" t="s">
        <v>13</v>
      </c>
    </row>
    <row r="416" spans="1:7" ht="29" outlineLevel="3" collapsed="1">
      <c r="A416" s="5" t="s">
        <v>11</v>
      </c>
      <c r="B416" s="5" t="s">
        <v>53</v>
      </c>
      <c r="C416" s="8" t="s">
        <v>300</v>
      </c>
      <c r="D416" s="5"/>
      <c r="E416" s="5" t="s">
        <v>301</v>
      </c>
      <c r="F416" s="5" t="s">
        <v>14</v>
      </c>
      <c r="G416" s="5" t="s">
        <v>302</v>
      </c>
    </row>
    <row r="417" spans="1:7" ht="43.5" outlineLevel="3" collapsed="1">
      <c r="A417" s="5" t="s">
        <v>14</v>
      </c>
      <c r="B417" s="5" t="s">
        <v>53</v>
      </c>
      <c r="C417" s="8" t="s">
        <v>303</v>
      </c>
      <c r="D417" s="5" t="b">
        <f>EXACT(G416,"Default Value")</f>
        <v>0</v>
      </c>
      <c r="E417" s="5" t="s">
        <v>304</v>
      </c>
      <c r="F417" s="5" t="s">
        <v>14</v>
      </c>
      <c r="G417" s="5" t="s">
        <v>280</v>
      </c>
    </row>
    <row r="418" spans="1:7" ht="29" outlineLevel="3" collapsed="1">
      <c r="A418" s="5" t="s">
        <v>14</v>
      </c>
      <c r="B418" s="5" t="s">
        <v>53</v>
      </c>
      <c r="C418" s="8" t="s">
        <v>305</v>
      </c>
      <c r="D418" s="5" t="b">
        <f>EXACT(G416,"Monitored Data")</f>
        <v>1</v>
      </c>
      <c r="E418" s="5" t="s">
        <v>306</v>
      </c>
      <c r="F418" s="5" t="s">
        <v>14</v>
      </c>
      <c r="G418" s="5" t="s">
        <v>307</v>
      </c>
    </row>
    <row r="419" spans="1:7" outlineLevel="3" collapsed="1">
      <c r="A419" s="6" t="s">
        <v>14</v>
      </c>
      <c r="B419" s="7" t="s">
        <v>308</v>
      </c>
      <c r="C419" s="6" t="s">
        <v>13</v>
      </c>
      <c r="D419" s="6" t="b">
        <f>EXACT(G416,"Monitored Data")</f>
        <v>1</v>
      </c>
      <c r="E419" s="6" t="s">
        <v>309</v>
      </c>
      <c r="F419" s="6" t="s">
        <v>11</v>
      </c>
      <c r="G419" s="6" t="s">
        <v>13</v>
      </c>
    </row>
    <row r="420" spans="1:7" outlineLevel="4" collapsed="1">
      <c r="A420" s="5" t="s">
        <v>11</v>
      </c>
      <c r="B420" s="5" t="s">
        <v>15</v>
      </c>
      <c r="C420" s="5" t="s">
        <v>13</v>
      </c>
      <c r="D420" s="5"/>
      <c r="E420" s="5" t="s">
        <v>310</v>
      </c>
      <c r="F420" s="5" t="s">
        <v>14</v>
      </c>
      <c r="G420" s="5" t="s">
        <v>17</v>
      </c>
    </row>
    <row r="421" spans="1:7" ht="29" outlineLevel="4" collapsed="1">
      <c r="A421" s="5" t="s">
        <v>11</v>
      </c>
      <c r="B421" s="5" t="s">
        <v>53</v>
      </c>
      <c r="C421" s="8" t="s">
        <v>311</v>
      </c>
      <c r="D421" s="5"/>
      <c r="E421" s="5" t="s">
        <v>312</v>
      </c>
      <c r="F421" s="5" t="s">
        <v>14</v>
      </c>
      <c r="G421" s="5" t="s">
        <v>313</v>
      </c>
    </row>
    <row r="422" spans="1:7" ht="29" outlineLevel="4" collapsed="1">
      <c r="A422" s="5" t="s">
        <v>11</v>
      </c>
      <c r="B422" s="5" t="s">
        <v>139</v>
      </c>
      <c r="C422" s="5" t="s">
        <v>13</v>
      </c>
      <c r="D422" s="5"/>
      <c r="E422" s="5" t="s">
        <v>314</v>
      </c>
      <c r="F422" s="5" t="s">
        <v>14</v>
      </c>
      <c r="G422" s="5">
        <v>1</v>
      </c>
    </row>
    <row r="423" spans="1:7" ht="29" outlineLevel="4" collapsed="1">
      <c r="A423" s="5" t="s">
        <v>11</v>
      </c>
      <c r="B423" s="5" t="s">
        <v>139</v>
      </c>
      <c r="C423" s="5" t="s">
        <v>13</v>
      </c>
      <c r="D423" s="5"/>
      <c r="E423" s="5" t="s">
        <v>315</v>
      </c>
      <c r="F423" s="5" t="s">
        <v>14</v>
      </c>
      <c r="G423" s="5">
        <v>1</v>
      </c>
    </row>
    <row r="424" spans="1:7" ht="43.5" outlineLevel="4" collapsed="1">
      <c r="A424" s="5" t="s">
        <v>11</v>
      </c>
      <c r="B424" s="5" t="s">
        <v>139</v>
      </c>
      <c r="C424" s="5" t="s">
        <v>13</v>
      </c>
      <c r="D424" s="5"/>
      <c r="E424" s="5" t="s">
        <v>316</v>
      </c>
      <c r="F424" s="5" t="s">
        <v>14</v>
      </c>
      <c r="G424" s="5">
        <v>1</v>
      </c>
    </row>
    <row r="425" spans="1:7" ht="29" outlineLevel="4" collapsed="1">
      <c r="A425" s="5" t="s">
        <v>14</v>
      </c>
      <c r="B425" s="5" t="s">
        <v>139</v>
      </c>
      <c r="C425" s="5" t="s">
        <v>13</v>
      </c>
      <c r="D425" s="5" t="s">
        <v>14</v>
      </c>
      <c r="E425" s="5" t="s">
        <v>317</v>
      </c>
      <c r="F425" s="5" t="s">
        <v>14</v>
      </c>
      <c r="G425" s="5">
        <v>1</v>
      </c>
    </row>
    <row r="426" spans="1:7" ht="29" outlineLevel="4" collapsed="1">
      <c r="A426" s="5" t="s">
        <v>14</v>
      </c>
      <c r="B426" s="5" t="s">
        <v>139</v>
      </c>
      <c r="C426" s="5" t="s">
        <v>13</v>
      </c>
      <c r="D426" s="5" t="s">
        <v>14</v>
      </c>
      <c r="E426" s="5" t="s">
        <v>318</v>
      </c>
      <c r="F426" s="5" t="s">
        <v>14</v>
      </c>
      <c r="G426" s="5">
        <v>1</v>
      </c>
    </row>
    <row r="427" spans="1:7" ht="29" outlineLevel="4" collapsed="1">
      <c r="A427" s="5" t="s">
        <v>14</v>
      </c>
      <c r="B427" s="5" t="s">
        <v>139</v>
      </c>
      <c r="C427" s="5" t="s">
        <v>13</v>
      </c>
      <c r="D427" s="5" t="s">
        <v>14</v>
      </c>
      <c r="E427" s="5" t="s">
        <v>319</v>
      </c>
      <c r="F427" s="5" t="s">
        <v>14</v>
      </c>
      <c r="G427" s="5">
        <v>1</v>
      </c>
    </row>
    <row r="428" spans="1:7" ht="29" outlineLevel="4" collapsed="1">
      <c r="A428" s="5" t="s">
        <v>14</v>
      </c>
      <c r="B428" s="5" t="s">
        <v>139</v>
      </c>
      <c r="C428" s="5" t="s">
        <v>13</v>
      </c>
      <c r="D428" s="5" t="s">
        <v>14</v>
      </c>
      <c r="E428" s="5" t="s">
        <v>320</v>
      </c>
      <c r="F428" s="5" t="s">
        <v>14</v>
      </c>
      <c r="G428" s="5">
        <v>1</v>
      </c>
    </row>
    <row r="429" spans="1:7" ht="29" outlineLevel="4" collapsed="1">
      <c r="A429" s="5" t="s">
        <v>14</v>
      </c>
      <c r="B429" s="5" t="s">
        <v>139</v>
      </c>
      <c r="C429" s="5" t="s">
        <v>13</v>
      </c>
      <c r="D429" s="5" t="s">
        <v>14</v>
      </c>
      <c r="E429" s="5" t="s">
        <v>321</v>
      </c>
      <c r="F429" s="5" t="s">
        <v>14</v>
      </c>
      <c r="G429" s="5">
        <v>1</v>
      </c>
    </row>
    <row r="430" spans="1:7" ht="29" outlineLevel="4" collapsed="1">
      <c r="A430" s="5" t="s">
        <v>14</v>
      </c>
      <c r="B430" s="5" t="s">
        <v>139</v>
      </c>
      <c r="C430" s="5" t="s">
        <v>13</v>
      </c>
      <c r="D430" s="5" t="s">
        <v>14</v>
      </c>
      <c r="E430" s="5" t="s">
        <v>322</v>
      </c>
      <c r="F430" s="5" t="s">
        <v>14</v>
      </c>
      <c r="G430" s="5">
        <v>1</v>
      </c>
    </row>
    <row r="431" spans="1:7" outlineLevel="3" collapsed="1">
      <c r="A431" s="6" t="s">
        <v>11</v>
      </c>
      <c r="B431" s="7" t="s">
        <v>283</v>
      </c>
      <c r="C431" s="6" t="s">
        <v>13</v>
      </c>
      <c r="D431" s="6"/>
      <c r="E431" s="6" t="s">
        <v>283</v>
      </c>
      <c r="F431" s="6" t="s">
        <v>14</v>
      </c>
      <c r="G431" s="6" t="s">
        <v>13</v>
      </c>
    </row>
    <row r="432" spans="1:7" ht="29" outlineLevel="4" collapsed="1">
      <c r="A432" s="5" t="s">
        <v>11</v>
      </c>
      <c r="B432" s="5" t="s">
        <v>139</v>
      </c>
      <c r="C432" s="5" t="s">
        <v>13</v>
      </c>
      <c r="D432" s="5"/>
      <c r="E432" s="5" t="s">
        <v>284</v>
      </c>
      <c r="F432" s="5" t="s">
        <v>14</v>
      </c>
      <c r="G432" s="5">
        <v>1</v>
      </c>
    </row>
    <row r="433" spans="1:7" ht="29" outlineLevel="4" collapsed="1">
      <c r="A433" s="5" t="s">
        <v>11</v>
      </c>
      <c r="B433" s="5" t="s">
        <v>139</v>
      </c>
      <c r="C433" s="5" t="s">
        <v>13</v>
      </c>
      <c r="D433" s="5"/>
      <c r="E433" s="5" t="s">
        <v>285</v>
      </c>
      <c r="F433" s="5" t="s">
        <v>14</v>
      </c>
      <c r="G433" s="5">
        <v>1</v>
      </c>
    </row>
    <row r="434" spans="1:7" outlineLevel="4" collapsed="1">
      <c r="A434" s="5" t="s">
        <v>11</v>
      </c>
      <c r="B434" s="5" t="s">
        <v>15</v>
      </c>
      <c r="C434" s="5" t="s">
        <v>13</v>
      </c>
      <c r="D434" s="5"/>
      <c r="E434" s="5" t="s">
        <v>286</v>
      </c>
      <c r="F434" s="5" t="s">
        <v>14</v>
      </c>
      <c r="G434" s="5" t="s">
        <v>17</v>
      </c>
    </row>
    <row r="435" spans="1:7" ht="29" outlineLevel="4" collapsed="1">
      <c r="A435" s="5" t="s">
        <v>11</v>
      </c>
      <c r="B435" s="5" t="s">
        <v>139</v>
      </c>
      <c r="C435" s="5" t="s">
        <v>13</v>
      </c>
      <c r="D435" s="5"/>
      <c r="E435" s="5" t="s">
        <v>287</v>
      </c>
      <c r="F435" s="5" t="s">
        <v>14</v>
      </c>
      <c r="G435" s="5">
        <v>1</v>
      </c>
    </row>
    <row r="436" spans="1:7" ht="29" outlineLevel="4" collapsed="1">
      <c r="A436" s="5" t="s">
        <v>11</v>
      </c>
      <c r="B436" s="5" t="s">
        <v>139</v>
      </c>
      <c r="C436" s="5" t="s">
        <v>13</v>
      </c>
      <c r="D436" s="5"/>
      <c r="E436" s="5" t="s">
        <v>288</v>
      </c>
      <c r="F436" s="5" t="s">
        <v>14</v>
      </c>
      <c r="G436" s="5">
        <v>1</v>
      </c>
    </row>
    <row r="437" spans="1:7" outlineLevel="4" collapsed="1">
      <c r="A437" s="5" t="s">
        <v>11</v>
      </c>
      <c r="B437" s="5" t="s">
        <v>15</v>
      </c>
      <c r="C437" s="5" t="s">
        <v>13</v>
      </c>
      <c r="D437" s="5"/>
      <c r="E437" s="5" t="s">
        <v>289</v>
      </c>
      <c r="F437" s="5" t="s">
        <v>14</v>
      </c>
      <c r="G437" s="5" t="s">
        <v>17</v>
      </c>
    </row>
    <row r="438" spans="1:7" ht="29" outlineLevel="4" collapsed="1">
      <c r="A438" s="5" t="s">
        <v>11</v>
      </c>
      <c r="B438" s="5" t="s">
        <v>139</v>
      </c>
      <c r="C438" s="5" t="s">
        <v>13</v>
      </c>
      <c r="D438" s="5"/>
      <c r="E438" s="5" t="s">
        <v>290</v>
      </c>
      <c r="F438" s="5" t="s">
        <v>14</v>
      </c>
      <c r="G438" s="5">
        <v>1</v>
      </c>
    </row>
    <row r="439" spans="1:7" ht="29" outlineLevel="4" collapsed="1">
      <c r="A439" s="5" t="s">
        <v>11</v>
      </c>
      <c r="B439" s="5" t="s">
        <v>139</v>
      </c>
      <c r="C439" s="5" t="s">
        <v>13</v>
      </c>
      <c r="D439" s="5"/>
      <c r="E439" s="5" t="s">
        <v>291</v>
      </c>
      <c r="F439" s="5" t="s">
        <v>14</v>
      </c>
      <c r="G439" s="5">
        <v>1</v>
      </c>
    </row>
    <row r="440" spans="1:7" outlineLevel="4" collapsed="1">
      <c r="A440" s="5" t="s">
        <v>11</v>
      </c>
      <c r="B440" s="5" t="s">
        <v>15</v>
      </c>
      <c r="C440" s="5" t="s">
        <v>13</v>
      </c>
      <c r="D440" s="5"/>
      <c r="E440" s="5" t="s">
        <v>292</v>
      </c>
      <c r="F440" s="5" t="s">
        <v>14</v>
      </c>
      <c r="G440" s="5" t="s">
        <v>17</v>
      </c>
    </row>
    <row r="441" spans="1:7" ht="29" outlineLevel="2" collapsed="1">
      <c r="A441" s="5" t="s">
        <v>14</v>
      </c>
      <c r="B441" s="5" t="s">
        <v>139</v>
      </c>
      <c r="C441" s="5" t="s">
        <v>13</v>
      </c>
      <c r="D441" s="5" t="b">
        <f>EXACT(G414,"Yes: Alternative Approach")</f>
        <v>0</v>
      </c>
      <c r="E441" s="5" t="s">
        <v>323</v>
      </c>
      <c r="F441" s="5" t="s">
        <v>14</v>
      </c>
      <c r="G441" s="5">
        <v>1</v>
      </c>
    </row>
    <row r="442" spans="1:7" ht="29" outlineLevel="2" collapsed="1">
      <c r="A442" s="5" t="s">
        <v>14</v>
      </c>
      <c r="B442" s="5" t="s">
        <v>15</v>
      </c>
      <c r="C442" s="5" t="s">
        <v>13</v>
      </c>
      <c r="D442" s="5" t="b">
        <f>EXACT(G414,"Yes: Alternative Approach")</f>
        <v>0</v>
      </c>
      <c r="E442" s="5" t="s">
        <v>324</v>
      </c>
      <c r="F442" s="5" t="s">
        <v>14</v>
      </c>
      <c r="G442" s="5" t="s">
        <v>17</v>
      </c>
    </row>
    <row r="443" spans="1:7" ht="29" outlineLevel="2" collapsed="1">
      <c r="A443" s="5" t="s">
        <v>14</v>
      </c>
      <c r="B443" s="5" t="s">
        <v>139</v>
      </c>
      <c r="C443" s="5" t="s">
        <v>13</v>
      </c>
      <c r="D443" s="5" t="b">
        <f>EXACT(G414,"Yes: Alternative Approach")</f>
        <v>0</v>
      </c>
      <c r="E443" s="5" t="s">
        <v>325</v>
      </c>
      <c r="F443" s="5" t="s">
        <v>14</v>
      </c>
      <c r="G443" s="5">
        <v>1</v>
      </c>
    </row>
    <row r="444" spans="1:7" ht="29" outlineLevel="2" collapsed="1">
      <c r="A444" s="5" t="s">
        <v>14</v>
      </c>
      <c r="B444" s="5" t="s">
        <v>15</v>
      </c>
      <c r="C444" s="5" t="s">
        <v>13</v>
      </c>
      <c r="D444" s="5" t="b">
        <f>EXACT(G414,"Yes: Alternative Approach")</f>
        <v>0</v>
      </c>
      <c r="E444" s="5" t="s">
        <v>326</v>
      </c>
      <c r="F444" s="5" t="s">
        <v>14</v>
      </c>
      <c r="G444" s="5" t="s">
        <v>17</v>
      </c>
    </row>
    <row r="445" spans="1:7" outlineLevel="1" collapsed="1">
      <c r="A445" s="6" t="s">
        <v>14</v>
      </c>
      <c r="B445" s="7" t="s">
        <v>188</v>
      </c>
      <c r="C445" s="6" t="s">
        <v>13</v>
      </c>
      <c r="D445" s="6" t="b">
        <f>EXACT(G162,"Electricity consumption from the grid")</f>
        <v>1</v>
      </c>
      <c r="E445" s="6" t="s">
        <v>189</v>
      </c>
      <c r="F445" s="6" t="s">
        <v>14</v>
      </c>
      <c r="G445" s="6" t="s">
        <v>13</v>
      </c>
    </row>
    <row r="446" spans="1:7" ht="72.5" outlineLevel="2" collapsed="1">
      <c r="A446" s="5" t="s">
        <v>11</v>
      </c>
      <c r="B446" s="5" t="s">
        <v>53</v>
      </c>
      <c r="C446" s="8" t="s">
        <v>190</v>
      </c>
      <c r="D446" s="5"/>
      <c r="E446" s="5" t="s">
        <v>191</v>
      </c>
      <c r="F446" s="5" t="s">
        <v>14</v>
      </c>
      <c r="G446" s="5" t="s">
        <v>192</v>
      </c>
    </row>
    <row r="447" spans="1:7" outlineLevel="2" collapsed="1">
      <c r="A447" s="6" t="s">
        <v>14</v>
      </c>
      <c r="B447" s="7" t="s">
        <v>193</v>
      </c>
      <c r="C447" s="6" t="s">
        <v>13</v>
      </c>
      <c r="D447" s="6" t="b">
        <f>EXACT(G446,"Calculate the combined margin emission factor of the applicable electricity system, using the procedures in the latest approved version of the “Use Tool 7 to calculate the emission factor for an electricity system” (EFEL,j/k/l,y = EFgrid,CM,y)")</f>
        <v>1</v>
      </c>
      <c r="E447" s="6" t="s">
        <v>193</v>
      </c>
      <c r="F447" s="6" t="s">
        <v>14</v>
      </c>
      <c r="G447" s="6" t="s">
        <v>13</v>
      </c>
    </row>
    <row r="448" spans="1:7" outlineLevel="3" collapsed="1">
      <c r="A448" s="5" t="s">
        <v>11</v>
      </c>
      <c r="B448" s="5" t="s">
        <v>15</v>
      </c>
      <c r="C448" s="5" t="s">
        <v>13</v>
      </c>
      <c r="D448" s="5"/>
      <c r="E448" s="5" t="s">
        <v>194</v>
      </c>
      <c r="F448" s="5" t="s">
        <v>14</v>
      </c>
      <c r="G448" s="5" t="s">
        <v>17</v>
      </c>
    </row>
    <row r="449" spans="1:7" ht="29" outlineLevel="3" collapsed="1">
      <c r="A449" s="5" t="s">
        <v>11</v>
      </c>
      <c r="B449" s="5" t="s">
        <v>53</v>
      </c>
      <c r="C449" s="8" t="s">
        <v>195</v>
      </c>
      <c r="D449" s="5"/>
      <c r="E449" s="5" t="s">
        <v>196</v>
      </c>
      <c r="F449" s="5" t="s">
        <v>14</v>
      </c>
      <c r="G449" s="5" t="s">
        <v>197</v>
      </c>
    </row>
    <row r="450" spans="1:7" outlineLevel="3" collapsed="1">
      <c r="A450" s="6" t="s">
        <v>14</v>
      </c>
      <c r="B450" s="7" t="s">
        <v>198</v>
      </c>
      <c r="C450" s="6" t="s">
        <v>13</v>
      </c>
      <c r="D450" s="6" t="b">
        <f>EXACT(G449,"Annual")</f>
        <v>0</v>
      </c>
      <c r="E450" s="6" t="s">
        <v>199</v>
      </c>
      <c r="F450" s="6" t="s">
        <v>14</v>
      </c>
      <c r="G450" s="6" t="s">
        <v>13</v>
      </c>
    </row>
    <row r="451" spans="1:7" ht="29" outlineLevel="4" collapsed="1">
      <c r="A451" s="5" t="s">
        <v>11</v>
      </c>
      <c r="B451" s="5" t="s">
        <v>53</v>
      </c>
      <c r="C451" s="8" t="s">
        <v>200</v>
      </c>
      <c r="D451" s="5"/>
      <c r="E451" s="5" t="s">
        <v>199</v>
      </c>
      <c r="F451" s="5" t="s">
        <v>14</v>
      </c>
      <c r="G451" s="5" t="s">
        <v>11</v>
      </c>
    </row>
    <row r="452" spans="1:7" outlineLevel="4" collapsed="1">
      <c r="A452" s="6" t="s">
        <v>14</v>
      </c>
      <c r="B452" s="7" t="s">
        <v>201</v>
      </c>
      <c r="C452" s="6" t="s">
        <v>13</v>
      </c>
      <c r="D452" s="6" t="b">
        <f>EXACT(G451,"No")</f>
        <v>0</v>
      </c>
      <c r="E452" s="6" t="s">
        <v>202</v>
      </c>
      <c r="F452" s="6" t="s">
        <v>14</v>
      </c>
      <c r="G452" s="6" t="s">
        <v>13</v>
      </c>
    </row>
    <row r="453" spans="1:7" ht="29" outlineLevel="5" collapsed="1">
      <c r="A453" s="5" t="s">
        <v>11</v>
      </c>
      <c r="B453" s="5" t="s">
        <v>53</v>
      </c>
      <c r="C453" s="8" t="s">
        <v>203</v>
      </c>
      <c r="D453" s="5"/>
      <c r="E453" s="5" t="s">
        <v>202</v>
      </c>
      <c r="F453" s="5" t="s">
        <v>14</v>
      </c>
      <c r="G453" s="5" t="s">
        <v>11</v>
      </c>
    </row>
    <row r="454" spans="1:7" outlineLevel="5" collapsed="1">
      <c r="A454" s="6" t="s">
        <v>14</v>
      </c>
      <c r="B454" s="7" t="s">
        <v>204</v>
      </c>
      <c r="C454" s="6" t="s">
        <v>13</v>
      </c>
      <c r="D454" s="6" t="b">
        <f>EXACT(G453,"No")</f>
        <v>0</v>
      </c>
      <c r="E454" s="6" t="s">
        <v>205</v>
      </c>
      <c r="F454" s="6" t="s">
        <v>14</v>
      </c>
      <c r="G454" s="6" t="s">
        <v>13</v>
      </c>
    </row>
    <row r="455" spans="1:7" ht="29" outlineLevel="6" collapsed="1">
      <c r="A455" s="5" t="s">
        <v>11</v>
      </c>
      <c r="B455" s="5" t="s">
        <v>53</v>
      </c>
      <c r="C455" s="8" t="s">
        <v>206</v>
      </c>
      <c r="D455" s="5"/>
      <c r="E455" s="5" t="s">
        <v>205</v>
      </c>
      <c r="F455" s="5" t="s">
        <v>14</v>
      </c>
      <c r="G455" s="5" t="s">
        <v>11</v>
      </c>
    </row>
    <row r="456" spans="1:7" outlineLevel="6" collapsed="1">
      <c r="A456" s="6" t="s">
        <v>14</v>
      </c>
      <c r="B456" s="7" t="s">
        <v>207</v>
      </c>
      <c r="C456" s="6" t="s">
        <v>13</v>
      </c>
      <c r="D456" s="6" t="b">
        <f>EXACT(G455,"No")</f>
        <v>0</v>
      </c>
      <c r="E456" s="6" t="s">
        <v>208</v>
      </c>
      <c r="F456" s="6" t="s">
        <v>14</v>
      </c>
      <c r="G456" s="6" t="s">
        <v>13</v>
      </c>
    </row>
    <row r="457" spans="1:7" ht="29" outlineLevel="7" collapsed="1">
      <c r="A457" s="5" t="s">
        <v>11</v>
      </c>
      <c r="B457" s="5" t="s">
        <v>53</v>
      </c>
      <c r="C457" s="8" t="s">
        <v>328</v>
      </c>
      <c r="D457" s="5"/>
      <c r="E457" s="5" t="s">
        <v>208</v>
      </c>
      <c r="F457" s="5" t="s">
        <v>14</v>
      </c>
      <c r="G457" s="5" t="s">
        <v>11</v>
      </c>
    </row>
    <row r="458" spans="1:7" ht="29" outlineLevel="7" collapsed="1">
      <c r="A458" s="5" t="s">
        <v>14</v>
      </c>
      <c r="B458" s="8" t="s">
        <v>329</v>
      </c>
      <c r="C458" s="5" t="s">
        <v>13</v>
      </c>
      <c r="D458" s="5" t="b">
        <f>EXACT(G457,"No")</f>
        <v>0</v>
      </c>
      <c r="E458" s="5" t="s">
        <v>330</v>
      </c>
      <c r="F458" s="5" t="s">
        <v>14</v>
      </c>
      <c r="G458" s="5" t="s">
        <v>13</v>
      </c>
    </row>
    <row r="459" spans="1:7" outlineLevel="7" collapsed="1">
      <c r="A459" s="5" t="s">
        <v>14</v>
      </c>
      <c r="B459" s="8" t="s">
        <v>209</v>
      </c>
      <c r="C459" s="5" t="s">
        <v>13</v>
      </c>
      <c r="D459" s="5" t="b">
        <f>EXACT(G457,"Yes")</f>
        <v>1</v>
      </c>
      <c r="E459" s="5" t="s">
        <v>210</v>
      </c>
      <c r="F459" s="5" t="s">
        <v>14</v>
      </c>
      <c r="G459" s="5" t="s">
        <v>13</v>
      </c>
    </row>
    <row r="460" spans="1:7" outlineLevel="6" collapsed="1">
      <c r="A460" s="6" t="s">
        <v>14</v>
      </c>
      <c r="B460" s="7" t="s">
        <v>209</v>
      </c>
      <c r="C460" s="6" t="s">
        <v>13</v>
      </c>
      <c r="D460" s="6" t="b">
        <f>EXACT(G455,"Yes")</f>
        <v>1</v>
      </c>
      <c r="E460" s="6" t="s">
        <v>210</v>
      </c>
      <c r="F460" s="6" t="s">
        <v>14</v>
      </c>
      <c r="G460" s="6" t="s">
        <v>13</v>
      </c>
    </row>
    <row r="461" spans="1:7" ht="43.5" outlineLevel="7" collapsed="1">
      <c r="A461" s="5" t="s">
        <v>11</v>
      </c>
      <c r="B461" s="5" t="s">
        <v>53</v>
      </c>
      <c r="C461" s="8" t="s">
        <v>331</v>
      </c>
      <c r="D461" s="5"/>
      <c r="E461" s="5" t="s">
        <v>332</v>
      </c>
      <c r="F461" s="5" t="s">
        <v>14</v>
      </c>
      <c r="G461" s="5" t="s">
        <v>333</v>
      </c>
    </row>
    <row r="462" spans="1:7" outlineLevel="7" collapsed="1">
      <c r="A462" s="5" t="s">
        <v>14</v>
      </c>
      <c r="B462" s="8" t="s">
        <v>334</v>
      </c>
      <c r="C462" s="5" t="s">
        <v>13</v>
      </c>
      <c r="D462" s="5" t="b">
        <f>EXACT(G461,"Lambda (λy) should be determined by applying the step wise procedure provided in appendix 3 of methodology")</f>
        <v>0</v>
      </c>
      <c r="E462" s="5" t="s">
        <v>334</v>
      </c>
      <c r="F462" s="5" t="s">
        <v>14</v>
      </c>
      <c r="G462" s="5" t="s">
        <v>13</v>
      </c>
    </row>
    <row r="463" spans="1:7" outlineLevel="7" collapsed="1">
      <c r="A463" s="5" t="s">
        <v>14</v>
      </c>
      <c r="B463" s="8" t="s">
        <v>335</v>
      </c>
      <c r="C463" s="5" t="s">
        <v>13</v>
      </c>
      <c r="D463" s="5" t="b">
        <f>EXACT(G461,"Use default values of lambda based on the share of electricity generation from low-cost/must-run in total generation")</f>
        <v>1</v>
      </c>
      <c r="E463" s="5" t="s">
        <v>335</v>
      </c>
      <c r="F463" s="5" t="s">
        <v>14</v>
      </c>
      <c r="G463" s="5" t="s">
        <v>13</v>
      </c>
    </row>
    <row r="464" spans="1:7" outlineLevel="7" collapsed="1">
      <c r="A464" s="5" t="s">
        <v>14</v>
      </c>
      <c r="B464" s="5" t="s">
        <v>139</v>
      </c>
      <c r="C464" s="5" t="s">
        <v>13</v>
      </c>
      <c r="D464" s="5" t="s">
        <v>14</v>
      </c>
      <c r="E464" s="5" t="s">
        <v>336</v>
      </c>
      <c r="F464" s="5" t="s">
        <v>14</v>
      </c>
      <c r="G464" s="5">
        <v>1</v>
      </c>
    </row>
    <row r="465" spans="1:7" outlineLevel="7" collapsed="1">
      <c r="A465" s="5" t="s">
        <v>11</v>
      </c>
      <c r="B465" s="8" t="s">
        <v>224</v>
      </c>
      <c r="C465" s="5" t="s">
        <v>13</v>
      </c>
      <c r="D465" s="5"/>
      <c r="E465" s="5" t="s">
        <v>225</v>
      </c>
      <c r="F465" s="5" t="s">
        <v>11</v>
      </c>
      <c r="G465" s="5" t="s">
        <v>13</v>
      </c>
    </row>
    <row r="466" spans="1:7" outlineLevel="5" collapsed="1">
      <c r="A466" s="6" t="s">
        <v>14</v>
      </c>
      <c r="B466" s="7" t="s">
        <v>211</v>
      </c>
      <c r="C466" s="6" t="s">
        <v>13</v>
      </c>
      <c r="D466" s="6" t="b">
        <f>EXACT(G453,"Yes")</f>
        <v>1</v>
      </c>
      <c r="E466" s="6" t="s">
        <v>212</v>
      </c>
      <c r="F466" s="6" t="s">
        <v>14</v>
      </c>
      <c r="G466" s="6" t="s">
        <v>13</v>
      </c>
    </row>
    <row r="467" spans="1:7" ht="29" outlineLevel="6" collapsed="1">
      <c r="A467" s="5" t="s">
        <v>11</v>
      </c>
      <c r="B467" s="5" t="s">
        <v>53</v>
      </c>
      <c r="C467" s="8" t="s">
        <v>213</v>
      </c>
      <c r="D467" s="5"/>
      <c r="E467" s="5" t="s">
        <v>214</v>
      </c>
      <c r="F467" s="5" t="s">
        <v>14</v>
      </c>
      <c r="G467" s="5" t="s">
        <v>215</v>
      </c>
    </row>
    <row r="468" spans="1:7" ht="29" outlineLevel="6" collapsed="1">
      <c r="A468" s="6" t="s">
        <v>14</v>
      </c>
      <c r="B468" s="7" t="s">
        <v>216</v>
      </c>
      <c r="C468" s="6" t="s">
        <v>13</v>
      </c>
      <c r="D468" s="6" t="b">
        <f>EXACT(G467,"Based on the total net electricity generation of all power plants serving the system and the fuel types and total fuel consumption of the project electricity system")</f>
        <v>0</v>
      </c>
      <c r="E468" s="6" t="s">
        <v>217</v>
      </c>
      <c r="F468" s="6" t="s">
        <v>14</v>
      </c>
      <c r="G468" s="6" t="s">
        <v>13</v>
      </c>
    </row>
    <row r="469" spans="1:7" outlineLevel="7" collapsed="1">
      <c r="A469" s="5" t="s">
        <v>14</v>
      </c>
      <c r="B469" s="5" t="s">
        <v>139</v>
      </c>
      <c r="C469" s="5" t="s">
        <v>13</v>
      </c>
      <c r="D469" s="5" t="s">
        <v>14</v>
      </c>
      <c r="E469" s="5" t="s">
        <v>221</v>
      </c>
      <c r="F469" s="5" t="s">
        <v>14</v>
      </c>
      <c r="G469" s="5">
        <v>1</v>
      </c>
    </row>
    <row r="470" spans="1:7" ht="29" outlineLevel="7" collapsed="1">
      <c r="A470" s="5" t="s">
        <v>11</v>
      </c>
      <c r="B470" s="5" t="s">
        <v>139</v>
      </c>
      <c r="C470" s="5" t="s">
        <v>13</v>
      </c>
      <c r="D470" s="5"/>
      <c r="E470" s="5" t="s">
        <v>222</v>
      </c>
      <c r="F470" s="5" t="s">
        <v>14</v>
      </c>
      <c r="G470" s="5">
        <v>1</v>
      </c>
    </row>
    <row r="471" spans="1:7" outlineLevel="7" collapsed="1">
      <c r="A471" s="5" t="s">
        <v>11</v>
      </c>
      <c r="B471" s="8" t="s">
        <v>223</v>
      </c>
      <c r="C471" s="5" t="s">
        <v>13</v>
      </c>
      <c r="D471" s="5"/>
      <c r="E471" s="5" t="s">
        <v>223</v>
      </c>
      <c r="F471" s="5" t="s">
        <v>11</v>
      </c>
      <c r="G471" s="5" t="s">
        <v>13</v>
      </c>
    </row>
    <row r="472" spans="1:7" outlineLevel="6" collapsed="1">
      <c r="A472" s="6" t="s">
        <v>14</v>
      </c>
      <c r="B472" s="7" t="s">
        <v>218</v>
      </c>
      <c r="C472" s="6" t="s">
        <v>13</v>
      </c>
      <c r="D472" s="6" t="b">
        <f>EXACT(G467,"Based on the net electricity generation and a CO2 emission factor of each power unit")</f>
        <v>1</v>
      </c>
      <c r="E472" s="6" t="s">
        <v>219</v>
      </c>
      <c r="F472" s="6" t="s">
        <v>14</v>
      </c>
      <c r="G472" s="6" t="s">
        <v>13</v>
      </c>
    </row>
    <row r="473" spans="1:7" outlineLevel="7" collapsed="1">
      <c r="A473" s="5" t="s">
        <v>14</v>
      </c>
      <c r="B473" s="5" t="s">
        <v>139</v>
      </c>
      <c r="C473" s="5" t="s">
        <v>13</v>
      </c>
      <c r="D473" s="5" t="s">
        <v>14</v>
      </c>
      <c r="E473" s="5" t="s">
        <v>221</v>
      </c>
      <c r="F473" s="5" t="s">
        <v>14</v>
      </c>
      <c r="G473" s="5">
        <v>1</v>
      </c>
    </row>
    <row r="474" spans="1:7" outlineLevel="7" collapsed="1">
      <c r="A474" s="5" t="s">
        <v>11</v>
      </c>
      <c r="B474" s="8" t="s">
        <v>224</v>
      </c>
      <c r="C474" s="5" t="s">
        <v>13</v>
      </c>
      <c r="D474" s="5"/>
      <c r="E474" s="5" t="s">
        <v>225</v>
      </c>
      <c r="F474" s="5" t="s">
        <v>11</v>
      </c>
      <c r="G474" s="5" t="s">
        <v>13</v>
      </c>
    </row>
    <row r="475" spans="1:7" outlineLevel="6" collapsed="1">
      <c r="A475" s="5" t="s">
        <v>14</v>
      </c>
      <c r="B475" s="5" t="s">
        <v>139</v>
      </c>
      <c r="C475" s="5" t="s">
        <v>13</v>
      </c>
      <c r="D475" s="5" t="s">
        <v>14</v>
      </c>
      <c r="E475" s="5" t="s">
        <v>220</v>
      </c>
      <c r="F475" s="5" t="s">
        <v>14</v>
      </c>
      <c r="G475" s="5">
        <v>1</v>
      </c>
    </row>
    <row r="476" spans="1:7" outlineLevel="4" collapsed="1">
      <c r="A476" s="6" t="s">
        <v>14</v>
      </c>
      <c r="B476" s="7" t="s">
        <v>211</v>
      </c>
      <c r="C476" s="6" t="s">
        <v>13</v>
      </c>
      <c r="D476" s="6" t="b">
        <f>EXACT(G451,"Yes")</f>
        <v>1</v>
      </c>
      <c r="E476" s="6" t="s">
        <v>212</v>
      </c>
      <c r="F476" s="6" t="s">
        <v>14</v>
      </c>
      <c r="G476" s="6" t="s">
        <v>13</v>
      </c>
    </row>
    <row r="477" spans="1:7" ht="29" outlineLevel="5" collapsed="1">
      <c r="A477" s="5" t="s">
        <v>11</v>
      </c>
      <c r="B477" s="5" t="s">
        <v>53</v>
      </c>
      <c r="C477" s="8" t="s">
        <v>213</v>
      </c>
      <c r="D477" s="5"/>
      <c r="E477" s="5" t="s">
        <v>214</v>
      </c>
      <c r="F477" s="5" t="s">
        <v>14</v>
      </c>
      <c r="G477" s="5" t="s">
        <v>215</v>
      </c>
    </row>
    <row r="478" spans="1:7" ht="29" outlineLevel="5" collapsed="1">
      <c r="A478" s="6" t="s">
        <v>14</v>
      </c>
      <c r="B478" s="7" t="s">
        <v>216</v>
      </c>
      <c r="C478" s="6" t="s">
        <v>13</v>
      </c>
      <c r="D478" s="6" t="b">
        <f>EXACT(G477,"Based on the total net electricity generation of all power plants serving the system and the fuel types and total fuel consumption of the project electricity system")</f>
        <v>0</v>
      </c>
      <c r="E478" s="6" t="s">
        <v>217</v>
      </c>
      <c r="F478" s="6" t="s">
        <v>14</v>
      </c>
      <c r="G478" s="6" t="s">
        <v>13</v>
      </c>
    </row>
    <row r="479" spans="1:7" outlineLevel="6" collapsed="1">
      <c r="A479" s="5" t="s">
        <v>14</v>
      </c>
      <c r="B479" s="5" t="s">
        <v>139</v>
      </c>
      <c r="C479" s="5" t="s">
        <v>13</v>
      </c>
      <c r="D479" s="5" t="s">
        <v>14</v>
      </c>
      <c r="E479" s="5" t="s">
        <v>221</v>
      </c>
      <c r="F479" s="5" t="s">
        <v>14</v>
      </c>
      <c r="G479" s="5">
        <v>1</v>
      </c>
    </row>
    <row r="480" spans="1:7" ht="29" outlineLevel="6" collapsed="1">
      <c r="A480" s="5" t="s">
        <v>11</v>
      </c>
      <c r="B480" s="5" t="s">
        <v>139</v>
      </c>
      <c r="C480" s="5" t="s">
        <v>13</v>
      </c>
      <c r="D480" s="5"/>
      <c r="E480" s="5" t="s">
        <v>222</v>
      </c>
      <c r="F480" s="5" t="s">
        <v>14</v>
      </c>
      <c r="G480" s="5">
        <v>1</v>
      </c>
    </row>
    <row r="481" spans="1:7" outlineLevel="6" collapsed="1">
      <c r="A481" s="6" t="s">
        <v>11</v>
      </c>
      <c r="B481" s="7" t="s">
        <v>223</v>
      </c>
      <c r="C481" s="6" t="s">
        <v>13</v>
      </c>
      <c r="D481" s="6"/>
      <c r="E481" s="6" t="s">
        <v>223</v>
      </c>
      <c r="F481" s="6" t="s">
        <v>11</v>
      </c>
      <c r="G481" s="6" t="s">
        <v>13</v>
      </c>
    </row>
    <row r="482" spans="1:7" outlineLevel="7" collapsed="1">
      <c r="A482" s="5" t="s">
        <v>11</v>
      </c>
      <c r="B482" s="5" t="s">
        <v>15</v>
      </c>
      <c r="C482" s="5" t="s">
        <v>13</v>
      </c>
      <c r="D482" s="5"/>
      <c r="E482" s="5" t="s">
        <v>337</v>
      </c>
      <c r="F482" s="5" t="s">
        <v>14</v>
      </c>
      <c r="G482" s="5" t="s">
        <v>17</v>
      </c>
    </row>
    <row r="483" spans="1:7" ht="29" outlineLevel="7" collapsed="1">
      <c r="A483" s="5" t="s">
        <v>11</v>
      </c>
      <c r="B483" s="5" t="s">
        <v>139</v>
      </c>
      <c r="C483" s="5" t="s">
        <v>13</v>
      </c>
      <c r="D483" s="5"/>
      <c r="E483" s="5" t="s">
        <v>338</v>
      </c>
      <c r="F483" s="5" t="s">
        <v>14</v>
      </c>
      <c r="G483" s="5">
        <v>1</v>
      </c>
    </row>
    <row r="484" spans="1:7" ht="29" outlineLevel="7" collapsed="1">
      <c r="A484" s="5" t="s">
        <v>11</v>
      </c>
      <c r="B484" s="5" t="s">
        <v>139</v>
      </c>
      <c r="C484" s="5" t="s">
        <v>13</v>
      </c>
      <c r="D484" s="5"/>
      <c r="E484" s="5" t="s">
        <v>339</v>
      </c>
      <c r="F484" s="5" t="s">
        <v>14</v>
      </c>
      <c r="G484" s="5">
        <v>1</v>
      </c>
    </row>
    <row r="485" spans="1:7" outlineLevel="7" collapsed="1">
      <c r="A485" s="5" t="s">
        <v>11</v>
      </c>
      <c r="B485" s="5" t="s">
        <v>139</v>
      </c>
      <c r="C485" s="5" t="s">
        <v>13</v>
      </c>
      <c r="D485" s="5"/>
      <c r="E485" s="5" t="s">
        <v>340</v>
      </c>
      <c r="F485" s="5" t="s">
        <v>14</v>
      </c>
      <c r="G485" s="5">
        <v>1</v>
      </c>
    </row>
    <row r="486" spans="1:7" outlineLevel="5" collapsed="1">
      <c r="A486" s="6" t="s">
        <v>14</v>
      </c>
      <c r="B486" s="7" t="s">
        <v>218</v>
      </c>
      <c r="C486" s="6" t="s">
        <v>13</v>
      </c>
      <c r="D486" s="6" t="b">
        <f>EXACT(G477,"Based on the net electricity generation and a CO2 emission factor of each power unit")</f>
        <v>1</v>
      </c>
      <c r="E486" s="6" t="s">
        <v>219</v>
      </c>
      <c r="F486" s="6" t="s">
        <v>14</v>
      </c>
      <c r="G486" s="6" t="s">
        <v>13</v>
      </c>
    </row>
    <row r="487" spans="1:7" outlineLevel="6" collapsed="1">
      <c r="A487" s="5" t="s">
        <v>14</v>
      </c>
      <c r="B487" s="5" t="s">
        <v>139</v>
      </c>
      <c r="C487" s="5" t="s">
        <v>13</v>
      </c>
      <c r="D487" s="5" t="s">
        <v>14</v>
      </c>
      <c r="E487" s="5" t="s">
        <v>221</v>
      </c>
      <c r="F487" s="5" t="s">
        <v>14</v>
      </c>
      <c r="G487" s="5">
        <v>1</v>
      </c>
    </row>
    <row r="488" spans="1:7" outlineLevel="6" collapsed="1">
      <c r="A488" s="6" t="s">
        <v>11</v>
      </c>
      <c r="B488" s="7" t="s">
        <v>224</v>
      </c>
      <c r="C488" s="6" t="s">
        <v>13</v>
      </c>
      <c r="D488" s="6"/>
      <c r="E488" s="6" t="s">
        <v>225</v>
      </c>
      <c r="F488" s="6" t="s">
        <v>11</v>
      </c>
      <c r="G488" s="6" t="s">
        <v>13</v>
      </c>
    </row>
    <row r="489" spans="1:7" ht="29" outlineLevel="7" collapsed="1">
      <c r="A489" s="5" t="s">
        <v>11</v>
      </c>
      <c r="B489" s="5" t="s">
        <v>53</v>
      </c>
      <c r="C489" s="8" t="s">
        <v>341</v>
      </c>
      <c r="D489" s="5"/>
      <c r="E489" s="5" t="s">
        <v>342</v>
      </c>
      <c r="F489" s="5" t="s">
        <v>14</v>
      </c>
      <c r="G489" s="5" t="s">
        <v>343</v>
      </c>
    </row>
    <row r="490" spans="1:7" outlineLevel="7" collapsed="1">
      <c r="A490" s="5" t="s">
        <v>14</v>
      </c>
      <c r="B490" s="8" t="s">
        <v>344</v>
      </c>
      <c r="C490" s="5" t="s">
        <v>13</v>
      </c>
      <c r="D490" s="5" t="b">
        <f>EXACT(G489,"Only data available is the electricity generation for the specific power unit")</f>
        <v>0</v>
      </c>
      <c r="E490" s="5" t="s">
        <v>345</v>
      </c>
      <c r="F490" s="5" t="s">
        <v>14</v>
      </c>
      <c r="G490" s="5" t="s">
        <v>13</v>
      </c>
    </row>
    <row r="491" spans="1:7" ht="29" outlineLevel="7" collapsed="1">
      <c r="A491" s="5" t="s">
        <v>14</v>
      </c>
      <c r="B491" s="8" t="s">
        <v>346</v>
      </c>
      <c r="C491" s="5" t="s">
        <v>13</v>
      </c>
      <c r="D491" s="5" t="b">
        <f>EXACT(G489,"Only data available for the specific power unit are the electricity generation and the fuel types used")</f>
        <v>0</v>
      </c>
      <c r="E491" s="5" t="s">
        <v>347</v>
      </c>
      <c r="F491" s="5" t="s">
        <v>14</v>
      </c>
      <c r="G491" s="5" t="s">
        <v>13</v>
      </c>
    </row>
    <row r="492" spans="1:7" outlineLevel="7" collapsed="1">
      <c r="A492" s="5" t="s">
        <v>14</v>
      </c>
      <c r="B492" s="8" t="s">
        <v>348</v>
      </c>
      <c r="C492" s="5" t="s">
        <v>13</v>
      </c>
      <c r="D492" s="5" t="b">
        <f>EXACT(G489,"Data available for fuel consumption and electricity generation")</f>
        <v>1</v>
      </c>
      <c r="E492" s="5" t="s">
        <v>343</v>
      </c>
      <c r="F492" s="5" t="s">
        <v>14</v>
      </c>
      <c r="G492" s="5" t="s">
        <v>13</v>
      </c>
    </row>
    <row r="493" spans="1:7" outlineLevel="5" collapsed="1">
      <c r="A493" s="5" t="s">
        <v>14</v>
      </c>
      <c r="B493" s="5" t="s">
        <v>139</v>
      </c>
      <c r="C493" s="5" t="s">
        <v>13</v>
      </c>
      <c r="D493" s="5" t="s">
        <v>14</v>
      </c>
      <c r="E493" s="5" t="s">
        <v>220</v>
      </c>
      <c r="F493" s="5" t="s">
        <v>14</v>
      </c>
      <c r="G493" s="5">
        <v>1</v>
      </c>
    </row>
    <row r="494" spans="1:7" outlineLevel="3" collapsed="1">
      <c r="A494" s="6" t="s">
        <v>14</v>
      </c>
      <c r="B494" s="7" t="s">
        <v>226</v>
      </c>
      <c r="C494" s="6" t="s">
        <v>13</v>
      </c>
      <c r="D494" s="6" t="b">
        <f>EXACT(G449,"Hourly")</f>
        <v>1</v>
      </c>
      <c r="E494" s="6" t="s">
        <v>227</v>
      </c>
      <c r="F494" s="6" t="s">
        <v>14</v>
      </c>
      <c r="G494" s="6" t="s">
        <v>13</v>
      </c>
    </row>
    <row r="495" spans="1:7" ht="29" outlineLevel="4" collapsed="1">
      <c r="A495" s="5" t="s">
        <v>11</v>
      </c>
      <c r="B495" s="5" t="s">
        <v>53</v>
      </c>
      <c r="C495" s="8" t="s">
        <v>228</v>
      </c>
      <c r="D495" s="5"/>
      <c r="E495" s="5" t="s">
        <v>229</v>
      </c>
      <c r="F495" s="5" t="s">
        <v>14</v>
      </c>
      <c r="G495" s="5" t="s">
        <v>230</v>
      </c>
    </row>
    <row r="496" spans="1:7" ht="29" outlineLevel="4" collapsed="1">
      <c r="A496" s="5" t="s">
        <v>11</v>
      </c>
      <c r="B496" s="5" t="s">
        <v>139</v>
      </c>
      <c r="C496" s="5" t="s">
        <v>13</v>
      </c>
      <c r="D496" s="5"/>
      <c r="E496" s="5" t="s">
        <v>231</v>
      </c>
      <c r="F496" s="5" t="s">
        <v>14</v>
      </c>
      <c r="G496" s="5">
        <v>1</v>
      </c>
    </row>
    <row r="497" spans="1:7" outlineLevel="3" collapsed="1">
      <c r="A497" s="6" t="s">
        <v>11</v>
      </c>
      <c r="B497" s="7" t="s">
        <v>232</v>
      </c>
      <c r="C497" s="6" t="s">
        <v>13</v>
      </c>
      <c r="D497" s="6"/>
      <c r="E497" s="6" t="s">
        <v>232</v>
      </c>
      <c r="F497" s="6" t="s">
        <v>14</v>
      </c>
      <c r="G497" s="6" t="s">
        <v>13</v>
      </c>
    </row>
    <row r="498" spans="1:7" outlineLevel="4" collapsed="1">
      <c r="A498" s="5" t="s">
        <v>14</v>
      </c>
      <c r="B498" s="5" t="s">
        <v>139</v>
      </c>
      <c r="C498" s="5" t="s">
        <v>13</v>
      </c>
      <c r="D498" s="5" t="s">
        <v>14</v>
      </c>
      <c r="E498" s="5" t="s">
        <v>233</v>
      </c>
      <c r="F498" s="5" t="s">
        <v>14</v>
      </c>
      <c r="G498" s="5">
        <v>1</v>
      </c>
    </row>
    <row r="499" spans="1:7" ht="409.5" outlineLevel="4" collapsed="1">
      <c r="A499" s="5" t="s">
        <v>14</v>
      </c>
      <c r="B499" s="5" t="s">
        <v>60</v>
      </c>
      <c r="C499" s="9" t="s">
        <v>61</v>
      </c>
      <c r="D499" s="5"/>
      <c r="E499" s="10" t="s">
        <v>234</v>
      </c>
      <c r="F499" s="5" t="s">
        <v>14</v>
      </c>
      <c r="G499" s="5" t="s">
        <v>13</v>
      </c>
    </row>
    <row r="500" spans="1:7" outlineLevel="4" collapsed="1">
      <c r="A500" s="5" t="s">
        <v>11</v>
      </c>
      <c r="B500" s="5" t="s">
        <v>139</v>
      </c>
      <c r="C500" s="5" t="s">
        <v>13</v>
      </c>
      <c r="D500" s="5"/>
      <c r="E500" s="5" t="s">
        <v>235</v>
      </c>
      <c r="F500" s="5" t="s">
        <v>14</v>
      </c>
      <c r="G500" s="5">
        <v>1</v>
      </c>
    </row>
    <row r="501" spans="1:7" outlineLevel="4" collapsed="1">
      <c r="A501" s="5" t="s">
        <v>11</v>
      </c>
      <c r="B501" s="5" t="s">
        <v>139</v>
      </c>
      <c r="C501" s="5" t="s">
        <v>13</v>
      </c>
      <c r="D501" s="5"/>
      <c r="E501" s="5" t="s">
        <v>236</v>
      </c>
      <c r="F501" s="5" t="s">
        <v>14</v>
      </c>
      <c r="G501" s="5">
        <v>1</v>
      </c>
    </row>
    <row r="502" spans="1:7" outlineLevel="4" collapsed="1">
      <c r="A502" s="6" t="s">
        <v>11</v>
      </c>
      <c r="B502" s="7" t="s">
        <v>237</v>
      </c>
      <c r="C502" s="6" t="s">
        <v>13</v>
      </c>
      <c r="D502" s="6"/>
      <c r="E502" s="6" t="s">
        <v>237</v>
      </c>
      <c r="F502" s="6" t="s">
        <v>11</v>
      </c>
      <c r="G502" s="6" t="s">
        <v>13</v>
      </c>
    </row>
    <row r="503" spans="1:7" outlineLevel="5" collapsed="1">
      <c r="A503" s="5" t="s">
        <v>11</v>
      </c>
      <c r="B503" s="5" t="s">
        <v>15</v>
      </c>
      <c r="C503" s="5" t="s">
        <v>13</v>
      </c>
      <c r="D503" s="5"/>
      <c r="E503" s="5" t="s">
        <v>238</v>
      </c>
      <c r="F503" s="5" t="s">
        <v>14</v>
      </c>
      <c r="G503" s="5" t="s">
        <v>17</v>
      </c>
    </row>
    <row r="504" spans="1:7" outlineLevel="5" collapsed="1">
      <c r="A504" s="5" t="s">
        <v>11</v>
      </c>
      <c r="B504" s="5" t="s">
        <v>41</v>
      </c>
      <c r="C504" s="5" t="s">
        <v>13</v>
      </c>
      <c r="D504" s="5"/>
      <c r="E504" s="5" t="s">
        <v>239</v>
      </c>
      <c r="F504" s="5" t="s">
        <v>14</v>
      </c>
      <c r="G504" s="5" t="s">
        <v>43</v>
      </c>
    </row>
    <row r="505" spans="1:7" outlineLevel="5" collapsed="1">
      <c r="A505" s="5" t="s">
        <v>11</v>
      </c>
      <c r="B505" s="5" t="s">
        <v>139</v>
      </c>
      <c r="C505" s="5" t="s">
        <v>13</v>
      </c>
      <c r="D505" s="5"/>
      <c r="E505" s="5" t="s">
        <v>240</v>
      </c>
      <c r="F505" s="5" t="s">
        <v>14</v>
      </c>
      <c r="G505" s="5">
        <v>1</v>
      </c>
    </row>
    <row r="506" spans="1:7" outlineLevel="5" collapsed="1">
      <c r="A506" s="5" t="s">
        <v>11</v>
      </c>
      <c r="B506" s="5" t="s">
        <v>139</v>
      </c>
      <c r="C506" s="5" t="s">
        <v>13</v>
      </c>
      <c r="D506" s="5"/>
      <c r="E506" s="5" t="s">
        <v>241</v>
      </c>
      <c r="F506" s="5" t="s">
        <v>14</v>
      </c>
      <c r="G506" s="5">
        <v>1</v>
      </c>
    </row>
    <row r="507" spans="1:7" outlineLevel="3" collapsed="1">
      <c r="A507" s="6" t="s">
        <v>11</v>
      </c>
      <c r="B507" s="7" t="s">
        <v>242</v>
      </c>
      <c r="C507" s="6" t="s">
        <v>13</v>
      </c>
      <c r="D507" s="6"/>
      <c r="E507" s="6" t="s">
        <v>242</v>
      </c>
      <c r="F507" s="6" t="s">
        <v>14</v>
      </c>
      <c r="G507" s="6" t="s">
        <v>13</v>
      </c>
    </row>
    <row r="508" spans="1:7" ht="29" outlineLevel="4" collapsed="1">
      <c r="A508" s="5" t="s">
        <v>11</v>
      </c>
      <c r="B508" s="5" t="s">
        <v>53</v>
      </c>
      <c r="C508" s="8" t="s">
        <v>243</v>
      </c>
      <c r="D508" s="5"/>
      <c r="E508" s="5" t="s">
        <v>244</v>
      </c>
      <c r="F508" s="5" t="s">
        <v>14</v>
      </c>
      <c r="G508" s="5" t="s">
        <v>11</v>
      </c>
    </row>
    <row r="509" spans="1:7" outlineLevel="4" collapsed="1">
      <c r="A509" s="6" t="s">
        <v>14</v>
      </c>
      <c r="B509" s="7" t="s">
        <v>245</v>
      </c>
      <c r="C509" s="6" t="s">
        <v>13</v>
      </c>
      <c r="D509" s="6" t="b">
        <f>EXACT(G508,"No")</f>
        <v>0</v>
      </c>
      <c r="E509" s="6" t="s">
        <v>246</v>
      </c>
      <c r="F509" s="6" t="s">
        <v>14</v>
      </c>
      <c r="G509" s="6" t="s">
        <v>13</v>
      </c>
    </row>
    <row r="510" spans="1:7" ht="29" outlineLevel="5" collapsed="1">
      <c r="A510" s="5" t="s">
        <v>11</v>
      </c>
      <c r="B510" s="5" t="s">
        <v>53</v>
      </c>
      <c r="C510" s="8" t="s">
        <v>247</v>
      </c>
      <c r="D510" s="5"/>
      <c r="E510" s="5" t="s">
        <v>248</v>
      </c>
      <c r="F510" s="5" t="s">
        <v>14</v>
      </c>
      <c r="G510" s="5" t="s">
        <v>249</v>
      </c>
    </row>
    <row r="511" spans="1:7" outlineLevel="5" collapsed="1">
      <c r="A511" s="6" t="s">
        <v>14</v>
      </c>
      <c r="B511" s="7" t="s">
        <v>250</v>
      </c>
      <c r="C511" s="6" t="s">
        <v>13</v>
      </c>
      <c r="D511" s="6" t="b">
        <f>EXACT(G510,"Neither")</f>
        <v>0</v>
      </c>
      <c r="E511" s="6" t="s">
        <v>250</v>
      </c>
      <c r="F511" s="6" t="s">
        <v>14</v>
      </c>
      <c r="G511" s="6" t="s">
        <v>13</v>
      </c>
    </row>
    <row r="512" spans="1:7" outlineLevel="6" collapsed="1">
      <c r="A512" s="5" t="s">
        <v>14</v>
      </c>
      <c r="B512" s="5" t="s">
        <v>139</v>
      </c>
      <c r="C512" s="5" t="s">
        <v>13</v>
      </c>
      <c r="D512" s="5" t="s">
        <v>14</v>
      </c>
      <c r="E512" s="5" t="s">
        <v>251</v>
      </c>
      <c r="F512" s="5" t="s">
        <v>14</v>
      </c>
      <c r="G512" s="5">
        <v>1</v>
      </c>
    </row>
    <row r="513" spans="1:7" outlineLevel="6" collapsed="1">
      <c r="A513" s="5" t="s">
        <v>14</v>
      </c>
      <c r="B513" s="5" t="s">
        <v>139</v>
      </c>
      <c r="C513" s="5" t="s">
        <v>13</v>
      </c>
      <c r="D513" s="5" t="s">
        <v>14</v>
      </c>
      <c r="E513" s="5" t="s">
        <v>252</v>
      </c>
      <c r="F513" s="5" t="s">
        <v>14</v>
      </c>
      <c r="G513" s="5">
        <v>1</v>
      </c>
    </row>
    <row r="514" spans="1:7" outlineLevel="6" collapsed="1">
      <c r="A514" s="5" t="s">
        <v>14</v>
      </c>
      <c r="B514" s="5" t="s">
        <v>139</v>
      </c>
      <c r="C514" s="5" t="s">
        <v>13</v>
      </c>
      <c r="D514" s="5" t="s">
        <v>14</v>
      </c>
      <c r="E514" s="5" t="s">
        <v>253</v>
      </c>
      <c r="F514" s="5" t="s">
        <v>14</v>
      </c>
      <c r="G514" s="5">
        <v>1</v>
      </c>
    </row>
    <row r="515" spans="1:7" outlineLevel="6" collapsed="1">
      <c r="A515" s="5" t="s">
        <v>14</v>
      </c>
      <c r="B515" s="5" t="s">
        <v>139</v>
      </c>
      <c r="C515" s="5" t="s">
        <v>13</v>
      </c>
      <c r="D515" s="5" t="s">
        <v>14</v>
      </c>
      <c r="E515" s="5" t="s">
        <v>233</v>
      </c>
      <c r="F515" s="5" t="s">
        <v>14</v>
      </c>
      <c r="G515" s="5">
        <v>1</v>
      </c>
    </row>
    <row r="516" spans="1:7" ht="29" outlineLevel="6" collapsed="1">
      <c r="A516" s="5" t="s">
        <v>11</v>
      </c>
      <c r="B516" s="5" t="s">
        <v>53</v>
      </c>
      <c r="C516" s="8" t="s">
        <v>254</v>
      </c>
      <c r="D516" s="5"/>
      <c r="E516" s="5" t="s">
        <v>255</v>
      </c>
      <c r="F516" s="5" t="s">
        <v>14</v>
      </c>
      <c r="G516" s="5" t="s">
        <v>11</v>
      </c>
    </row>
    <row r="517" spans="1:7" ht="43.5" outlineLevel="6" collapsed="1">
      <c r="A517" s="5" t="s">
        <v>11</v>
      </c>
      <c r="B517" s="5" t="s">
        <v>53</v>
      </c>
      <c r="C517" s="8" t="s">
        <v>256</v>
      </c>
      <c r="D517" s="5"/>
      <c r="E517" s="5" t="s">
        <v>257</v>
      </c>
      <c r="F517" s="5" t="s">
        <v>14</v>
      </c>
      <c r="G517" s="5" t="s">
        <v>258</v>
      </c>
    </row>
    <row r="518" spans="1:7" ht="29" outlineLevel="6" collapsed="1">
      <c r="A518" s="5" t="s">
        <v>11</v>
      </c>
      <c r="B518" s="5" t="s">
        <v>53</v>
      </c>
      <c r="C518" s="8" t="s">
        <v>259</v>
      </c>
      <c r="D518" s="5"/>
      <c r="E518" s="5" t="s">
        <v>260</v>
      </c>
      <c r="F518" s="5" t="s">
        <v>14</v>
      </c>
      <c r="G518" s="5" t="s">
        <v>11</v>
      </c>
    </row>
    <row r="519" spans="1:7" outlineLevel="6" collapsed="1">
      <c r="A519" s="5" t="s">
        <v>14</v>
      </c>
      <c r="B519" s="5" t="s">
        <v>139</v>
      </c>
      <c r="C519" s="5" t="s">
        <v>13</v>
      </c>
      <c r="D519" s="5" t="s">
        <v>14</v>
      </c>
      <c r="E519" s="5" t="s">
        <v>261</v>
      </c>
      <c r="F519" s="5" t="s">
        <v>14</v>
      </c>
      <c r="G519" s="5">
        <v>1</v>
      </c>
    </row>
    <row r="520" spans="1:7" outlineLevel="5" collapsed="1">
      <c r="A520" s="6" t="s">
        <v>14</v>
      </c>
      <c r="B520" s="7" t="s">
        <v>262</v>
      </c>
      <c r="C520" s="6" t="s">
        <v>13</v>
      </c>
      <c r="D520" s="6" t="b">
        <f>EXACT(G510,"Isolated System")</f>
        <v>0</v>
      </c>
      <c r="E520" s="6" t="s">
        <v>263</v>
      </c>
      <c r="F520" s="6" t="s">
        <v>14</v>
      </c>
      <c r="G520" s="6" t="s">
        <v>13</v>
      </c>
    </row>
    <row r="521" spans="1:7" outlineLevel="6" collapsed="1">
      <c r="A521" s="5" t="s">
        <v>14</v>
      </c>
      <c r="B521" s="5" t="s">
        <v>139</v>
      </c>
      <c r="C521" s="5" t="s">
        <v>13</v>
      </c>
      <c r="D521" s="5" t="s">
        <v>14</v>
      </c>
      <c r="E521" s="5" t="s">
        <v>251</v>
      </c>
      <c r="F521" s="5" t="s">
        <v>14</v>
      </c>
      <c r="G521" s="5">
        <v>1</v>
      </c>
    </row>
    <row r="522" spans="1:7" outlineLevel="6" collapsed="1">
      <c r="A522" s="5" t="s">
        <v>14</v>
      </c>
      <c r="B522" s="5" t="s">
        <v>139</v>
      </c>
      <c r="C522" s="5" t="s">
        <v>13</v>
      </c>
      <c r="D522" s="5" t="s">
        <v>14</v>
      </c>
      <c r="E522" s="5" t="s">
        <v>252</v>
      </c>
      <c r="F522" s="5" t="s">
        <v>14</v>
      </c>
      <c r="G522" s="5">
        <v>1</v>
      </c>
    </row>
    <row r="523" spans="1:7" outlineLevel="6" collapsed="1">
      <c r="A523" s="5" t="s">
        <v>14</v>
      </c>
      <c r="B523" s="5" t="s">
        <v>139</v>
      </c>
      <c r="C523" s="5" t="s">
        <v>13</v>
      </c>
      <c r="D523" s="5" t="s">
        <v>14</v>
      </c>
      <c r="E523" s="5" t="s">
        <v>253</v>
      </c>
      <c r="F523" s="5" t="s">
        <v>14</v>
      </c>
      <c r="G523" s="5">
        <v>1</v>
      </c>
    </row>
    <row r="524" spans="1:7" outlineLevel="6" collapsed="1">
      <c r="A524" s="5" t="s">
        <v>14</v>
      </c>
      <c r="B524" s="5" t="s">
        <v>139</v>
      </c>
      <c r="C524" s="5" t="s">
        <v>13</v>
      </c>
      <c r="D524" s="5" t="s">
        <v>14</v>
      </c>
      <c r="E524" s="5" t="s">
        <v>261</v>
      </c>
      <c r="F524" s="5" t="s">
        <v>14</v>
      </c>
      <c r="G524" s="5">
        <v>1</v>
      </c>
    </row>
    <row r="525" spans="1:7" outlineLevel="6" collapsed="1">
      <c r="A525" s="5" t="s">
        <v>14</v>
      </c>
      <c r="B525" s="5" t="s">
        <v>139</v>
      </c>
      <c r="C525" s="5" t="s">
        <v>13</v>
      </c>
      <c r="D525" s="5" t="s">
        <v>14</v>
      </c>
      <c r="E525" s="5" t="s">
        <v>233</v>
      </c>
      <c r="F525" s="5" t="s">
        <v>14</v>
      </c>
      <c r="G525" s="5">
        <v>1</v>
      </c>
    </row>
    <row r="526" spans="1:7" ht="29" outlineLevel="6" collapsed="1">
      <c r="A526" s="5" t="s">
        <v>11</v>
      </c>
      <c r="B526" s="5" t="s">
        <v>53</v>
      </c>
      <c r="C526" s="8" t="s">
        <v>264</v>
      </c>
      <c r="D526" s="5"/>
      <c r="E526" s="5" t="s">
        <v>265</v>
      </c>
      <c r="F526" s="5" t="s">
        <v>14</v>
      </c>
      <c r="G526" s="5" t="s">
        <v>266</v>
      </c>
    </row>
    <row r="527" spans="1:7" outlineLevel="6" collapsed="1">
      <c r="A527" s="6" t="s">
        <v>14</v>
      </c>
      <c r="B527" s="7" t="s">
        <v>267</v>
      </c>
      <c r="C527" s="6" t="s">
        <v>13</v>
      </c>
      <c r="D527" s="6" t="b">
        <f>EXACT(G526,"Multiple")</f>
        <v>0</v>
      </c>
      <c r="E527" s="6" t="s">
        <v>268</v>
      </c>
      <c r="F527" s="6" t="s">
        <v>14</v>
      </c>
      <c r="G527" s="6" t="s">
        <v>13</v>
      </c>
    </row>
    <row r="528" spans="1:7" ht="29" outlineLevel="7" collapsed="1">
      <c r="A528" s="5" t="s">
        <v>11</v>
      </c>
      <c r="B528" s="5" t="s">
        <v>53</v>
      </c>
      <c r="C528" s="8" t="s">
        <v>349</v>
      </c>
      <c r="D528" s="5"/>
      <c r="E528" s="5" t="s">
        <v>350</v>
      </c>
      <c r="F528" s="5" t="s">
        <v>14</v>
      </c>
      <c r="G528" s="5" t="s">
        <v>351</v>
      </c>
    </row>
    <row r="529" spans="1:7" ht="29" outlineLevel="7" collapsed="1">
      <c r="A529" s="5" t="s">
        <v>14</v>
      </c>
      <c r="B529" s="5" t="s">
        <v>53</v>
      </c>
      <c r="C529" s="8" t="s">
        <v>352</v>
      </c>
      <c r="D529" s="5" t="b">
        <f>EXACT(G528,"Isolated grid systems with multiple fuel and technology types with combined cycle power plants")</f>
        <v>0</v>
      </c>
      <c r="E529" s="5" t="s">
        <v>353</v>
      </c>
      <c r="F529" s="5" t="s">
        <v>14</v>
      </c>
      <c r="G529" s="5" t="s">
        <v>11</v>
      </c>
    </row>
    <row r="530" spans="1:7" ht="29" outlineLevel="7" collapsed="1">
      <c r="A530" s="5" t="s">
        <v>14</v>
      </c>
      <c r="B530" s="5" t="s">
        <v>53</v>
      </c>
      <c r="C530" s="8" t="s">
        <v>354</v>
      </c>
      <c r="D530" s="5" t="b">
        <f>EXACT(G528,"Isolated grid systems with multiple fuel and technology types without combined cycle power plants")</f>
        <v>0</v>
      </c>
      <c r="E530" s="5" t="s">
        <v>353</v>
      </c>
      <c r="F530" s="5" t="s">
        <v>14</v>
      </c>
      <c r="G530" s="5" t="s">
        <v>11</v>
      </c>
    </row>
    <row r="531" spans="1:7" outlineLevel="5" collapsed="1">
      <c r="A531" s="6" t="s">
        <v>14</v>
      </c>
      <c r="B531" s="7" t="s">
        <v>250</v>
      </c>
      <c r="C531" s="6" t="s">
        <v>13</v>
      </c>
      <c r="D531" s="6" t="b">
        <f>EXACT(G510,"Grid is located in LDC/SIDs/URC")</f>
        <v>1</v>
      </c>
      <c r="E531" s="6" t="s">
        <v>250</v>
      </c>
      <c r="F531" s="6" t="s">
        <v>14</v>
      </c>
      <c r="G531" s="6" t="s">
        <v>13</v>
      </c>
    </row>
    <row r="532" spans="1:7" outlineLevel="6" collapsed="1">
      <c r="A532" s="5" t="s">
        <v>14</v>
      </c>
      <c r="B532" s="5" t="s">
        <v>139</v>
      </c>
      <c r="C532" s="5" t="s">
        <v>13</v>
      </c>
      <c r="D532" s="5" t="s">
        <v>14</v>
      </c>
      <c r="E532" s="5" t="s">
        <v>251</v>
      </c>
      <c r="F532" s="5" t="s">
        <v>14</v>
      </c>
      <c r="G532" s="5">
        <v>1</v>
      </c>
    </row>
    <row r="533" spans="1:7" outlineLevel="6" collapsed="1">
      <c r="A533" s="5" t="s">
        <v>14</v>
      </c>
      <c r="B533" s="5" t="s">
        <v>139</v>
      </c>
      <c r="C533" s="5" t="s">
        <v>13</v>
      </c>
      <c r="D533" s="5" t="s">
        <v>14</v>
      </c>
      <c r="E533" s="5" t="s">
        <v>252</v>
      </c>
      <c r="F533" s="5" t="s">
        <v>14</v>
      </c>
      <c r="G533" s="5">
        <v>1</v>
      </c>
    </row>
    <row r="534" spans="1:7" outlineLevel="6" collapsed="1">
      <c r="A534" s="5" t="s">
        <v>14</v>
      </c>
      <c r="B534" s="5" t="s">
        <v>139</v>
      </c>
      <c r="C534" s="5" t="s">
        <v>13</v>
      </c>
      <c r="D534" s="5" t="s">
        <v>14</v>
      </c>
      <c r="E534" s="5" t="s">
        <v>253</v>
      </c>
      <c r="F534" s="5" t="s">
        <v>14</v>
      </c>
      <c r="G534" s="5">
        <v>1</v>
      </c>
    </row>
    <row r="535" spans="1:7" outlineLevel="6" collapsed="1">
      <c r="A535" s="5" t="s">
        <v>14</v>
      </c>
      <c r="B535" s="5" t="s">
        <v>139</v>
      </c>
      <c r="C535" s="5" t="s">
        <v>13</v>
      </c>
      <c r="D535" s="5" t="s">
        <v>14</v>
      </c>
      <c r="E535" s="5" t="s">
        <v>233</v>
      </c>
      <c r="F535" s="5" t="s">
        <v>14</v>
      </c>
      <c r="G535" s="5">
        <v>1</v>
      </c>
    </row>
    <row r="536" spans="1:7" ht="29" outlineLevel="6" collapsed="1">
      <c r="A536" s="5" t="s">
        <v>11</v>
      </c>
      <c r="B536" s="5" t="s">
        <v>53</v>
      </c>
      <c r="C536" s="8" t="s">
        <v>254</v>
      </c>
      <c r="D536" s="5"/>
      <c r="E536" s="5" t="s">
        <v>255</v>
      </c>
      <c r="F536" s="5" t="s">
        <v>14</v>
      </c>
      <c r="G536" s="5" t="s">
        <v>11</v>
      </c>
    </row>
    <row r="537" spans="1:7" ht="43.5" outlineLevel="6" collapsed="1">
      <c r="A537" s="5" t="s">
        <v>11</v>
      </c>
      <c r="B537" s="5" t="s">
        <v>53</v>
      </c>
      <c r="C537" s="8" t="s">
        <v>256</v>
      </c>
      <c r="D537" s="5"/>
      <c r="E537" s="5" t="s">
        <v>257</v>
      </c>
      <c r="F537" s="5" t="s">
        <v>14</v>
      </c>
      <c r="G537" s="5" t="s">
        <v>258</v>
      </c>
    </row>
    <row r="538" spans="1:7" ht="29" outlineLevel="6" collapsed="1">
      <c r="A538" s="5" t="s">
        <v>11</v>
      </c>
      <c r="B538" s="5" t="s">
        <v>53</v>
      </c>
      <c r="C538" s="8" t="s">
        <v>259</v>
      </c>
      <c r="D538" s="5"/>
      <c r="E538" s="5" t="s">
        <v>260</v>
      </c>
      <c r="F538" s="5" t="s">
        <v>14</v>
      </c>
      <c r="G538" s="5" t="s">
        <v>11</v>
      </c>
    </row>
    <row r="539" spans="1:7" outlineLevel="6" collapsed="1">
      <c r="A539" s="5" t="s">
        <v>14</v>
      </c>
      <c r="B539" s="5" t="s">
        <v>139</v>
      </c>
      <c r="C539" s="5" t="s">
        <v>13</v>
      </c>
      <c r="D539" s="5" t="s">
        <v>14</v>
      </c>
      <c r="E539" s="5" t="s">
        <v>261</v>
      </c>
      <c r="F539" s="5" t="s">
        <v>14</v>
      </c>
      <c r="G539" s="5">
        <v>1</v>
      </c>
    </row>
    <row r="540" spans="1:7" outlineLevel="4" collapsed="1">
      <c r="A540" s="6" t="s">
        <v>14</v>
      </c>
      <c r="B540" s="7" t="s">
        <v>269</v>
      </c>
      <c r="C540" s="6" t="s">
        <v>13</v>
      </c>
      <c r="D540" s="6" t="b">
        <f>EXACT(G508,"Yes")</f>
        <v>1</v>
      </c>
      <c r="E540" s="6" t="s">
        <v>269</v>
      </c>
      <c r="F540" s="6" t="s">
        <v>14</v>
      </c>
      <c r="G540" s="6" t="s">
        <v>13</v>
      </c>
    </row>
    <row r="541" spans="1:7" outlineLevel="5" collapsed="1">
      <c r="A541" s="5" t="s">
        <v>14</v>
      </c>
      <c r="B541" s="5" t="s">
        <v>139</v>
      </c>
      <c r="C541" s="5" t="s">
        <v>13</v>
      </c>
      <c r="D541" s="5" t="s">
        <v>14</v>
      </c>
      <c r="E541" s="5" t="s">
        <v>251</v>
      </c>
      <c r="F541" s="5" t="s">
        <v>14</v>
      </c>
      <c r="G541" s="5">
        <v>1</v>
      </c>
    </row>
    <row r="542" spans="1:7" outlineLevel="5" collapsed="1">
      <c r="A542" s="5" t="s">
        <v>14</v>
      </c>
      <c r="B542" s="5" t="s">
        <v>139</v>
      </c>
      <c r="C542" s="5" t="s">
        <v>13</v>
      </c>
      <c r="D542" s="5" t="s">
        <v>14</v>
      </c>
      <c r="E542" s="5" t="s">
        <v>261</v>
      </c>
      <c r="F542" s="5" t="s">
        <v>14</v>
      </c>
      <c r="G542" s="5">
        <v>1</v>
      </c>
    </row>
    <row r="543" spans="1:7" outlineLevel="5" collapsed="1">
      <c r="A543" s="5" t="s">
        <v>14</v>
      </c>
      <c r="B543" s="5" t="s">
        <v>139</v>
      </c>
      <c r="C543" s="5" t="s">
        <v>13</v>
      </c>
      <c r="D543" s="5" t="s">
        <v>14</v>
      </c>
      <c r="E543" s="5" t="s">
        <v>252</v>
      </c>
      <c r="F543" s="5" t="s">
        <v>14</v>
      </c>
      <c r="G543" s="5">
        <v>1</v>
      </c>
    </row>
    <row r="544" spans="1:7" outlineLevel="5" collapsed="1">
      <c r="A544" s="5" t="s">
        <v>14</v>
      </c>
      <c r="B544" s="5" t="s">
        <v>139</v>
      </c>
      <c r="C544" s="5" t="s">
        <v>13</v>
      </c>
      <c r="D544" s="5" t="s">
        <v>14</v>
      </c>
      <c r="E544" s="5" t="s">
        <v>253</v>
      </c>
      <c r="F544" s="5" t="s">
        <v>14</v>
      </c>
      <c r="G544" s="5">
        <v>1</v>
      </c>
    </row>
    <row r="545" spans="1:7" ht="29" outlineLevel="4" collapsed="1">
      <c r="A545" s="5" t="s">
        <v>11</v>
      </c>
      <c r="B545" s="5" t="s">
        <v>53</v>
      </c>
      <c r="C545" s="8" t="s">
        <v>270</v>
      </c>
      <c r="D545" s="5"/>
      <c r="E545" s="5" t="s">
        <v>271</v>
      </c>
      <c r="F545" s="5" t="s">
        <v>14</v>
      </c>
      <c r="G545" s="5" t="s">
        <v>11</v>
      </c>
    </row>
    <row r="546" spans="1:7" ht="29" outlineLevel="4" collapsed="1">
      <c r="A546" s="5" t="s">
        <v>11</v>
      </c>
      <c r="B546" s="5" t="s">
        <v>53</v>
      </c>
      <c r="C546" s="8" t="s">
        <v>272</v>
      </c>
      <c r="D546" s="5"/>
      <c r="E546" s="5" t="s">
        <v>273</v>
      </c>
      <c r="F546" s="5" t="s">
        <v>14</v>
      </c>
      <c r="G546" s="5" t="s">
        <v>274</v>
      </c>
    </row>
    <row r="547" spans="1:7" outlineLevel="4" collapsed="1">
      <c r="A547" s="5" t="s">
        <v>14</v>
      </c>
      <c r="B547" s="5" t="s">
        <v>139</v>
      </c>
      <c r="C547" s="5" t="s">
        <v>13</v>
      </c>
      <c r="D547" s="5" t="s">
        <v>14</v>
      </c>
      <c r="E547" s="5" t="s">
        <v>275</v>
      </c>
      <c r="F547" s="5" t="s">
        <v>14</v>
      </c>
      <c r="G547" s="5">
        <v>1</v>
      </c>
    </row>
    <row r="548" spans="1:7" outlineLevel="2" collapsed="1">
      <c r="A548" s="6" t="s">
        <v>14</v>
      </c>
      <c r="B548" s="7" t="s">
        <v>276</v>
      </c>
      <c r="C548" s="6" t="s">
        <v>13</v>
      </c>
      <c r="D548" s="6" t="b">
        <f>EXACT(G446,"Use conservative default values")</f>
        <v>0</v>
      </c>
      <c r="E548" s="6" t="s">
        <v>277</v>
      </c>
      <c r="F548" s="6" t="s">
        <v>14</v>
      </c>
      <c r="G548" s="6" t="s">
        <v>13</v>
      </c>
    </row>
    <row r="549" spans="1:7" ht="43.5" outlineLevel="3" collapsed="1">
      <c r="A549" s="5" t="s">
        <v>11</v>
      </c>
      <c r="B549" s="5" t="s">
        <v>53</v>
      </c>
      <c r="C549" s="8" t="s">
        <v>278</v>
      </c>
      <c r="D549" s="5"/>
      <c r="E549" s="5" t="s">
        <v>279</v>
      </c>
      <c r="F549" s="5" t="s">
        <v>14</v>
      </c>
      <c r="G549" s="5" t="s">
        <v>280</v>
      </c>
    </row>
    <row r="550" spans="1:7" ht="43.5" outlineLevel="3" collapsed="1">
      <c r="A550" s="5" t="s">
        <v>14</v>
      </c>
      <c r="B550" s="5" t="s">
        <v>53</v>
      </c>
      <c r="C550" s="8" t="s">
        <v>281</v>
      </c>
      <c r="D550" s="5" t="b">
        <f>EXACT(G549,"Only to baseline electricity consumption sources but not to project or leakage electricity consumption sources")</f>
        <v>0</v>
      </c>
      <c r="E550" s="5" t="s">
        <v>282</v>
      </c>
      <c r="F550" s="5" t="s">
        <v>14</v>
      </c>
      <c r="G550" s="5" t="s">
        <v>11</v>
      </c>
    </row>
    <row r="551" spans="1:7" outlineLevel="2" collapsed="1">
      <c r="A551" s="6" t="s">
        <v>11</v>
      </c>
      <c r="B551" s="7" t="s">
        <v>283</v>
      </c>
      <c r="C551" s="6" t="s">
        <v>13</v>
      </c>
      <c r="D551" s="6"/>
      <c r="E551" s="6" t="s">
        <v>283</v>
      </c>
      <c r="F551" s="6" t="s">
        <v>14</v>
      </c>
      <c r="G551" s="6" t="s">
        <v>13</v>
      </c>
    </row>
    <row r="552" spans="1:7" ht="29" outlineLevel="3" collapsed="1">
      <c r="A552" s="5" t="s">
        <v>11</v>
      </c>
      <c r="B552" s="5" t="s">
        <v>139</v>
      </c>
      <c r="C552" s="5" t="s">
        <v>13</v>
      </c>
      <c r="D552" s="5"/>
      <c r="E552" s="5" t="s">
        <v>284</v>
      </c>
      <c r="F552" s="5" t="s">
        <v>14</v>
      </c>
      <c r="G552" s="5">
        <v>1</v>
      </c>
    </row>
    <row r="553" spans="1:7" ht="29" outlineLevel="3" collapsed="1">
      <c r="A553" s="5" t="s">
        <v>11</v>
      </c>
      <c r="B553" s="5" t="s">
        <v>139</v>
      </c>
      <c r="C553" s="5" t="s">
        <v>13</v>
      </c>
      <c r="D553" s="5"/>
      <c r="E553" s="5" t="s">
        <v>285</v>
      </c>
      <c r="F553" s="5" t="s">
        <v>14</v>
      </c>
      <c r="G553" s="5">
        <v>1</v>
      </c>
    </row>
    <row r="554" spans="1:7" outlineLevel="3" collapsed="1">
      <c r="A554" s="5" t="s">
        <v>11</v>
      </c>
      <c r="B554" s="5" t="s">
        <v>15</v>
      </c>
      <c r="C554" s="5" t="s">
        <v>13</v>
      </c>
      <c r="D554" s="5"/>
      <c r="E554" s="5" t="s">
        <v>286</v>
      </c>
      <c r="F554" s="5" t="s">
        <v>14</v>
      </c>
      <c r="G554" s="5" t="s">
        <v>17</v>
      </c>
    </row>
    <row r="555" spans="1:7" ht="29" outlineLevel="3" collapsed="1">
      <c r="A555" s="5" t="s">
        <v>11</v>
      </c>
      <c r="B555" s="5" t="s">
        <v>139</v>
      </c>
      <c r="C555" s="5" t="s">
        <v>13</v>
      </c>
      <c r="D555" s="5"/>
      <c r="E555" s="5" t="s">
        <v>287</v>
      </c>
      <c r="F555" s="5" t="s">
        <v>14</v>
      </c>
      <c r="G555" s="5">
        <v>1</v>
      </c>
    </row>
    <row r="556" spans="1:7" ht="29" outlineLevel="3" collapsed="1">
      <c r="A556" s="5" t="s">
        <v>11</v>
      </c>
      <c r="B556" s="5" t="s">
        <v>139</v>
      </c>
      <c r="C556" s="5" t="s">
        <v>13</v>
      </c>
      <c r="D556" s="5"/>
      <c r="E556" s="5" t="s">
        <v>288</v>
      </c>
      <c r="F556" s="5" t="s">
        <v>14</v>
      </c>
      <c r="G556" s="5">
        <v>1</v>
      </c>
    </row>
    <row r="557" spans="1:7" outlineLevel="3" collapsed="1">
      <c r="A557" s="5" t="s">
        <v>11</v>
      </c>
      <c r="B557" s="5" t="s">
        <v>15</v>
      </c>
      <c r="C557" s="5" t="s">
        <v>13</v>
      </c>
      <c r="D557" s="5"/>
      <c r="E557" s="5" t="s">
        <v>289</v>
      </c>
      <c r="F557" s="5" t="s">
        <v>14</v>
      </c>
      <c r="G557" s="5" t="s">
        <v>17</v>
      </c>
    </row>
    <row r="558" spans="1:7" ht="29" outlineLevel="3" collapsed="1">
      <c r="A558" s="5" t="s">
        <v>11</v>
      </c>
      <c r="B558" s="5" t="s">
        <v>139</v>
      </c>
      <c r="C558" s="5" t="s">
        <v>13</v>
      </c>
      <c r="D558" s="5"/>
      <c r="E558" s="5" t="s">
        <v>290</v>
      </c>
      <c r="F558" s="5" t="s">
        <v>14</v>
      </c>
      <c r="G558" s="5">
        <v>1</v>
      </c>
    </row>
    <row r="559" spans="1:7" ht="29" outlineLevel="3" collapsed="1">
      <c r="A559" s="5" t="s">
        <v>11</v>
      </c>
      <c r="B559" s="5" t="s">
        <v>139</v>
      </c>
      <c r="C559" s="5" t="s">
        <v>13</v>
      </c>
      <c r="D559" s="5"/>
      <c r="E559" s="5" t="s">
        <v>291</v>
      </c>
      <c r="F559" s="5" t="s">
        <v>14</v>
      </c>
      <c r="G559" s="5">
        <v>1</v>
      </c>
    </row>
    <row r="560" spans="1:7" outlineLevel="3" collapsed="1">
      <c r="A560" s="5" t="s">
        <v>11</v>
      </c>
      <c r="B560" s="5" t="s">
        <v>15</v>
      </c>
      <c r="C560" s="5" t="s">
        <v>13</v>
      </c>
      <c r="D560" s="5"/>
      <c r="E560" s="5" t="s">
        <v>292</v>
      </c>
      <c r="F560" s="5" t="s">
        <v>14</v>
      </c>
      <c r="G560" s="5" t="s">
        <v>17</v>
      </c>
    </row>
    <row r="561" spans="1:7" outlineLevel="1" collapsed="1">
      <c r="A561" s="5" t="s">
        <v>14</v>
      </c>
      <c r="B561" s="5" t="s">
        <v>139</v>
      </c>
      <c r="C561" s="5" t="s">
        <v>13</v>
      </c>
      <c r="D561" s="5" t="s">
        <v>14</v>
      </c>
      <c r="E561" s="5" t="s">
        <v>355</v>
      </c>
      <c r="F561" s="5" t="s">
        <v>14</v>
      </c>
      <c r="G561" s="5">
        <v>1</v>
      </c>
    </row>
    <row r="562" spans="1:7" outlineLevel="1" collapsed="1">
      <c r="A562" s="5" t="s">
        <v>14</v>
      </c>
      <c r="B562" s="5" t="s">
        <v>139</v>
      </c>
      <c r="C562" s="5" t="s">
        <v>13</v>
      </c>
      <c r="D562" s="5" t="s">
        <v>14</v>
      </c>
      <c r="E562" s="5" t="s">
        <v>356</v>
      </c>
      <c r="F562" s="5" t="s">
        <v>14</v>
      </c>
      <c r="G562" s="5">
        <v>1</v>
      </c>
    </row>
    <row r="563" spans="1:7" outlineLevel="1" collapsed="1">
      <c r="A563" s="5" t="s">
        <v>14</v>
      </c>
      <c r="B563" s="5" t="s">
        <v>139</v>
      </c>
      <c r="C563" s="5" t="s">
        <v>13</v>
      </c>
      <c r="D563" s="5" t="s">
        <v>14</v>
      </c>
      <c r="E563" s="5" t="s">
        <v>357</v>
      </c>
      <c r="F563" s="5" t="s">
        <v>14</v>
      </c>
      <c r="G563" s="5">
        <v>1</v>
      </c>
    </row>
    <row r="564" spans="1:7" ht="29" outlineLevel="1" collapsed="1">
      <c r="A564" s="5" t="s">
        <v>14</v>
      </c>
      <c r="B564" s="5" t="s">
        <v>139</v>
      </c>
      <c r="C564" s="5" t="s">
        <v>13</v>
      </c>
      <c r="D564" s="5" t="s">
        <v>14</v>
      </c>
      <c r="E564" s="5" t="s">
        <v>358</v>
      </c>
      <c r="F564" s="5" t="s">
        <v>14</v>
      </c>
      <c r="G564" s="5">
        <v>1</v>
      </c>
    </row>
    <row r="565" spans="1:7" outlineLevel="1" collapsed="1">
      <c r="A565" s="5" t="s">
        <v>14</v>
      </c>
      <c r="B565" s="5" t="s">
        <v>139</v>
      </c>
      <c r="C565" s="5" t="s">
        <v>13</v>
      </c>
      <c r="D565" s="5" t="s">
        <v>14</v>
      </c>
      <c r="E565" s="5" t="s">
        <v>359</v>
      </c>
      <c r="F565" s="5" t="s">
        <v>14</v>
      </c>
      <c r="G565" s="5">
        <v>1</v>
      </c>
    </row>
    <row r="566" spans="1:7" ht="29" outlineLevel="1" collapsed="1">
      <c r="A566" s="5" t="s">
        <v>14</v>
      </c>
      <c r="B566" s="5" t="s">
        <v>139</v>
      </c>
      <c r="C566" s="5" t="s">
        <v>13</v>
      </c>
      <c r="D566" s="5" t="s">
        <v>14</v>
      </c>
      <c r="E566" s="5" t="s">
        <v>360</v>
      </c>
      <c r="F566" s="5" t="s">
        <v>14</v>
      </c>
      <c r="G566" s="5">
        <v>1</v>
      </c>
    </row>
    <row r="567" spans="1:7" ht="29">
      <c r="A567" s="3" t="s">
        <v>14</v>
      </c>
      <c r="B567" s="3" t="s">
        <v>139</v>
      </c>
      <c r="C567" s="3" t="s">
        <v>13</v>
      </c>
      <c r="D567" s="3" t="s">
        <v>14</v>
      </c>
      <c r="E567" s="3" t="s">
        <v>361</v>
      </c>
      <c r="F567" s="3" t="s">
        <v>14</v>
      </c>
      <c r="G567" s="3">
        <v>1</v>
      </c>
    </row>
    <row r="568" spans="1:7">
      <c r="A568" s="3" t="s">
        <v>14</v>
      </c>
      <c r="B568" s="3" t="s">
        <v>139</v>
      </c>
      <c r="C568" s="3" t="s">
        <v>13</v>
      </c>
      <c r="D568" s="3" t="s">
        <v>14</v>
      </c>
      <c r="E568" s="3" t="s">
        <v>362</v>
      </c>
      <c r="F568" s="3" t="s">
        <v>14</v>
      </c>
      <c r="G568" s="3">
        <v>1</v>
      </c>
    </row>
    <row r="569" spans="1:7" ht="29">
      <c r="A569" s="3" t="s">
        <v>14</v>
      </c>
      <c r="B569" s="3" t="s">
        <v>139</v>
      </c>
      <c r="C569" s="3" t="s">
        <v>13</v>
      </c>
      <c r="D569" s="3" t="s">
        <v>14</v>
      </c>
      <c r="E569" s="3" t="s">
        <v>363</v>
      </c>
      <c r="F569" s="3" t="s">
        <v>14</v>
      </c>
      <c r="G569" s="3">
        <v>1</v>
      </c>
    </row>
    <row r="570" spans="1:7" ht="29">
      <c r="A570" s="3" t="s">
        <v>14</v>
      </c>
      <c r="B570" s="3" t="s">
        <v>139</v>
      </c>
      <c r="C570" s="3" t="s">
        <v>13</v>
      </c>
      <c r="D570" s="3" t="s">
        <v>14</v>
      </c>
      <c r="E570" s="3" t="s">
        <v>364</v>
      </c>
      <c r="F570" s="3" t="s">
        <v>14</v>
      </c>
      <c r="G570" s="3">
        <v>1</v>
      </c>
    </row>
    <row r="571" spans="1:7" ht="29">
      <c r="A571" s="3" t="s">
        <v>11</v>
      </c>
      <c r="B571" s="3" t="s">
        <v>53</v>
      </c>
      <c r="C571" s="4" t="s">
        <v>365</v>
      </c>
      <c r="D571" s="3"/>
      <c r="E571" s="3" t="s">
        <v>366</v>
      </c>
      <c r="F571" s="3" t="s">
        <v>14</v>
      </c>
      <c r="G571" s="3" t="s">
        <v>367</v>
      </c>
    </row>
    <row r="572" spans="1:7">
      <c r="A572" s="3" t="s">
        <v>14</v>
      </c>
      <c r="B572" s="4" t="s">
        <v>368</v>
      </c>
      <c r="C572" s="3" t="s">
        <v>13</v>
      </c>
      <c r="D572" s="3" t="b">
        <f>EXACT(G571,"Retrofit/Rehab/Replacement")</f>
        <v>0</v>
      </c>
      <c r="E572" s="3" t="s">
        <v>368</v>
      </c>
      <c r="F572" s="3" t="s">
        <v>14</v>
      </c>
      <c r="G572" s="3" t="s">
        <v>13</v>
      </c>
    </row>
    <row r="573" spans="1:7" outlineLevel="1" collapsed="1">
      <c r="A573" s="5" t="s">
        <v>14</v>
      </c>
      <c r="B573" s="5" t="s">
        <v>139</v>
      </c>
      <c r="C573" s="5" t="s">
        <v>13</v>
      </c>
      <c r="D573" s="5" t="s">
        <v>14</v>
      </c>
      <c r="E573" s="5" t="s">
        <v>369</v>
      </c>
      <c r="F573" s="5" t="s">
        <v>14</v>
      </c>
      <c r="G573" s="5">
        <v>1</v>
      </c>
    </row>
    <row r="574" spans="1:7" outlineLevel="1" collapsed="1">
      <c r="A574" s="5" t="s">
        <v>14</v>
      </c>
      <c r="B574" s="5" t="s">
        <v>139</v>
      </c>
      <c r="C574" s="5" t="s">
        <v>13</v>
      </c>
      <c r="D574" s="5" t="s">
        <v>14</v>
      </c>
      <c r="E574" s="5" t="s">
        <v>370</v>
      </c>
      <c r="F574" s="5" t="s">
        <v>14</v>
      </c>
      <c r="G574" s="5">
        <v>1</v>
      </c>
    </row>
    <row r="575" spans="1:7" outlineLevel="1" collapsed="1">
      <c r="A575" s="5" t="s">
        <v>14</v>
      </c>
      <c r="B575" s="5" t="s">
        <v>139</v>
      </c>
      <c r="C575" s="5" t="s">
        <v>13</v>
      </c>
      <c r="D575" s="5" t="s">
        <v>14</v>
      </c>
      <c r="E575" s="5" t="s">
        <v>371</v>
      </c>
      <c r="F575" s="5" t="s">
        <v>14</v>
      </c>
      <c r="G575" s="5">
        <v>1</v>
      </c>
    </row>
    <row r="576" spans="1:7" ht="43.5" outlineLevel="1" collapsed="1">
      <c r="A576" s="5" t="s">
        <v>11</v>
      </c>
      <c r="B576" s="5" t="s">
        <v>41</v>
      </c>
      <c r="C576" s="5" t="s">
        <v>13</v>
      </c>
      <c r="D576" s="5"/>
      <c r="E576" s="5" t="s">
        <v>372</v>
      </c>
      <c r="F576" s="5" t="s">
        <v>14</v>
      </c>
      <c r="G576" s="5" t="s">
        <v>43</v>
      </c>
    </row>
    <row r="577" spans="1:7" ht="29" outlineLevel="1" collapsed="1">
      <c r="A577" s="5" t="s">
        <v>11</v>
      </c>
      <c r="B577" s="5" t="s">
        <v>53</v>
      </c>
      <c r="C577" s="8" t="s">
        <v>373</v>
      </c>
      <c r="D577" s="5"/>
      <c r="E577" s="5" t="s">
        <v>374</v>
      </c>
      <c r="F577" s="5" t="s">
        <v>14</v>
      </c>
      <c r="G577" s="5" t="s">
        <v>375</v>
      </c>
    </row>
    <row r="578" spans="1:7" outlineLevel="1" collapsed="1">
      <c r="A578" s="5" t="s">
        <v>11</v>
      </c>
      <c r="B578" s="5" t="s">
        <v>15</v>
      </c>
      <c r="C578" s="5" t="s">
        <v>13</v>
      </c>
      <c r="D578" s="5"/>
      <c r="E578" s="5" t="s">
        <v>100</v>
      </c>
      <c r="F578" s="5" t="s">
        <v>14</v>
      </c>
      <c r="G578" s="5" t="s">
        <v>17</v>
      </c>
    </row>
    <row r="579" spans="1:7" ht="29" outlineLevel="1" collapsed="1">
      <c r="A579" s="5" t="s">
        <v>11</v>
      </c>
      <c r="B579" s="5" t="s">
        <v>139</v>
      </c>
      <c r="C579" s="5" t="s">
        <v>13</v>
      </c>
      <c r="D579" s="5"/>
      <c r="E579" s="5" t="s">
        <v>376</v>
      </c>
      <c r="F579" s="5" t="s">
        <v>14</v>
      </c>
      <c r="G579" s="5">
        <v>1</v>
      </c>
    </row>
    <row r="580" spans="1:7" ht="43.5" outlineLevel="1" collapsed="1">
      <c r="A580" s="5" t="s">
        <v>11</v>
      </c>
      <c r="B580" s="5" t="s">
        <v>139</v>
      </c>
      <c r="C580" s="5" t="s">
        <v>13</v>
      </c>
      <c r="D580" s="5"/>
      <c r="E580" s="5" t="s">
        <v>377</v>
      </c>
      <c r="F580" s="5" t="s">
        <v>14</v>
      </c>
      <c r="G580" s="5">
        <v>1</v>
      </c>
    </row>
    <row r="581" spans="1:7" ht="111" outlineLevel="1" collapsed="1">
      <c r="A581" s="5" t="s">
        <v>14</v>
      </c>
      <c r="B581" s="5" t="s">
        <v>60</v>
      </c>
      <c r="C581" s="9" t="s">
        <v>378</v>
      </c>
      <c r="D581" s="5"/>
      <c r="E581" s="11" t="s">
        <v>379</v>
      </c>
      <c r="F581" s="5" t="s">
        <v>14</v>
      </c>
      <c r="G581" s="5" t="s">
        <v>13</v>
      </c>
    </row>
    <row r="582" spans="1:7" ht="58" outlineLevel="1" collapsed="1">
      <c r="A582" s="5" t="s">
        <v>11</v>
      </c>
      <c r="B582" s="5" t="s">
        <v>139</v>
      </c>
      <c r="C582" s="5" t="s">
        <v>13</v>
      </c>
      <c r="D582" s="5"/>
      <c r="E582" s="5" t="s">
        <v>380</v>
      </c>
      <c r="F582" s="5" t="s">
        <v>14</v>
      </c>
      <c r="G582" s="5">
        <v>1</v>
      </c>
    </row>
    <row r="583" spans="1:7">
      <c r="A583" s="3" t="s">
        <v>14</v>
      </c>
      <c r="B583" s="4" t="s">
        <v>381</v>
      </c>
      <c r="C583" s="3" t="s">
        <v>13</v>
      </c>
      <c r="D583" s="3" t="b">
        <f>EXACT(G571,"Capacity addition to hydro or geothermal")</f>
        <v>0</v>
      </c>
      <c r="E583" s="3" t="s">
        <v>381</v>
      </c>
      <c r="F583" s="3" t="s">
        <v>14</v>
      </c>
      <c r="G583" s="3" t="s">
        <v>13</v>
      </c>
    </row>
    <row r="584" spans="1:7" ht="29" outlineLevel="1" collapsed="1">
      <c r="A584" s="5" t="s">
        <v>11</v>
      </c>
      <c r="B584" s="5" t="s">
        <v>53</v>
      </c>
      <c r="C584" s="8" t="s">
        <v>382</v>
      </c>
      <c r="D584" s="5"/>
      <c r="E584" s="5" t="s">
        <v>383</v>
      </c>
      <c r="F584" s="5" t="s">
        <v>14</v>
      </c>
      <c r="G584" s="5" t="s">
        <v>384</v>
      </c>
    </row>
    <row r="585" spans="1:7" outlineLevel="1" collapsed="1">
      <c r="A585" s="6" t="s">
        <v>14</v>
      </c>
      <c r="B585" s="7" t="s">
        <v>368</v>
      </c>
      <c r="C585" s="6" t="s">
        <v>13</v>
      </c>
      <c r="D585" s="6" t="b">
        <f>EXACT(G584,"Hydro/Geothermal")</f>
        <v>0</v>
      </c>
      <c r="E585" s="6" t="s">
        <v>368</v>
      </c>
      <c r="F585" s="6" t="s">
        <v>14</v>
      </c>
      <c r="G585" s="6" t="s">
        <v>13</v>
      </c>
    </row>
    <row r="586" spans="1:7" outlineLevel="2" collapsed="1">
      <c r="A586" s="5" t="s">
        <v>14</v>
      </c>
      <c r="B586" s="5" t="s">
        <v>139</v>
      </c>
      <c r="C586" s="5" t="s">
        <v>13</v>
      </c>
      <c r="D586" s="5" t="s">
        <v>14</v>
      </c>
      <c r="E586" s="5" t="s">
        <v>369</v>
      </c>
      <c r="F586" s="5" t="s">
        <v>14</v>
      </c>
      <c r="G586" s="5">
        <v>1</v>
      </c>
    </row>
    <row r="587" spans="1:7" outlineLevel="2" collapsed="1">
      <c r="A587" s="5" t="s">
        <v>14</v>
      </c>
      <c r="B587" s="5" t="s">
        <v>139</v>
      </c>
      <c r="C587" s="5" t="s">
        <v>13</v>
      </c>
      <c r="D587" s="5" t="s">
        <v>14</v>
      </c>
      <c r="E587" s="5" t="s">
        <v>370</v>
      </c>
      <c r="F587" s="5" t="s">
        <v>14</v>
      </c>
      <c r="G587" s="5">
        <v>1</v>
      </c>
    </row>
    <row r="588" spans="1:7" outlineLevel="2" collapsed="1">
      <c r="A588" s="5" t="s">
        <v>14</v>
      </c>
      <c r="B588" s="5" t="s">
        <v>139</v>
      </c>
      <c r="C588" s="5" t="s">
        <v>13</v>
      </c>
      <c r="D588" s="5" t="s">
        <v>14</v>
      </c>
      <c r="E588" s="5" t="s">
        <v>371</v>
      </c>
      <c r="F588" s="5" t="s">
        <v>14</v>
      </c>
      <c r="G588" s="5">
        <v>1</v>
      </c>
    </row>
    <row r="589" spans="1:7" ht="43.5" outlineLevel="2" collapsed="1">
      <c r="A589" s="5" t="s">
        <v>11</v>
      </c>
      <c r="B589" s="5" t="s">
        <v>41</v>
      </c>
      <c r="C589" s="5" t="s">
        <v>13</v>
      </c>
      <c r="D589" s="5"/>
      <c r="E589" s="5" t="s">
        <v>372</v>
      </c>
      <c r="F589" s="5" t="s">
        <v>14</v>
      </c>
      <c r="G589" s="5" t="s">
        <v>43</v>
      </c>
    </row>
    <row r="590" spans="1:7" ht="29" outlineLevel="2" collapsed="1">
      <c r="A590" s="5" t="s">
        <v>11</v>
      </c>
      <c r="B590" s="5" t="s">
        <v>53</v>
      </c>
      <c r="C590" s="8" t="s">
        <v>373</v>
      </c>
      <c r="D590" s="5"/>
      <c r="E590" s="5" t="s">
        <v>374</v>
      </c>
      <c r="F590" s="5" t="s">
        <v>14</v>
      </c>
      <c r="G590" s="5" t="s">
        <v>375</v>
      </c>
    </row>
    <row r="591" spans="1:7" outlineLevel="2" collapsed="1">
      <c r="A591" s="5" t="s">
        <v>11</v>
      </c>
      <c r="B591" s="5" t="s">
        <v>15</v>
      </c>
      <c r="C591" s="5" t="s">
        <v>13</v>
      </c>
      <c r="D591" s="5"/>
      <c r="E591" s="5" t="s">
        <v>100</v>
      </c>
      <c r="F591" s="5" t="s">
        <v>14</v>
      </c>
      <c r="G591" s="5" t="s">
        <v>17</v>
      </c>
    </row>
    <row r="592" spans="1:7" ht="29" outlineLevel="2" collapsed="1">
      <c r="A592" s="5" t="s">
        <v>11</v>
      </c>
      <c r="B592" s="5" t="s">
        <v>139</v>
      </c>
      <c r="C592" s="5" t="s">
        <v>13</v>
      </c>
      <c r="D592" s="5"/>
      <c r="E592" s="5" t="s">
        <v>376</v>
      </c>
      <c r="F592" s="5" t="s">
        <v>14</v>
      </c>
      <c r="G592" s="5">
        <v>1</v>
      </c>
    </row>
    <row r="593" spans="1:7" ht="43.5" outlineLevel="2" collapsed="1">
      <c r="A593" s="5" t="s">
        <v>11</v>
      </c>
      <c r="B593" s="5" t="s">
        <v>139</v>
      </c>
      <c r="C593" s="5" t="s">
        <v>13</v>
      </c>
      <c r="D593" s="5"/>
      <c r="E593" s="5" t="s">
        <v>377</v>
      </c>
      <c r="F593" s="5" t="s">
        <v>14</v>
      </c>
      <c r="G593" s="5">
        <v>1</v>
      </c>
    </row>
    <row r="594" spans="1:7" ht="111" outlineLevel="2" collapsed="1">
      <c r="A594" s="5" t="s">
        <v>14</v>
      </c>
      <c r="B594" s="5" t="s">
        <v>60</v>
      </c>
      <c r="C594" s="9" t="s">
        <v>378</v>
      </c>
      <c r="D594" s="5"/>
      <c r="E594" s="11" t="s">
        <v>379</v>
      </c>
      <c r="F594" s="5" t="s">
        <v>14</v>
      </c>
      <c r="G594" s="5" t="s">
        <v>13</v>
      </c>
    </row>
    <row r="595" spans="1:7" ht="58" outlineLevel="2" collapsed="1">
      <c r="A595" s="5" t="s">
        <v>11</v>
      </c>
      <c r="B595" s="5" t="s">
        <v>139</v>
      </c>
      <c r="C595" s="5" t="s">
        <v>13</v>
      </c>
      <c r="D595" s="5"/>
      <c r="E595" s="5" t="s">
        <v>380</v>
      </c>
      <c r="F595" s="5" t="s">
        <v>14</v>
      </c>
      <c r="G595" s="5">
        <v>1</v>
      </c>
    </row>
    <row r="596" spans="1:7" ht="29" outlineLevel="1" collapsed="1">
      <c r="A596" s="5" t="s">
        <v>14</v>
      </c>
      <c r="B596" s="5" t="s">
        <v>139</v>
      </c>
      <c r="C596" s="5" t="s">
        <v>13</v>
      </c>
      <c r="D596" s="5" t="b">
        <f>EXACT(G584,"Wind/Solar/Wave/Tidal Plant")</f>
        <v>1</v>
      </c>
      <c r="E596" s="5" t="s">
        <v>385</v>
      </c>
      <c r="F596" s="5" t="s">
        <v>14</v>
      </c>
      <c r="G596" s="5">
        <v>1</v>
      </c>
    </row>
    <row r="597" spans="1:7" ht="29" outlineLevel="1" collapsed="1">
      <c r="A597" s="5" t="s">
        <v>14</v>
      </c>
      <c r="B597" s="5" t="s">
        <v>139</v>
      </c>
      <c r="C597" s="5" t="s">
        <v>13</v>
      </c>
      <c r="D597" s="5" t="b">
        <f>EXACT(G584,"Wind/Solar/Wave/Tidal Plant")</f>
        <v>1</v>
      </c>
      <c r="E597" s="5" t="s">
        <v>386</v>
      </c>
      <c r="F597" s="5" t="s">
        <v>14</v>
      </c>
      <c r="G597" s="5">
        <v>1</v>
      </c>
    </row>
    <row r="598" spans="1:7">
      <c r="A598" s="3" t="s">
        <v>14</v>
      </c>
      <c r="B598" s="4" t="s">
        <v>387</v>
      </c>
      <c r="C598" s="3" t="s">
        <v>13</v>
      </c>
      <c r="D598" s="3" t="b">
        <f>EXACT(G571,"Greenfield Power Plants")</f>
        <v>1</v>
      </c>
      <c r="E598" s="3" t="s">
        <v>387</v>
      </c>
      <c r="F598" s="3" t="s">
        <v>14</v>
      </c>
      <c r="G598" s="3" t="s">
        <v>13</v>
      </c>
    </row>
    <row r="599" spans="1:7" ht="43.5" outlineLevel="1" collapsed="1">
      <c r="A599" s="5" t="s">
        <v>14</v>
      </c>
      <c r="B599" s="5" t="s">
        <v>139</v>
      </c>
      <c r="C599" s="5" t="s">
        <v>13</v>
      </c>
      <c r="D599" s="5" t="s">
        <v>14</v>
      </c>
      <c r="E599" s="5" t="s">
        <v>388</v>
      </c>
      <c r="F599" s="5" t="s">
        <v>14</v>
      </c>
      <c r="G599" s="5">
        <v>1</v>
      </c>
    </row>
    <row r="600" spans="1:7" ht="29" outlineLevel="1" collapsed="1">
      <c r="A600" s="5" t="s">
        <v>11</v>
      </c>
      <c r="B600" s="5" t="s">
        <v>139</v>
      </c>
      <c r="C600" s="5" t="s">
        <v>13</v>
      </c>
      <c r="D600" s="5"/>
      <c r="E600" s="5" t="s">
        <v>389</v>
      </c>
      <c r="F600" s="5" t="s">
        <v>14</v>
      </c>
      <c r="G600" s="5">
        <v>1</v>
      </c>
    </row>
    <row r="601" spans="1:7" ht="43.5" outlineLevel="1" collapsed="1">
      <c r="A601" s="5" t="s">
        <v>11</v>
      </c>
      <c r="B601" s="5" t="s">
        <v>53</v>
      </c>
      <c r="C601" s="8" t="s">
        <v>390</v>
      </c>
      <c r="D601" s="5"/>
      <c r="E601" s="5" t="s">
        <v>391</v>
      </c>
      <c r="F601" s="5" t="s">
        <v>14</v>
      </c>
      <c r="G601" s="5" t="s">
        <v>11</v>
      </c>
    </row>
    <row r="602" spans="1:7" ht="29">
      <c r="A602" s="3" t="s">
        <v>14</v>
      </c>
      <c r="B602" s="3" t="s">
        <v>139</v>
      </c>
      <c r="C602" s="3" t="s">
        <v>13</v>
      </c>
      <c r="D602" s="3" t="s">
        <v>14</v>
      </c>
      <c r="E602" s="3" t="s">
        <v>363</v>
      </c>
      <c r="F602" s="3" t="s">
        <v>14</v>
      </c>
      <c r="G602" s="3">
        <v>1</v>
      </c>
    </row>
    <row r="603" spans="1:7">
      <c r="A603" s="3" t="s">
        <v>14</v>
      </c>
      <c r="B603" s="3" t="s">
        <v>139</v>
      </c>
      <c r="C603" s="3" t="s">
        <v>13</v>
      </c>
      <c r="D603" s="3" t="s">
        <v>14</v>
      </c>
      <c r="E603" s="3" t="s">
        <v>392</v>
      </c>
      <c r="F603" s="3" t="s">
        <v>14</v>
      </c>
      <c r="G603" s="3">
        <v>1</v>
      </c>
    </row>
    <row r="604" spans="1:7">
      <c r="A604" s="3" t="s">
        <v>14</v>
      </c>
      <c r="B604" s="3" t="s">
        <v>139</v>
      </c>
      <c r="C604" s="3" t="s">
        <v>13</v>
      </c>
      <c r="D604" s="3" t="s">
        <v>14</v>
      </c>
      <c r="E604" s="3" t="s">
        <v>393</v>
      </c>
      <c r="F604" s="3" t="s">
        <v>14</v>
      </c>
      <c r="G604" s="3">
        <v>1</v>
      </c>
    </row>
    <row r="605" spans="1:7">
      <c r="A605" s="3" t="s">
        <v>14</v>
      </c>
      <c r="B605" s="3" t="s">
        <v>139</v>
      </c>
      <c r="C605" s="3" t="s">
        <v>13</v>
      </c>
      <c r="D605" s="3" t="s">
        <v>14</v>
      </c>
      <c r="E605" s="3" t="s">
        <v>394</v>
      </c>
      <c r="F605" s="3" t="s">
        <v>14</v>
      </c>
      <c r="G605" s="3">
        <v>1</v>
      </c>
    </row>
    <row r="606" spans="1:7">
      <c r="A606" s="3" t="s">
        <v>11</v>
      </c>
      <c r="B606" s="4" t="s">
        <v>193</v>
      </c>
      <c r="C606" s="3" t="s">
        <v>13</v>
      </c>
      <c r="D606" s="3"/>
      <c r="E606" s="3" t="s">
        <v>193</v>
      </c>
      <c r="F606" s="3" t="s">
        <v>14</v>
      </c>
      <c r="G606" s="3" t="s">
        <v>13</v>
      </c>
    </row>
    <row r="607" spans="1:7" outlineLevel="1" collapsed="1">
      <c r="A607" s="5" t="s">
        <v>11</v>
      </c>
      <c r="B607" s="5" t="s">
        <v>15</v>
      </c>
      <c r="C607" s="5" t="s">
        <v>13</v>
      </c>
      <c r="D607" s="5"/>
      <c r="E607" s="5" t="s">
        <v>194</v>
      </c>
      <c r="F607" s="5" t="s">
        <v>14</v>
      </c>
      <c r="G607" s="5" t="s">
        <v>17</v>
      </c>
    </row>
    <row r="608" spans="1:7" ht="29" outlineLevel="1" collapsed="1">
      <c r="A608" s="5" t="s">
        <v>11</v>
      </c>
      <c r="B608" s="5" t="s">
        <v>53</v>
      </c>
      <c r="C608" s="8" t="s">
        <v>195</v>
      </c>
      <c r="D608" s="5"/>
      <c r="E608" s="5" t="s">
        <v>196</v>
      </c>
      <c r="F608" s="5" t="s">
        <v>14</v>
      </c>
      <c r="G608" s="5" t="s">
        <v>197</v>
      </c>
    </row>
    <row r="609" spans="1:7" outlineLevel="1">
      <c r="A609" s="6" t="s">
        <v>14</v>
      </c>
      <c r="B609" s="7" t="s">
        <v>198</v>
      </c>
      <c r="C609" s="6" t="s">
        <v>13</v>
      </c>
      <c r="D609" s="6" t="b">
        <f>EXACT(G608,"Annual")</f>
        <v>0</v>
      </c>
      <c r="E609" s="6" t="s">
        <v>199</v>
      </c>
      <c r="F609" s="6" t="s">
        <v>14</v>
      </c>
      <c r="G609" s="6" t="s">
        <v>13</v>
      </c>
    </row>
    <row r="610" spans="1:7" ht="29" outlineLevel="2" collapsed="1">
      <c r="A610" s="5" t="s">
        <v>11</v>
      </c>
      <c r="B610" s="5" t="s">
        <v>53</v>
      </c>
      <c r="C610" s="8" t="s">
        <v>200</v>
      </c>
      <c r="D610" s="5"/>
      <c r="E610" s="5" t="s">
        <v>199</v>
      </c>
      <c r="F610" s="5" t="s">
        <v>14</v>
      </c>
      <c r="G610" s="5" t="s">
        <v>11</v>
      </c>
    </row>
    <row r="611" spans="1:7" outlineLevel="2">
      <c r="A611" s="6" t="s">
        <v>14</v>
      </c>
      <c r="B611" s="7" t="s">
        <v>201</v>
      </c>
      <c r="C611" s="6" t="s">
        <v>13</v>
      </c>
      <c r="D611" s="6" t="b">
        <f>EXACT(G610,"No")</f>
        <v>0</v>
      </c>
      <c r="E611" s="6" t="s">
        <v>202</v>
      </c>
      <c r="F611" s="6" t="s">
        <v>14</v>
      </c>
      <c r="G611" s="6" t="s">
        <v>13</v>
      </c>
    </row>
    <row r="612" spans="1:7" ht="29" outlineLevel="3" collapsed="1">
      <c r="A612" s="5" t="s">
        <v>11</v>
      </c>
      <c r="B612" s="5" t="s">
        <v>53</v>
      </c>
      <c r="C612" s="8" t="s">
        <v>203</v>
      </c>
      <c r="D612" s="5"/>
      <c r="E612" s="5" t="s">
        <v>202</v>
      </c>
      <c r="F612" s="5" t="s">
        <v>14</v>
      </c>
      <c r="G612" s="5" t="s">
        <v>11</v>
      </c>
    </row>
    <row r="613" spans="1:7" outlineLevel="3" collapsed="1">
      <c r="A613" s="6" t="s">
        <v>14</v>
      </c>
      <c r="B613" s="7" t="s">
        <v>204</v>
      </c>
      <c r="C613" s="6" t="s">
        <v>13</v>
      </c>
      <c r="D613" s="6" t="b">
        <f>EXACT(G612,"No")</f>
        <v>0</v>
      </c>
      <c r="E613" s="6" t="s">
        <v>205</v>
      </c>
      <c r="F613" s="6" t="s">
        <v>14</v>
      </c>
      <c r="G613" s="6" t="s">
        <v>13</v>
      </c>
    </row>
    <row r="614" spans="1:7" ht="29" outlineLevel="4" collapsed="1">
      <c r="A614" s="5" t="s">
        <v>11</v>
      </c>
      <c r="B614" s="5" t="s">
        <v>53</v>
      </c>
      <c r="C614" s="8" t="s">
        <v>206</v>
      </c>
      <c r="D614" s="5"/>
      <c r="E614" s="5" t="s">
        <v>205</v>
      </c>
      <c r="F614" s="5" t="s">
        <v>14</v>
      </c>
      <c r="G614" s="5" t="s">
        <v>11</v>
      </c>
    </row>
    <row r="615" spans="1:7" outlineLevel="4" collapsed="1">
      <c r="A615" s="6" t="s">
        <v>14</v>
      </c>
      <c r="B615" s="7" t="s">
        <v>207</v>
      </c>
      <c r="C615" s="6" t="s">
        <v>13</v>
      </c>
      <c r="D615" s="6" t="b">
        <f>EXACT(G614,"No")</f>
        <v>0</v>
      </c>
      <c r="E615" s="6" t="s">
        <v>208</v>
      </c>
      <c r="F615" s="6" t="s">
        <v>14</v>
      </c>
      <c r="G615" s="6" t="s">
        <v>13</v>
      </c>
    </row>
    <row r="616" spans="1:7" ht="29" outlineLevel="5" collapsed="1">
      <c r="A616" s="5" t="s">
        <v>11</v>
      </c>
      <c r="B616" s="5" t="s">
        <v>53</v>
      </c>
      <c r="C616" s="8" t="s">
        <v>328</v>
      </c>
      <c r="D616" s="5"/>
      <c r="E616" s="5" t="s">
        <v>208</v>
      </c>
      <c r="F616" s="5" t="s">
        <v>14</v>
      </c>
      <c r="G616" s="5" t="s">
        <v>11</v>
      </c>
    </row>
    <row r="617" spans="1:7" ht="29" outlineLevel="5" collapsed="1">
      <c r="A617" s="6" t="s">
        <v>14</v>
      </c>
      <c r="B617" s="7" t="s">
        <v>329</v>
      </c>
      <c r="C617" s="6" t="s">
        <v>13</v>
      </c>
      <c r="D617" s="6" t="b">
        <f>EXACT(G616,"No")</f>
        <v>0</v>
      </c>
      <c r="E617" s="6" t="s">
        <v>330</v>
      </c>
      <c r="F617" s="6" t="s">
        <v>14</v>
      </c>
      <c r="G617" s="6" t="s">
        <v>13</v>
      </c>
    </row>
    <row r="618" spans="1:7" ht="29" outlineLevel="6" collapsed="1">
      <c r="A618" s="5" t="s">
        <v>11</v>
      </c>
      <c r="B618" s="5" t="s">
        <v>53</v>
      </c>
      <c r="C618" s="8" t="s">
        <v>395</v>
      </c>
      <c r="D618" s="5"/>
      <c r="E618" s="5" t="s">
        <v>330</v>
      </c>
      <c r="F618" s="5" t="s">
        <v>14</v>
      </c>
      <c r="G618" s="5" t="s">
        <v>11</v>
      </c>
    </row>
    <row r="619" spans="1:7" ht="47" outlineLevel="6" collapsed="1">
      <c r="A619" s="5" t="s">
        <v>14</v>
      </c>
      <c r="B619" s="5" t="s">
        <v>60</v>
      </c>
      <c r="C619" s="9" t="s">
        <v>61</v>
      </c>
      <c r="D619" s="5" t="b">
        <f>EXACT(G618,"No")</f>
        <v>0</v>
      </c>
      <c r="E619" s="10" t="s">
        <v>396</v>
      </c>
      <c r="F619" s="5" t="s">
        <v>14</v>
      </c>
      <c r="G619" s="5" t="s">
        <v>13</v>
      </c>
    </row>
    <row r="620" spans="1:7" outlineLevel="6" collapsed="1">
      <c r="A620" s="6" t="s">
        <v>14</v>
      </c>
      <c r="B620" s="7" t="s">
        <v>211</v>
      </c>
      <c r="C620" s="6" t="s">
        <v>13</v>
      </c>
      <c r="D620" s="6" t="b">
        <f>EXACT(G618,"Yes")</f>
        <v>1</v>
      </c>
      <c r="E620" s="6" t="s">
        <v>397</v>
      </c>
      <c r="F620" s="6" t="s">
        <v>14</v>
      </c>
      <c r="G620" s="6" t="s">
        <v>13</v>
      </c>
    </row>
    <row r="621" spans="1:7" ht="29" outlineLevel="7" collapsed="1">
      <c r="A621" s="5" t="s">
        <v>11</v>
      </c>
      <c r="B621" s="5" t="s">
        <v>53</v>
      </c>
      <c r="C621" s="8" t="s">
        <v>213</v>
      </c>
      <c r="D621" s="5"/>
      <c r="E621" s="5" t="s">
        <v>214</v>
      </c>
      <c r="F621" s="5" t="s">
        <v>14</v>
      </c>
      <c r="G621" s="5" t="s">
        <v>215</v>
      </c>
    </row>
    <row r="622" spans="1:7" ht="29" outlineLevel="7" collapsed="1">
      <c r="A622" s="5" t="s">
        <v>14</v>
      </c>
      <c r="B622" s="8" t="s">
        <v>216</v>
      </c>
      <c r="C622" s="5" t="s">
        <v>13</v>
      </c>
      <c r="D622" s="5" t="b">
        <f>EXACT(G621,"Based on the total net electricity generation of all power plants serving the system and the fuel types and total fuel consumption of the project electricity system")</f>
        <v>0</v>
      </c>
      <c r="E622" s="5" t="s">
        <v>217</v>
      </c>
      <c r="F622" s="5" t="s">
        <v>14</v>
      </c>
      <c r="G622" s="5" t="s">
        <v>13</v>
      </c>
    </row>
    <row r="623" spans="1:7" outlineLevel="7" collapsed="1">
      <c r="A623" s="5" t="s">
        <v>14</v>
      </c>
      <c r="B623" s="8" t="s">
        <v>218</v>
      </c>
      <c r="C623" s="5" t="s">
        <v>13</v>
      </c>
      <c r="D623" s="5" t="b">
        <f>EXACT(G621,"Based on the net electricity generation and a CO2 emission factor of each power unit")</f>
        <v>1</v>
      </c>
      <c r="E623" s="5" t="s">
        <v>219</v>
      </c>
      <c r="F623" s="5" t="s">
        <v>14</v>
      </c>
      <c r="G623" s="5" t="s">
        <v>13</v>
      </c>
    </row>
    <row r="624" spans="1:7" outlineLevel="7" collapsed="1">
      <c r="A624" s="5" t="s">
        <v>14</v>
      </c>
      <c r="B624" s="5" t="s">
        <v>139</v>
      </c>
      <c r="C624" s="5" t="s">
        <v>13</v>
      </c>
      <c r="D624" s="5" t="s">
        <v>14</v>
      </c>
      <c r="E624" s="5" t="s">
        <v>220</v>
      </c>
      <c r="F624" s="5" t="s">
        <v>14</v>
      </c>
      <c r="G624" s="5">
        <v>1</v>
      </c>
    </row>
    <row r="625" spans="1:7" outlineLevel="5" collapsed="1">
      <c r="A625" s="6" t="s">
        <v>14</v>
      </c>
      <c r="B625" s="7" t="s">
        <v>209</v>
      </c>
      <c r="C625" s="6" t="s">
        <v>13</v>
      </c>
      <c r="D625" s="6" t="b">
        <f>EXACT(G616,"Yes")</f>
        <v>1</v>
      </c>
      <c r="E625" s="6" t="s">
        <v>210</v>
      </c>
      <c r="F625" s="6" t="s">
        <v>14</v>
      </c>
      <c r="G625" s="6" t="s">
        <v>13</v>
      </c>
    </row>
    <row r="626" spans="1:7" ht="43.5" outlineLevel="6" collapsed="1">
      <c r="A626" s="5" t="s">
        <v>11</v>
      </c>
      <c r="B626" s="5" t="s">
        <v>53</v>
      </c>
      <c r="C626" s="8" t="s">
        <v>331</v>
      </c>
      <c r="D626" s="5"/>
      <c r="E626" s="5" t="s">
        <v>332</v>
      </c>
      <c r="F626" s="5" t="s">
        <v>14</v>
      </c>
      <c r="G626" s="5" t="s">
        <v>333</v>
      </c>
    </row>
    <row r="627" spans="1:7" outlineLevel="6" collapsed="1">
      <c r="A627" s="6" t="s">
        <v>14</v>
      </c>
      <c r="B627" s="7" t="s">
        <v>334</v>
      </c>
      <c r="C627" s="6" t="s">
        <v>13</v>
      </c>
      <c r="D627" s="6" t="b">
        <f>EXACT(G626,"Lambda (λy) should be determined by applying the step wise procedure provided in appendix 3 of methodology")</f>
        <v>0</v>
      </c>
      <c r="E627" s="6" t="s">
        <v>334</v>
      </c>
      <c r="F627" s="6" t="s">
        <v>14</v>
      </c>
      <c r="G627" s="6" t="s">
        <v>13</v>
      </c>
    </row>
    <row r="628" spans="1:7" ht="29" outlineLevel="7" collapsed="1">
      <c r="A628" s="5" t="s">
        <v>11</v>
      </c>
      <c r="B628" s="5" t="s">
        <v>139</v>
      </c>
      <c r="C628" s="5" t="s">
        <v>13</v>
      </c>
      <c r="D628" s="5"/>
      <c r="E628" s="5" t="s">
        <v>398</v>
      </c>
      <c r="F628" s="5" t="s">
        <v>14</v>
      </c>
      <c r="G628" s="5">
        <v>1</v>
      </c>
    </row>
    <row r="629" spans="1:7" outlineLevel="7" collapsed="1">
      <c r="A629" s="5" t="s">
        <v>11</v>
      </c>
      <c r="B629" s="5" t="s">
        <v>15</v>
      </c>
      <c r="C629" s="5" t="s">
        <v>13</v>
      </c>
      <c r="D629" s="5"/>
      <c r="E629" s="5" t="s">
        <v>399</v>
      </c>
      <c r="F629" s="5" t="s">
        <v>14</v>
      </c>
      <c r="G629" s="5" t="s">
        <v>17</v>
      </c>
    </row>
    <row r="630" spans="1:7" outlineLevel="7" collapsed="1">
      <c r="A630" s="5" t="s">
        <v>11</v>
      </c>
      <c r="B630" s="5" t="s">
        <v>400</v>
      </c>
      <c r="C630" s="5" t="s">
        <v>13</v>
      </c>
      <c r="D630" s="5"/>
      <c r="E630" s="5" t="s">
        <v>401</v>
      </c>
      <c r="F630" s="5" t="s">
        <v>14</v>
      </c>
      <c r="G630" s="5" t="s">
        <v>402</v>
      </c>
    </row>
    <row r="631" spans="1:7" outlineLevel="6" collapsed="1">
      <c r="A631" s="6" t="s">
        <v>14</v>
      </c>
      <c r="B631" s="7" t="s">
        <v>335</v>
      </c>
      <c r="C631" s="6" t="s">
        <v>13</v>
      </c>
      <c r="D631" s="6" t="b">
        <f>EXACT(G626,"Use default values of lambda based on the share of electricity generation from low-cost/must-run in total generation")</f>
        <v>1</v>
      </c>
      <c r="E631" s="6" t="s">
        <v>335</v>
      </c>
      <c r="F631" s="6" t="s">
        <v>14</v>
      </c>
      <c r="G631" s="6" t="s">
        <v>13</v>
      </c>
    </row>
    <row r="632" spans="1:7" ht="29" outlineLevel="7" collapsed="1">
      <c r="A632" s="5" t="s">
        <v>14</v>
      </c>
      <c r="B632" s="5" t="s">
        <v>139</v>
      </c>
      <c r="C632" s="5" t="s">
        <v>13</v>
      </c>
      <c r="D632" s="5" t="s">
        <v>14</v>
      </c>
      <c r="E632" s="5" t="s">
        <v>398</v>
      </c>
      <c r="F632" s="5" t="s">
        <v>14</v>
      </c>
      <c r="G632" s="5">
        <v>1</v>
      </c>
    </row>
    <row r="633" spans="1:7" outlineLevel="7" collapsed="1">
      <c r="A633" s="5" t="s">
        <v>14</v>
      </c>
      <c r="B633" s="5" t="s">
        <v>139</v>
      </c>
      <c r="C633" s="5" t="s">
        <v>13</v>
      </c>
      <c r="D633" s="5" t="s">
        <v>14</v>
      </c>
      <c r="E633" s="5" t="s">
        <v>403</v>
      </c>
      <c r="F633" s="5" t="s">
        <v>14</v>
      </c>
      <c r="G633" s="5">
        <v>1</v>
      </c>
    </row>
    <row r="634" spans="1:7" ht="29" outlineLevel="7" collapsed="1">
      <c r="A634" s="5" t="s">
        <v>11</v>
      </c>
      <c r="B634" s="5" t="s">
        <v>139</v>
      </c>
      <c r="C634" s="5" t="s">
        <v>13</v>
      </c>
      <c r="D634" s="5"/>
      <c r="E634" s="5" t="s">
        <v>404</v>
      </c>
      <c r="F634" s="5" t="s">
        <v>11</v>
      </c>
      <c r="G634" s="5">
        <v>1</v>
      </c>
    </row>
    <row r="635" spans="1:7" outlineLevel="7" collapsed="1">
      <c r="A635" s="5" t="s">
        <v>11</v>
      </c>
      <c r="B635" s="5" t="s">
        <v>139</v>
      </c>
      <c r="C635" s="5" t="s">
        <v>13</v>
      </c>
      <c r="D635" s="5"/>
      <c r="E635" s="5" t="s">
        <v>405</v>
      </c>
      <c r="F635" s="5" t="s">
        <v>11</v>
      </c>
      <c r="G635" s="5">
        <v>1</v>
      </c>
    </row>
    <row r="636" spans="1:7" outlineLevel="7" collapsed="1">
      <c r="A636" s="5" t="s">
        <v>11</v>
      </c>
      <c r="B636" s="5" t="s">
        <v>139</v>
      </c>
      <c r="C636" s="5" t="s">
        <v>13</v>
      </c>
      <c r="D636" s="5"/>
      <c r="E636" s="5" t="s">
        <v>406</v>
      </c>
      <c r="F636" s="5" t="s">
        <v>14</v>
      </c>
      <c r="G636" s="5">
        <v>1</v>
      </c>
    </row>
    <row r="637" spans="1:7" outlineLevel="6" collapsed="1">
      <c r="A637" s="5" t="s">
        <v>14</v>
      </c>
      <c r="B637" s="5" t="s">
        <v>139</v>
      </c>
      <c r="C637" s="5" t="s">
        <v>13</v>
      </c>
      <c r="D637" s="5" t="s">
        <v>14</v>
      </c>
      <c r="E637" s="5" t="s">
        <v>336</v>
      </c>
      <c r="F637" s="5" t="s">
        <v>14</v>
      </c>
      <c r="G637" s="5">
        <v>1</v>
      </c>
    </row>
    <row r="638" spans="1:7" outlineLevel="6" collapsed="1">
      <c r="A638" s="6" t="s">
        <v>11</v>
      </c>
      <c r="B638" s="7" t="s">
        <v>224</v>
      </c>
      <c r="C638" s="6" t="s">
        <v>13</v>
      </c>
      <c r="D638" s="6"/>
      <c r="E638" s="6" t="s">
        <v>225</v>
      </c>
      <c r="F638" s="6" t="s">
        <v>11</v>
      </c>
      <c r="G638" s="6" t="s">
        <v>13</v>
      </c>
    </row>
    <row r="639" spans="1:7" ht="29" outlineLevel="7" collapsed="1">
      <c r="A639" s="5" t="s">
        <v>11</v>
      </c>
      <c r="B639" s="5" t="s">
        <v>53</v>
      </c>
      <c r="C639" s="8" t="s">
        <v>341</v>
      </c>
      <c r="D639" s="5"/>
      <c r="E639" s="5" t="s">
        <v>342</v>
      </c>
      <c r="F639" s="5" t="s">
        <v>14</v>
      </c>
      <c r="G639" s="5" t="s">
        <v>343</v>
      </c>
    </row>
    <row r="640" spans="1:7" outlineLevel="7" collapsed="1">
      <c r="A640" s="5" t="s">
        <v>14</v>
      </c>
      <c r="B640" s="8" t="s">
        <v>344</v>
      </c>
      <c r="C640" s="5" t="s">
        <v>13</v>
      </c>
      <c r="D640" s="5" t="b">
        <f>EXACT(G639,"Only data available is the electricity generation for the specific power unit")</f>
        <v>0</v>
      </c>
      <c r="E640" s="5" t="s">
        <v>345</v>
      </c>
      <c r="F640" s="5" t="s">
        <v>14</v>
      </c>
      <c r="G640" s="5" t="s">
        <v>13</v>
      </c>
    </row>
    <row r="641" spans="1:7" ht="29" outlineLevel="7" collapsed="1">
      <c r="A641" s="5" t="s">
        <v>14</v>
      </c>
      <c r="B641" s="8" t="s">
        <v>346</v>
      </c>
      <c r="C641" s="5" t="s">
        <v>13</v>
      </c>
      <c r="D641" s="5" t="b">
        <f>EXACT(G639,"Only data available for the specific power unit are the electricity generation and the fuel types used")</f>
        <v>0</v>
      </c>
      <c r="E641" s="5" t="s">
        <v>347</v>
      </c>
      <c r="F641" s="5" t="s">
        <v>14</v>
      </c>
      <c r="G641" s="5" t="s">
        <v>13</v>
      </c>
    </row>
    <row r="642" spans="1:7" outlineLevel="7" collapsed="1">
      <c r="A642" s="5" t="s">
        <v>14</v>
      </c>
      <c r="B642" s="8" t="s">
        <v>348</v>
      </c>
      <c r="C642" s="5" t="s">
        <v>13</v>
      </c>
      <c r="D642" s="5" t="b">
        <f>EXACT(G639,"Data available for fuel consumption and electricity generation")</f>
        <v>1</v>
      </c>
      <c r="E642" s="5" t="s">
        <v>343</v>
      </c>
      <c r="F642" s="5" t="s">
        <v>14</v>
      </c>
      <c r="G642" s="5" t="s">
        <v>13</v>
      </c>
    </row>
    <row r="643" spans="1:7" outlineLevel="4" collapsed="1">
      <c r="A643" s="6" t="s">
        <v>14</v>
      </c>
      <c r="B643" s="7" t="s">
        <v>209</v>
      </c>
      <c r="C643" s="6" t="s">
        <v>13</v>
      </c>
      <c r="D643" s="6" t="b">
        <f>EXACT(G614,"Yes")</f>
        <v>1</v>
      </c>
      <c r="E643" s="6" t="s">
        <v>210</v>
      </c>
      <c r="F643" s="6" t="s">
        <v>14</v>
      </c>
      <c r="G643" s="6" t="s">
        <v>13</v>
      </c>
    </row>
    <row r="644" spans="1:7" ht="43.5" outlineLevel="5" collapsed="1">
      <c r="A644" s="5" t="s">
        <v>11</v>
      </c>
      <c r="B644" s="5" t="s">
        <v>53</v>
      </c>
      <c r="C644" s="8" t="s">
        <v>331</v>
      </c>
      <c r="D644" s="5"/>
      <c r="E644" s="5" t="s">
        <v>332</v>
      </c>
      <c r="F644" s="5" t="s">
        <v>14</v>
      </c>
      <c r="G644" s="5" t="s">
        <v>333</v>
      </c>
    </row>
    <row r="645" spans="1:7" outlineLevel="5" collapsed="1">
      <c r="A645" s="6" t="s">
        <v>14</v>
      </c>
      <c r="B645" s="7" t="s">
        <v>334</v>
      </c>
      <c r="C645" s="6" t="s">
        <v>13</v>
      </c>
      <c r="D645" s="6" t="b">
        <f>EXACT(G644,"Lambda (λy) should be determined by applying the step wise procedure provided in appendix 3 of methodology")</f>
        <v>0</v>
      </c>
      <c r="E645" s="6" t="s">
        <v>334</v>
      </c>
      <c r="F645" s="6" t="s">
        <v>14</v>
      </c>
      <c r="G645" s="6" t="s">
        <v>13</v>
      </c>
    </row>
    <row r="646" spans="1:7" ht="29" outlineLevel="6" collapsed="1">
      <c r="A646" s="5" t="s">
        <v>11</v>
      </c>
      <c r="B646" s="5" t="s">
        <v>139</v>
      </c>
      <c r="C646" s="5" t="s">
        <v>13</v>
      </c>
      <c r="D646" s="5"/>
      <c r="E646" s="5" t="s">
        <v>398</v>
      </c>
      <c r="F646" s="5" t="s">
        <v>14</v>
      </c>
      <c r="G646" s="5">
        <v>1</v>
      </c>
    </row>
    <row r="647" spans="1:7" outlineLevel="6" collapsed="1">
      <c r="A647" s="5" t="s">
        <v>11</v>
      </c>
      <c r="B647" s="5" t="s">
        <v>15</v>
      </c>
      <c r="C647" s="5" t="s">
        <v>13</v>
      </c>
      <c r="D647" s="5"/>
      <c r="E647" s="5" t="s">
        <v>399</v>
      </c>
      <c r="F647" s="5" t="s">
        <v>14</v>
      </c>
      <c r="G647" s="5" t="s">
        <v>17</v>
      </c>
    </row>
    <row r="648" spans="1:7" outlineLevel="6" collapsed="1">
      <c r="A648" s="5" t="s">
        <v>11</v>
      </c>
      <c r="B648" s="5" t="s">
        <v>400</v>
      </c>
      <c r="C648" s="5" t="s">
        <v>13</v>
      </c>
      <c r="D648" s="5"/>
      <c r="E648" s="5" t="s">
        <v>401</v>
      </c>
      <c r="F648" s="5" t="s">
        <v>14</v>
      </c>
      <c r="G648" s="5" t="s">
        <v>407</v>
      </c>
    </row>
    <row r="649" spans="1:7" outlineLevel="5" collapsed="1">
      <c r="A649" s="6" t="s">
        <v>14</v>
      </c>
      <c r="B649" s="7" t="s">
        <v>335</v>
      </c>
      <c r="C649" s="6" t="s">
        <v>13</v>
      </c>
      <c r="D649" s="6" t="b">
        <f>EXACT(G644,"Use default values of lambda based on the share of electricity generation from low-cost/must-run in total generation")</f>
        <v>1</v>
      </c>
      <c r="E649" s="6" t="s">
        <v>335</v>
      </c>
      <c r="F649" s="6" t="s">
        <v>14</v>
      </c>
      <c r="G649" s="6" t="s">
        <v>13</v>
      </c>
    </row>
    <row r="650" spans="1:7" ht="29" outlineLevel="6" collapsed="1">
      <c r="A650" s="5" t="s">
        <v>14</v>
      </c>
      <c r="B650" s="5" t="s">
        <v>139</v>
      </c>
      <c r="C650" s="5" t="s">
        <v>13</v>
      </c>
      <c r="D650" s="5" t="s">
        <v>14</v>
      </c>
      <c r="E650" s="5" t="s">
        <v>398</v>
      </c>
      <c r="F650" s="5" t="s">
        <v>14</v>
      </c>
      <c r="G650" s="5">
        <v>1</v>
      </c>
    </row>
    <row r="651" spans="1:7" outlineLevel="6" collapsed="1">
      <c r="A651" s="5" t="s">
        <v>14</v>
      </c>
      <c r="B651" s="5" t="s">
        <v>139</v>
      </c>
      <c r="C651" s="5" t="s">
        <v>13</v>
      </c>
      <c r="D651" s="5" t="s">
        <v>14</v>
      </c>
      <c r="E651" s="5" t="s">
        <v>403</v>
      </c>
      <c r="F651" s="5" t="s">
        <v>14</v>
      </c>
      <c r="G651" s="5">
        <v>1</v>
      </c>
    </row>
    <row r="652" spans="1:7" ht="29" outlineLevel="6" collapsed="1">
      <c r="A652" s="5" t="s">
        <v>11</v>
      </c>
      <c r="B652" s="5" t="s">
        <v>139</v>
      </c>
      <c r="C652" s="5" t="s">
        <v>13</v>
      </c>
      <c r="D652" s="5"/>
      <c r="E652" s="5" t="s">
        <v>404</v>
      </c>
      <c r="F652" s="5" t="s">
        <v>11</v>
      </c>
      <c r="G652" s="5">
        <v>1</v>
      </c>
    </row>
    <row r="653" spans="1:7" outlineLevel="6" collapsed="1">
      <c r="A653" s="5" t="s">
        <v>11</v>
      </c>
      <c r="B653" s="5" t="s">
        <v>139</v>
      </c>
      <c r="C653" s="5" t="s">
        <v>13</v>
      </c>
      <c r="D653" s="5"/>
      <c r="E653" s="5" t="s">
        <v>405</v>
      </c>
      <c r="F653" s="5" t="s">
        <v>11</v>
      </c>
      <c r="G653" s="5">
        <v>1</v>
      </c>
    </row>
    <row r="654" spans="1:7" outlineLevel="6" collapsed="1">
      <c r="A654" s="5" t="s">
        <v>11</v>
      </c>
      <c r="B654" s="5" t="s">
        <v>139</v>
      </c>
      <c r="C654" s="5" t="s">
        <v>13</v>
      </c>
      <c r="D654" s="5"/>
      <c r="E654" s="5" t="s">
        <v>406</v>
      </c>
      <c r="F654" s="5" t="s">
        <v>14</v>
      </c>
      <c r="G654" s="5">
        <v>1</v>
      </c>
    </row>
    <row r="655" spans="1:7" outlineLevel="5" collapsed="1">
      <c r="A655" s="5" t="s">
        <v>14</v>
      </c>
      <c r="B655" s="5" t="s">
        <v>139</v>
      </c>
      <c r="C655" s="5" t="s">
        <v>13</v>
      </c>
      <c r="D655" s="5" t="s">
        <v>14</v>
      </c>
      <c r="E655" s="5" t="s">
        <v>336</v>
      </c>
      <c r="F655" s="5" t="s">
        <v>14</v>
      </c>
      <c r="G655" s="5">
        <v>1</v>
      </c>
    </row>
    <row r="656" spans="1:7" outlineLevel="5" collapsed="1">
      <c r="A656" s="6" t="s">
        <v>11</v>
      </c>
      <c r="B656" s="7" t="s">
        <v>224</v>
      </c>
      <c r="C656" s="6" t="s">
        <v>13</v>
      </c>
      <c r="D656" s="6"/>
      <c r="E656" s="6" t="s">
        <v>225</v>
      </c>
      <c r="F656" s="6" t="s">
        <v>11</v>
      </c>
      <c r="G656" s="6" t="s">
        <v>13</v>
      </c>
    </row>
    <row r="657" spans="1:7" ht="29" outlineLevel="6" collapsed="1">
      <c r="A657" s="5" t="s">
        <v>11</v>
      </c>
      <c r="B657" s="5" t="s">
        <v>53</v>
      </c>
      <c r="C657" s="8" t="s">
        <v>341</v>
      </c>
      <c r="D657" s="5"/>
      <c r="E657" s="5" t="s">
        <v>342</v>
      </c>
      <c r="F657" s="5" t="s">
        <v>14</v>
      </c>
      <c r="G657" s="5" t="s">
        <v>343</v>
      </c>
    </row>
    <row r="658" spans="1:7" outlineLevel="6" collapsed="1">
      <c r="A658" s="6" t="s">
        <v>14</v>
      </c>
      <c r="B658" s="7" t="s">
        <v>344</v>
      </c>
      <c r="C658" s="6" t="s">
        <v>13</v>
      </c>
      <c r="D658" s="6" t="b">
        <f>EXACT(G657,"Only data available is the electricity generation for the specific power unit")</f>
        <v>0</v>
      </c>
      <c r="E658" s="6" t="s">
        <v>345</v>
      </c>
      <c r="F658" s="6" t="s">
        <v>14</v>
      </c>
      <c r="G658" s="6" t="s">
        <v>13</v>
      </c>
    </row>
    <row r="659" spans="1:7" outlineLevel="7" collapsed="1">
      <c r="A659" s="5" t="s">
        <v>14</v>
      </c>
      <c r="B659" s="5" t="s">
        <v>139</v>
      </c>
      <c r="C659" s="5" t="s">
        <v>13</v>
      </c>
      <c r="D659" s="5" t="s">
        <v>14</v>
      </c>
      <c r="E659" s="5" t="s">
        <v>408</v>
      </c>
      <c r="F659" s="5" t="s">
        <v>14</v>
      </c>
      <c r="G659" s="5">
        <v>1</v>
      </c>
    </row>
    <row r="660" spans="1:7" ht="29" outlineLevel="7" collapsed="1">
      <c r="A660" s="5" t="s">
        <v>11</v>
      </c>
      <c r="B660" s="5" t="s">
        <v>139</v>
      </c>
      <c r="C660" s="5" t="s">
        <v>13</v>
      </c>
      <c r="D660" s="5"/>
      <c r="E660" s="5" t="s">
        <v>409</v>
      </c>
      <c r="F660" s="5" t="s">
        <v>14</v>
      </c>
      <c r="G660" s="5">
        <v>1</v>
      </c>
    </row>
    <row r="661" spans="1:7" ht="29" outlineLevel="6" collapsed="1">
      <c r="A661" s="6" t="s">
        <v>14</v>
      </c>
      <c r="B661" s="7" t="s">
        <v>346</v>
      </c>
      <c r="C661" s="6" t="s">
        <v>13</v>
      </c>
      <c r="D661" s="6" t="b">
        <f>EXACT(G657,"Only data available for the specific power unit are the electricity generation and the fuel types used")</f>
        <v>0</v>
      </c>
      <c r="E661" s="6" t="s">
        <v>347</v>
      </c>
      <c r="F661" s="6" t="s">
        <v>14</v>
      </c>
      <c r="G661" s="6" t="s">
        <v>13</v>
      </c>
    </row>
    <row r="662" spans="1:7" outlineLevel="7" collapsed="1">
      <c r="A662" s="5" t="s">
        <v>14</v>
      </c>
      <c r="B662" s="5" t="s">
        <v>139</v>
      </c>
      <c r="C662" s="5" t="s">
        <v>13</v>
      </c>
      <c r="D662" s="5" t="s">
        <v>14</v>
      </c>
      <c r="E662" s="5" t="s">
        <v>410</v>
      </c>
      <c r="F662" s="5" t="s">
        <v>14</v>
      </c>
      <c r="G662" s="5">
        <v>1</v>
      </c>
    </row>
    <row r="663" spans="1:7" ht="29" outlineLevel="7" collapsed="1">
      <c r="A663" s="5" t="s">
        <v>11</v>
      </c>
      <c r="B663" s="5" t="s">
        <v>139</v>
      </c>
      <c r="C663" s="5" t="s">
        <v>13</v>
      </c>
      <c r="D663" s="5"/>
      <c r="E663" s="5" t="s">
        <v>409</v>
      </c>
      <c r="F663" s="5" t="s">
        <v>14</v>
      </c>
      <c r="G663" s="5">
        <v>1</v>
      </c>
    </row>
    <row r="664" spans="1:7" ht="29" outlineLevel="7" collapsed="1">
      <c r="A664" s="5" t="s">
        <v>11</v>
      </c>
      <c r="B664" s="5" t="s">
        <v>139</v>
      </c>
      <c r="C664" s="5" t="s">
        <v>13</v>
      </c>
      <c r="D664" s="5"/>
      <c r="E664" s="5" t="s">
        <v>411</v>
      </c>
      <c r="F664" s="5" t="s">
        <v>14</v>
      </c>
      <c r="G664" s="5">
        <v>1</v>
      </c>
    </row>
    <row r="665" spans="1:7" outlineLevel="7" collapsed="1">
      <c r="A665" s="5" t="s">
        <v>11</v>
      </c>
      <c r="B665" s="5" t="s">
        <v>139</v>
      </c>
      <c r="C665" s="5" t="s">
        <v>13</v>
      </c>
      <c r="D665" s="5"/>
      <c r="E665" s="5" t="s">
        <v>412</v>
      </c>
      <c r="F665" s="5" t="s">
        <v>14</v>
      </c>
      <c r="G665" s="5">
        <v>1</v>
      </c>
    </row>
    <row r="666" spans="1:7" outlineLevel="6" collapsed="1">
      <c r="A666" s="6" t="s">
        <v>14</v>
      </c>
      <c r="B666" s="7" t="s">
        <v>348</v>
      </c>
      <c r="C666" s="6" t="s">
        <v>13</v>
      </c>
      <c r="D666" s="6" t="b">
        <f>EXACT(G657,"Data available for fuel consumption and electricity generation")</f>
        <v>1</v>
      </c>
      <c r="E666" s="6" t="s">
        <v>343</v>
      </c>
      <c r="F666" s="6" t="s">
        <v>14</v>
      </c>
      <c r="G666" s="6" t="s">
        <v>13</v>
      </c>
    </row>
    <row r="667" spans="1:7" outlineLevel="7" collapsed="1">
      <c r="A667" s="5" t="s">
        <v>14</v>
      </c>
      <c r="B667" s="5" t="s">
        <v>139</v>
      </c>
      <c r="C667" s="5" t="s">
        <v>13</v>
      </c>
      <c r="D667" s="5" t="s">
        <v>14</v>
      </c>
      <c r="E667" s="5" t="s">
        <v>408</v>
      </c>
      <c r="F667" s="5" t="s">
        <v>14</v>
      </c>
      <c r="G667" s="5">
        <v>1</v>
      </c>
    </row>
    <row r="668" spans="1:7" ht="29" outlineLevel="7" collapsed="1">
      <c r="A668" s="5" t="s">
        <v>11</v>
      </c>
      <c r="B668" s="5" t="s">
        <v>15</v>
      </c>
      <c r="C668" s="5" t="s">
        <v>13</v>
      </c>
      <c r="D668" s="5"/>
      <c r="E668" s="5" t="s">
        <v>413</v>
      </c>
      <c r="F668" s="5" t="s">
        <v>14</v>
      </c>
      <c r="G668" s="5" t="s">
        <v>17</v>
      </c>
    </row>
    <row r="669" spans="1:7" ht="29" outlineLevel="7" collapsed="1">
      <c r="A669" s="5" t="s">
        <v>11</v>
      </c>
      <c r="B669" s="5" t="s">
        <v>139</v>
      </c>
      <c r="C669" s="5" t="s">
        <v>13</v>
      </c>
      <c r="D669" s="5"/>
      <c r="E669" s="5" t="s">
        <v>409</v>
      </c>
      <c r="F669" s="5" t="s">
        <v>14</v>
      </c>
      <c r="G669" s="5">
        <v>1</v>
      </c>
    </row>
    <row r="670" spans="1:7" outlineLevel="7" collapsed="1">
      <c r="A670" s="5" t="s">
        <v>11</v>
      </c>
      <c r="B670" s="5" t="s">
        <v>15</v>
      </c>
      <c r="C670" s="5" t="s">
        <v>13</v>
      </c>
      <c r="D670" s="5"/>
      <c r="E670" s="5" t="s">
        <v>414</v>
      </c>
      <c r="F670" s="5" t="s">
        <v>14</v>
      </c>
      <c r="G670" s="5" t="s">
        <v>17</v>
      </c>
    </row>
    <row r="671" spans="1:7" outlineLevel="7" collapsed="1">
      <c r="A671" s="5" t="s">
        <v>11</v>
      </c>
      <c r="B671" s="8" t="s">
        <v>223</v>
      </c>
      <c r="C671" s="5" t="s">
        <v>13</v>
      </c>
      <c r="D671" s="5"/>
      <c r="E671" s="5" t="s">
        <v>223</v>
      </c>
      <c r="F671" s="5" t="s">
        <v>11</v>
      </c>
      <c r="G671" s="5" t="s">
        <v>13</v>
      </c>
    </row>
    <row r="672" spans="1:7" outlineLevel="3">
      <c r="A672" s="6" t="s">
        <v>14</v>
      </c>
      <c r="B672" s="7" t="s">
        <v>211</v>
      </c>
      <c r="C672" s="6" t="s">
        <v>13</v>
      </c>
      <c r="D672" s="6" t="b">
        <f>EXACT(G612,"Yes")</f>
        <v>1</v>
      </c>
      <c r="E672" s="6" t="s">
        <v>212</v>
      </c>
      <c r="F672" s="6" t="s">
        <v>14</v>
      </c>
      <c r="G672" s="6" t="s">
        <v>13</v>
      </c>
    </row>
    <row r="673" spans="1:7" ht="29" outlineLevel="4" collapsed="1">
      <c r="A673" s="5" t="s">
        <v>11</v>
      </c>
      <c r="B673" s="5" t="s">
        <v>53</v>
      </c>
      <c r="C673" s="8" t="s">
        <v>213</v>
      </c>
      <c r="D673" s="5"/>
      <c r="E673" s="5" t="s">
        <v>214</v>
      </c>
      <c r="F673" s="5" t="s">
        <v>14</v>
      </c>
      <c r="G673" s="5" t="s">
        <v>215</v>
      </c>
    </row>
    <row r="674" spans="1:7" ht="29" outlineLevel="4">
      <c r="A674" s="6" t="s">
        <v>14</v>
      </c>
      <c r="B674" s="7" t="s">
        <v>216</v>
      </c>
      <c r="C674" s="6" t="s">
        <v>13</v>
      </c>
      <c r="D674" s="6" t="b">
        <f>EXACT(G673,"Based on the total net electricity generation of all power plants serving the system and the fuel types and total fuel consumption of the project electricity system")</f>
        <v>0</v>
      </c>
      <c r="E674" s="6" t="s">
        <v>217</v>
      </c>
      <c r="F674" s="6" t="s">
        <v>14</v>
      </c>
      <c r="G674" s="6" t="s">
        <v>13</v>
      </c>
    </row>
    <row r="675" spans="1:7" outlineLevel="5" collapsed="1">
      <c r="A675" s="5" t="s">
        <v>14</v>
      </c>
      <c r="B675" s="5" t="s">
        <v>139</v>
      </c>
      <c r="C675" s="5" t="s">
        <v>13</v>
      </c>
      <c r="D675" s="5" t="s">
        <v>14</v>
      </c>
      <c r="E675" s="5" t="s">
        <v>221</v>
      </c>
      <c r="F675" s="5" t="s">
        <v>14</v>
      </c>
      <c r="G675" s="5">
        <v>1</v>
      </c>
    </row>
    <row r="676" spans="1:7" ht="29" outlineLevel="5" collapsed="1">
      <c r="A676" s="5" t="s">
        <v>11</v>
      </c>
      <c r="B676" s="5" t="s">
        <v>139</v>
      </c>
      <c r="C676" s="5" t="s">
        <v>13</v>
      </c>
      <c r="D676" s="5"/>
      <c r="E676" s="5" t="s">
        <v>222</v>
      </c>
      <c r="F676" s="5" t="s">
        <v>14</v>
      </c>
      <c r="G676" s="5">
        <v>1</v>
      </c>
    </row>
    <row r="677" spans="1:7" outlineLevel="5">
      <c r="A677" s="6" t="s">
        <v>11</v>
      </c>
      <c r="B677" s="7" t="s">
        <v>223</v>
      </c>
      <c r="C677" s="6" t="s">
        <v>13</v>
      </c>
      <c r="D677" s="6"/>
      <c r="E677" s="6" t="s">
        <v>223</v>
      </c>
      <c r="F677" s="6" t="s">
        <v>11</v>
      </c>
      <c r="G677" s="6" t="s">
        <v>13</v>
      </c>
    </row>
    <row r="678" spans="1:7" outlineLevel="6" collapsed="1">
      <c r="A678" s="5" t="s">
        <v>11</v>
      </c>
      <c r="B678" s="5" t="s">
        <v>15</v>
      </c>
      <c r="C678" s="5" t="s">
        <v>13</v>
      </c>
      <c r="D678" s="5"/>
      <c r="E678" s="5" t="s">
        <v>337</v>
      </c>
      <c r="F678" s="5" t="s">
        <v>14</v>
      </c>
      <c r="G678" s="5" t="s">
        <v>17</v>
      </c>
    </row>
    <row r="679" spans="1:7" ht="29" outlineLevel="6" collapsed="1">
      <c r="A679" s="5" t="s">
        <v>11</v>
      </c>
      <c r="B679" s="5" t="s">
        <v>139</v>
      </c>
      <c r="C679" s="5" t="s">
        <v>13</v>
      </c>
      <c r="D679" s="5"/>
      <c r="E679" s="5" t="s">
        <v>338</v>
      </c>
      <c r="F679" s="5" t="s">
        <v>14</v>
      </c>
      <c r="G679" s="5">
        <v>1</v>
      </c>
    </row>
    <row r="680" spans="1:7" ht="29" outlineLevel="6" collapsed="1">
      <c r="A680" s="5" t="s">
        <v>11</v>
      </c>
      <c r="B680" s="5" t="s">
        <v>139</v>
      </c>
      <c r="C680" s="5" t="s">
        <v>13</v>
      </c>
      <c r="D680" s="5"/>
      <c r="E680" s="5" t="s">
        <v>339</v>
      </c>
      <c r="F680" s="5" t="s">
        <v>14</v>
      </c>
      <c r="G680" s="5">
        <v>1</v>
      </c>
    </row>
    <row r="681" spans="1:7" outlineLevel="6" collapsed="1">
      <c r="A681" s="5" t="s">
        <v>11</v>
      </c>
      <c r="B681" s="5" t="s">
        <v>139</v>
      </c>
      <c r="C681" s="5" t="s">
        <v>13</v>
      </c>
      <c r="D681" s="5"/>
      <c r="E681" s="5" t="s">
        <v>340</v>
      </c>
      <c r="F681" s="5" t="s">
        <v>14</v>
      </c>
      <c r="G681" s="5">
        <v>1</v>
      </c>
    </row>
    <row r="682" spans="1:7" outlineLevel="4">
      <c r="A682" s="6" t="s">
        <v>14</v>
      </c>
      <c r="B682" s="7" t="s">
        <v>218</v>
      </c>
      <c r="C682" s="6" t="s">
        <v>13</v>
      </c>
      <c r="D682" s="6" t="b">
        <f>EXACT(G673,"Based on the net electricity generation and a CO2 emission factor of each power unit")</f>
        <v>1</v>
      </c>
      <c r="E682" s="6" t="s">
        <v>219</v>
      </c>
      <c r="F682" s="6" t="s">
        <v>14</v>
      </c>
      <c r="G682" s="6" t="s">
        <v>13</v>
      </c>
    </row>
    <row r="683" spans="1:7" outlineLevel="5" collapsed="1">
      <c r="A683" s="5" t="s">
        <v>14</v>
      </c>
      <c r="B683" s="5" t="s">
        <v>139</v>
      </c>
      <c r="C683" s="5" t="s">
        <v>13</v>
      </c>
      <c r="D683" s="5" t="s">
        <v>14</v>
      </c>
      <c r="E683" s="5" t="s">
        <v>221</v>
      </c>
      <c r="F683" s="5" t="s">
        <v>14</v>
      </c>
      <c r="G683" s="5">
        <v>1</v>
      </c>
    </row>
    <row r="684" spans="1:7" outlineLevel="5">
      <c r="A684" s="6" t="s">
        <v>11</v>
      </c>
      <c r="B684" s="7" t="s">
        <v>224</v>
      </c>
      <c r="C684" s="6" t="s">
        <v>13</v>
      </c>
      <c r="D684" s="6"/>
      <c r="E684" s="6" t="s">
        <v>225</v>
      </c>
      <c r="F684" s="6" t="s">
        <v>11</v>
      </c>
      <c r="G684" s="6" t="s">
        <v>13</v>
      </c>
    </row>
    <row r="685" spans="1:7" ht="29" outlineLevel="6" collapsed="1">
      <c r="A685" s="5" t="s">
        <v>11</v>
      </c>
      <c r="B685" s="5" t="s">
        <v>53</v>
      </c>
      <c r="C685" s="8" t="s">
        <v>341</v>
      </c>
      <c r="D685" s="5"/>
      <c r="E685" s="5" t="s">
        <v>342</v>
      </c>
      <c r="F685" s="5" t="s">
        <v>14</v>
      </c>
      <c r="G685" s="5" t="s">
        <v>343</v>
      </c>
    </row>
    <row r="686" spans="1:7" outlineLevel="6">
      <c r="A686" s="6" t="s">
        <v>14</v>
      </c>
      <c r="B686" s="7" t="s">
        <v>344</v>
      </c>
      <c r="C686" s="6" t="s">
        <v>13</v>
      </c>
      <c r="D686" s="6" t="b">
        <f>EXACT(G685,"Only data available is the electricity generation for the specific power unit")</f>
        <v>0</v>
      </c>
      <c r="E686" s="6" t="s">
        <v>345</v>
      </c>
      <c r="F686" s="6" t="s">
        <v>14</v>
      </c>
      <c r="G686" s="6" t="s">
        <v>13</v>
      </c>
    </row>
    <row r="687" spans="1:7" outlineLevel="7" collapsed="1">
      <c r="A687" s="5" t="s">
        <v>14</v>
      </c>
      <c r="B687" s="5" t="s">
        <v>139</v>
      </c>
      <c r="C687" s="5" t="s">
        <v>13</v>
      </c>
      <c r="D687" s="5" t="s">
        <v>14</v>
      </c>
      <c r="E687" s="5" t="s">
        <v>408</v>
      </c>
      <c r="F687" s="5" t="s">
        <v>14</v>
      </c>
      <c r="G687" s="5">
        <v>1</v>
      </c>
    </row>
    <row r="688" spans="1:7" ht="29" outlineLevel="7" collapsed="1">
      <c r="A688" s="5" t="s">
        <v>11</v>
      </c>
      <c r="B688" s="5" t="s">
        <v>139</v>
      </c>
      <c r="C688" s="5" t="s">
        <v>13</v>
      </c>
      <c r="D688" s="5"/>
      <c r="E688" s="5" t="s">
        <v>409</v>
      </c>
      <c r="F688" s="5" t="s">
        <v>14</v>
      </c>
      <c r="G688" s="5">
        <v>1</v>
      </c>
    </row>
    <row r="689" spans="1:7" ht="29" outlineLevel="6">
      <c r="A689" s="6" t="s">
        <v>14</v>
      </c>
      <c r="B689" s="7" t="s">
        <v>346</v>
      </c>
      <c r="C689" s="6" t="s">
        <v>13</v>
      </c>
      <c r="D689" s="6" t="b">
        <f>EXACT(G685,"Only data available for the specific power unit are the electricity generation and the fuel types used")</f>
        <v>0</v>
      </c>
      <c r="E689" s="6" t="s">
        <v>347</v>
      </c>
      <c r="F689" s="6" t="s">
        <v>14</v>
      </c>
      <c r="G689" s="6" t="s">
        <v>13</v>
      </c>
    </row>
    <row r="690" spans="1:7" outlineLevel="7" collapsed="1">
      <c r="A690" s="5" t="s">
        <v>14</v>
      </c>
      <c r="B690" s="5" t="s">
        <v>139</v>
      </c>
      <c r="C690" s="5" t="s">
        <v>13</v>
      </c>
      <c r="D690" s="5" t="s">
        <v>14</v>
      </c>
      <c r="E690" s="5" t="s">
        <v>410</v>
      </c>
      <c r="F690" s="5" t="s">
        <v>14</v>
      </c>
      <c r="G690" s="5">
        <v>1</v>
      </c>
    </row>
    <row r="691" spans="1:7" ht="29" outlineLevel="7" collapsed="1">
      <c r="A691" s="5" t="s">
        <v>11</v>
      </c>
      <c r="B691" s="5" t="s">
        <v>139</v>
      </c>
      <c r="C691" s="5" t="s">
        <v>13</v>
      </c>
      <c r="D691" s="5"/>
      <c r="E691" s="5" t="s">
        <v>409</v>
      </c>
      <c r="F691" s="5" t="s">
        <v>14</v>
      </c>
      <c r="G691" s="5">
        <v>1</v>
      </c>
    </row>
    <row r="692" spans="1:7" ht="29" outlineLevel="7" collapsed="1">
      <c r="A692" s="5" t="s">
        <v>11</v>
      </c>
      <c r="B692" s="5" t="s">
        <v>139</v>
      </c>
      <c r="C692" s="5" t="s">
        <v>13</v>
      </c>
      <c r="D692" s="5"/>
      <c r="E692" s="5" t="s">
        <v>411</v>
      </c>
      <c r="F692" s="5" t="s">
        <v>14</v>
      </c>
      <c r="G692" s="5">
        <v>1</v>
      </c>
    </row>
    <row r="693" spans="1:7" outlineLevel="7" collapsed="1">
      <c r="A693" s="5" t="s">
        <v>11</v>
      </c>
      <c r="B693" s="5" t="s">
        <v>139</v>
      </c>
      <c r="C693" s="5" t="s">
        <v>13</v>
      </c>
      <c r="D693" s="5"/>
      <c r="E693" s="5" t="s">
        <v>412</v>
      </c>
      <c r="F693" s="5" t="s">
        <v>14</v>
      </c>
      <c r="G693" s="5">
        <v>1</v>
      </c>
    </row>
    <row r="694" spans="1:7" outlineLevel="6">
      <c r="A694" s="6" t="s">
        <v>14</v>
      </c>
      <c r="B694" s="7" t="s">
        <v>348</v>
      </c>
      <c r="C694" s="6" t="s">
        <v>13</v>
      </c>
      <c r="D694" s="6" t="b">
        <f>EXACT(G685,"Data available for fuel consumption and electricity generation")</f>
        <v>1</v>
      </c>
      <c r="E694" s="6" t="s">
        <v>343</v>
      </c>
      <c r="F694" s="6" t="s">
        <v>14</v>
      </c>
      <c r="G694" s="6" t="s">
        <v>13</v>
      </c>
    </row>
    <row r="695" spans="1:7" outlineLevel="7" collapsed="1">
      <c r="A695" s="5" t="s">
        <v>14</v>
      </c>
      <c r="B695" s="5" t="s">
        <v>139</v>
      </c>
      <c r="C695" s="5" t="s">
        <v>13</v>
      </c>
      <c r="D695" s="5" t="s">
        <v>14</v>
      </c>
      <c r="E695" s="5" t="s">
        <v>408</v>
      </c>
      <c r="F695" s="5" t="s">
        <v>14</v>
      </c>
      <c r="G695" s="5">
        <v>1</v>
      </c>
    </row>
    <row r="696" spans="1:7" ht="29" outlineLevel="7" collapsed="1">
      <c r="A696" s="5" t="s">
        <v>11</v>
      </c>
      <c r="B696" s="5" t="s">
        <v>15</v>
      </c>
      <c r="C696" s="5" t="s">
        <v>13</v>
      </c>
      <c r="D696" s="5"/>
      <c r="E696" s="5" t="s">
        <v>413</v>
      </c>
      <c r="F696" s="5" t="s">
        <v>14</v>
      </c>
      <c r="G696" s="5" t="s">
        <v>17</v>
      </c>
    </row>
    <row r="697" spans="1:7" ht="29" outlineLevel="7" collapsed="1">
      <c r="A697" s="5" t="s">
        <v>11</v>
      </c>
      <c r="B697" s="5" t="s">
        <v>139</v>
      </c>
      <c r="C697" s="5" t="s">
        <v>13</v>
      </c>
      <c r="D697" s="5"/>
      <c r="E697" s="5" t="s">
        <v>409</v>
      </c>
      <c r="F697" s="5" t="s">
        <v>14</v>
      </c>
      <c r="G697" s="5">
        <v>1</v>
      </c>
    </row>
    <row r="698" spans="1:7" outlineLevel="7" collapsed="1">
      <c r="A698" s="5" t="s">
        <v>11</v>
      </c>
      <c r="B698" s="5" t="s">
        <v>15</v>
      </c>
      <c r="C698" s="5" t="s">
        <v>13</v>
      </c>
      <c r="D698" s="5"/>
      <c r="E698" s="5" t="s">
        <v>414</v>
      </c>
      <c r="F698" s="5" t="s">
        <v>14</v>
      </c>
      <c r="G698" s="5" t="s">
        <v>17</v>
      </c>
    </row>
    <row r="699" spans="1:7" outlineLevel="7" collapsed="1">
      <c r="A699" s="5" t="s">
        <v>11</v>
      </c>
      <c r="B699" s="8" t="s">
        <v>223</v>
      </c>
      <c r="C699" s="5" t="s">
        <v>13</v>
      </c>
      <c r="D699" s="5"/>
      <c r="E699" s="5" t="s">
        <v>223</v>
      </c>
      <c r="F699" s="5" t="s">
        <v>11</v>
      </c>
      <c r="G699" s="5" t="s">
        <v>13</v>
      </c>
    </row>
    <row r="700" spans="1:7" outlineLevel="4" collapsed="1">
      <c r="A700" s="5" t="s">
        <v>14</v>
      </c>
      <c r="B700" s="5" t="s">
        <v>139</v>
      </c>
      <c r="C700" s="5" t="s">
        <v>13</v>
      </c>
      <c r="D700" s="5" t="s">
        <v>14</v>
      </c>
      <c r="E700" s="5" t="s">
        <v>220</v>
      </c>
      <c r="F700" s="5" t="s">
        <v>14</v>
      </c>
      <c r="G700" s="5">
        <v>1</v>
      </c>
    </row>
    <row r="701" spans="1:7" outlineLevel="2">
      <c r="A701" s="6" t="s">
        <v>14</v>
      </c>
      <c r="B701" s="7" t="s">
        <v>211</v>
      </c>
      <c r="C701" s="6" t="s">
        <v>13</v>
      </c>
      <c r="D701" s="6" t="b">
        <f>EXACT(G610,"Yes")</f>
        <v>1</v>
      </c>
      <c r="E701" s="6" t="s">
        <v>212</v>
      </c>
      <c r="F701" s="6" t="s">
        <v>14</v>
      </c>
      <c r="G701" s="6" t="s">
        <v>13</v>
      </c>
    </row>
    <row r="702" spans="1:7" ht="29" outlineLevel="3" collapsed="1">
      <c r="A702" s="5" t="s">
        <v>11</v>
      </c>
      <c r="B702" s="5" t="s">
        <v>53</v>
      </c>
      <c r="C702" s="8" t="s">
        <v>213</v>
      </c>
      <c r="D702" s="5"/>
      <c r="E702" s="5" t="s">
        <v>214</v>
      </c>
      <c r="F702" s="5" t="s">
        <v>14</v>
      </c>
      <c r="G702" s="5" t="s">
        <v>215</v>
      </c>
    </row>
    <row r="703" spans="1:7" ht="29" outlineLevel="3">
      <c r="A703" s="6" t="s">
        <v>14</v>
      </c>
      <c r="B703" s="7" t="s">
        <v>216</v>
      </c>
      <c r="C703" s="6" t="s">
        <v>13</v>
      </c>
      <c r="D703" s="6" t="b">
        <f>EXACT(G702,"Based on the total net electricity generation of all power plants serving the system and the fuel types and total fuel consumption of the project electricity system")</f>
        <v>0</v>
      </c>
      <c r="E703" s="6" t="s">
        <v>217</v>
      </c>
      <c r="F703" s="6" t="s">
        <v>14</v>
      </c>
      <c r="G703" s="6" t="s">
        <v>13</v>
      </c>
    </row>
    <row r="704" spans="1:7" outlineLevel="4" collapsed="1">
      <c r="A704" s="5" t="s">
        <v>14</v>
      </c>
      <c r="B704" s="5" t="s">
        <v>139</v>
      </c>
      <c r="C704" s="5" t="s">
        <v>13</v>
      </c>
      <c r="D704" s="5" t="s">
        <v>14</v>
      </c>
      <c r="E704" s="5" t="s">
        <v>221</v>
      </c>
      <c r="F704" s="5" t="s">
        <v>14</v>
      </c>
      <c r="G704" s="5">
        <v>1</v>
      </c>
    </row>
    <row r="705" spans="1:7" ht="29" outlineLevel="4" collapsed="1">
      <c r="A705" s="5" t="s">
        <v>11</v>
      </c>
      <c r="B705" s="5" t="s">
        <v>139</v>
      </c>
      <c r="C705" s="5" t="s">
        <v>13</v>
      </c>
      <c r="D705" s="5"/>
      <c r="E705" s="5" t="s">
        <v>222</v>
      </c>
      <c r="F705" s="5" t="s">
        <v>14</v>
      </c>
      <c r="G705" s="5">
        <v>1</v>
      </c>
    </row>
    <row r="706" spans="1:7" outlineLevel="4">
      <c r="A706" s="6" t="s">
        <v>11</v>
      </c>
      <c r="B706" s="7" t="s">
        <v>223</v>
      </c>
      <c r="C706" s="6" t="s">
        <v>13</v>
      </c>
      <c r="D706" s="6"/>
      <c r="E706" s="6" t="s">
        <v>223</v>
      </c>
      <c r="F706" s="6" t="s">
        <v>11</v>
      </c>
      <c r="G706" s="6" t="s">
        <v>13</v>
      </c>
    </row>
    <row r="707" spans="1:7" outlineLevel="5" collapsed="1">
      <c r="A707" s="5" t="s">
        <v>11</v>
      </c>
      <c r="B707" s="5" t="s">
        <v>15</v>
      </c>
      <c r="C707" s="5" t="s">
        <v>13</v>
      </c>
      <c r="D707" s="5"/>
      <c r="E707" s="5" t="s">
        <v>337</v>
      </c>
      <c r="F707" s="5" t="s">
        <v>14</v>
      </c>
      <c r="G707" s="5" t="s">
        <v>17</v>
      </c>
    </row>
    <row r="708" spans="1:7" ht="29" outlineLevel="5" collapsed="1">
      <c r="A708" s="5" t="s">
        <v>11</v>
      </c>
      <c r="B708" s="5" t="s">
        <v>139</v>
      </c>
      <c r="C708" s="5" t="s">
        <v>13</v>
      </c>
      <c r="D708" s="5"/>
      <c r="E708" s="5" t="s">
        <v>338</v>
      </c>
      <c r="F708" s="5" t="s">
        <v>14</v>
      </c>
      <c r="G708" s="5">
        <v>1</v>
      </c>
    </row>
    <row r="709" spans="1:7" ht="29" outlineLevel="5" collapsed="1">
      <c r="A709" s="5" t="s">
        <v>11</v>
      </c>
      <c r="B709" s="5" t="s">
        <v>139</v>
      </c>
      <c r="C709" s="5" t="s">
        <v>13</v>
      </c>
      <c r="D709" s="5"/>
      <c r="E709" s="5" t="s">
        <v>339</v>
      </c>
      <c r="F709" s="5" t="s">
        <v>14</v>
      </c>
      <c r="G709" s="5">
        <v>1</v>
      </c>
    </row>
    <row r="710" spans="1:7" outlineLevel="5" collapsed="1">
      <c r="A710" s="5" t="s">
        <v>11</v>
      </c>
      <c r="B710" s="5" t="s">
        <v>139</v>
      </c>
      <c r="C710" s="5" t="s">
        <v>13</v>
      </c>
      <c r="D710" s="5"/>
      <c r="E710" s="5" t="s">
        <v>340</v>
      </c>
      <c r="F710" s="5" t="s">
        <v>14</v>
      </c>
      <c r="G710" s="5">
        <v>1</v>
      </c>
    </row>
    <row r="711" spans="1:7" outlineLevel="3">
      <c r="A711" s="6" t="s">
        <v>14</v>
      </c>
      <c r="B711" s="7" t="s">
        <v>218</v>
      </c>
      <c r="C711" s="6" t="s">
        <v>13</v>
      </c>
      <c r="D711" s="6" t="b">
        <f>EXACT(G702,"Based on the net electricity generation and a CO2 emission factor of each power unit")</f>
        <v>1</v>
      </c>
      <c r="E711" s="6" t="s">
        <v>219</v>
      </c>
      <c r="F711" s="6" t="s">
        <v>14</v>
      </c>
      <c r="G711" s="6" t="s">
        <v>13</v>
      </c>
    </row>
    <row r="712" spans="1:7" outlineLevel="4" collapsed="1">
      <c r="A712" s="5" t="s">
        <v>14</v>
      </c>
      <c r="B712" s="5" t="s">
        <v>139</v>
      </c>
      <c r="C712" s="5" t="s">
        <v>13</v>
      </c>
      <c r="D712" s="5" t="s">
        <v>14</v>
      </c>
      <c r="E712" s="5" t="s">
        <v>221</v>
      </c>
      <c r="F712" s="5" t="s">
        <v>14</v>
      </c>
      <c r="G712" s="5">
        <v>1</v>
      </c>
    </row>
    <row r="713" spans="1:7" outlineLevel="4">
      <c r="A713" s="6" t="s">
        <v>11</v>
      </c>
      <c r="B713" s="7" t="s">
        <v>224</v>
      </c>
      <c r="C713" s="6" t="s">
        <v>13</v>
      </c>
      <c r="D713" s="6"/>
      <c r="E713" s="6" t="s">
        <v>225</v>
      </c>
      <c r="F713" s="6" t="s">
        <v>11</v>
      </c>
      <c r="G713" s="6" t="s">
        <v>13</v>
      </c>
    </row>
    <row r="714" spans="1:7" ht="29" outlineLevel="5" collapsed="1">
      <c r="A714" s="5" t="s">
        <v>11</v>
      </c>
      <c r="B714" s="5" t="s">
        <v>53</v>
      </c>
      <c r="C714" s="8" t="s">
        <v>341</v>
      </c>
      <c r="D714" s="5"/>
      <c r="E714" s="5" t="s">
        <v>342</v>
      </c>
      <c r="F714" s="5" t="s">
        <v>14</v>
      </c>
      <c r="G714" s="5" t="s">
        <v>343</v>
      </c>
    </row>
    <row r="715" spans="1:7" outlineLevel="5">
      <c r="A715" s="6" t="s">
        <v>14</v>
      </c>
      <c r="B715" s="7" t="s">
        <v>344</v>
      </c>
      <c r="C715" s="6" t="s">
        <v>13</v>
      </c>
      <c r="D715" s="6" t="b">
        <f>EXACT(G714,"Only data available is the electricity generation for the specific power unit")</f>
        <v>0</v>
      </c>
      <c r="E715" s="6" t="s">
        <v>345</v>
      </c>
      <c r="F715" s="6" t="s">
        <v>14</v>
      </c>
      <c r="G715" s="6" t="s">
        <v>13</v>
      </c>
    </row>
    <row r="716" spans="1:7" outlineLevel="6" collapsed="1">
      <c r="A716" s="5" t="s">
        <v>14</v>
      </c>
      <c r="B716" s="5" t="s">
        <v>139</v>
      </c>
      <c r="C716" s="5" t="s">
        <v>13</v>
      </c>
      <c r="D716" s="5" t="s">
        <v>14</v>
      </c>
      <c r="E716" s="5" t="s">
        <v>408</v>
      </c>
      <c r="F716" s="5" t="s">
        <v>14</v>
      </c>
      <c r="G716" s="5">
        <v>1</v>
      </c>
    </row>
    <row r="717" spans="1:7" ht="29" outlineLevel="6" collapsed="1">
      <c r="A717" s="5" t="s">
        <v>11</v>
      </c>
      <c r="B717" s="5" t="s">
        <v>139</v>
      </c>
      <c r="C717" s="5" t="s">
        <v>13</v>
      </c>
      <c r="D717" s="5"/>
      <c r="E717" s="5" t="s">
        <v>409</v>
      </c>
      <c r="F717" s="5" t="s">
        <v>14</v>
      </c>
      <c r="G717" s="5">
        <v>1</v>
      </c>
    </row>
    <row r="718" spans="1:7" ht="29" outlineLevel="5">
      <c r="A718" s="6" t="s">
        <v>14</v>
      </c>
      <c r="B718" s="7" t="s">
        <v>346</v>
      </c>
      <c r="C718" s="6" t="s">
        <v>13</v>
      </c>
      <c r="D718" s="6" t="b">
        <f>EXACT(G714,"Only data available for the specific power unit are the electricity generation and the fuel types used")</f>
        <v>0</v>
      </c>
      <c r="E718" s="6" t="s">
        <v>347</v>
      </c>
      <c r="F718" s="6" t="s">
        <v>14</v>
      </c>
      <c r="G718" s="6" t="s">
        <v>13</v>
      </c>
    </row>
    <row r="719" spans="1:7" outlineLevel="6" collapsed="1">
      <c r="A719" s="5" t="s">
        <v>14</v>
      </c>
      <c r="B719" s="5" t="s">
        <v>139</v>
      </c>
      <c r="C719" s="5" t="s">
        <v>13</v>
      </c>
      <c r="D719" s="5" t="s">
        <v>14</v>
      </c>
      <c r="E719" s="5" t="s">
        <v>410</v>
      </c>
      <c r="F719" s="5" t="s">
        <v>14</v>
      </c>
      <c r="G719" s="5">
        <v>1</v>
      </c>
    </row>
    <row r="720" spans="1:7" ht="29" outlineLevel="6" collapsed="1">
      <c r="A720" s="5" t="s">
        <v>11</v>
      </c>
      <c r="B720" s="5" t="s">
        <v>139</v>
      </c>
      <c r="C720" s="5" t="s">
        <v>13</v>
      </c>
      <c r="D720" s="5"/>
      <c r="E720" s="5" t="s">
        <v>409</v>
      </c>
      <c r="F720" s="5" t="s">
        <v>14</v>
      </c>
      <c r="G720" s="5">
        <v>1</v>
      </c>
    </row>
    <row r="721" spans="1:7" ht="29" outlineLevel="6" collapsed="1">
      <c r="A721" s="5" t="s">
        <v>11</v>
      </c>
      <c r="B721" s="5" t="s">
        <v>139</v>
      </c>
      <c r="C721" s="5" t="s">
        <v>13</v>
      </c>
      <c r="D721" s="5"/>
      <c r="E721" s="5" t="s">
        <v>411</v>
      </c>
      <c r="F721" s="5" t="s">
        <v>14</v>
      </c>
      <c r="G721" s="5">
        <v>1</v>
      </c>
    </row>
    <row r="722" spans="1:7" outlineLevel="6" collapsed="1">
      <c r="A722" s="5" t="s">
        <v>11</v>
      </c>
      <c r="B722" s="5" t="s">
        <v>139</v>
      </c>
      <c r="C722" s="5" t="s">
        <v>13</v>
      </c>
      <c r="D722" s="5"/>
      <c r="E722" s="5" t="s">
        <v>412</v>
      </c>
      <c r="F722" s="5" t="s">
        <v>14</v>
      </c>
      <c r="G722" s="5">
        <v>1</v>
      </c>
    </row>
    <row r="723" spans="1:7" outlineLevel="5">
      <c r="A723" s="6" t="s">
        <v>14</v>
      </c>
      <c r="B723" s="7" t="s">
        <v>348</v>
      </c>
      <c r="C723" s="6" t="s">
        <v>13</v>
      </c>
      <c r="D723" s="6" t="b">
        <f>EXACT(G714,"Data available for fuel consumption and electricity generation")</f>
        <v>1</v>
      </c>
      <c r="E723" s="6" t="s">
        <v>343</v>
      </c>
      <c r="F723" s="6" t="s">
        <v>14</v>
      </c>
      <c r="G723" s="6" t="s">
        <v>13</v>
      </c>
    </row>
    <row r="724" spans="1:7" outlineLevel="6" collapsed="1">
      <c r="A724" s="5" t="s">
        <v>14</v>
      </c>
      <c r="B724" s="5" t="s">
        <v>139</v>
      </c>
      <c r="C724" s="5" t="s">
        <v>13</v>
      </c>
      <c r="D724" s="5" t="s">
        <v>14</v>
      </c>
      <c r="E724" s="5" t="s">
        <v>408</v>
      </c>
      <c r="F724" s="5" t="s">
        <v>14</v>
      </c>
      <c r="G724" s="5">
        <v>1</v>
      </c>
    </row>
    <row r="725" spans="1:7" ht="29" outlineLevel="6" collapsed="1">
      <c r="A725" s="5" t="s">
        <v>11</v>
      </c>
      <c r="B725" s="5" t="s">
        <v>15</v>
      </c>
      <c r="C725" s="5" t="s">
        <v>13</v>
      </c>
      <c r="D725" s="5"/>
      <c r="E725" s="5" t="s">
        <v>413</v>
      </c>
      <c r="F725" s="5" t="s">
        <v>14</v>
      </c>
      <c r="G725" s="5" t="s">
        <v>17</v>
      </c>
    </row>
    <row r="726" spans="1:7" ht="29" outlineLevel="6" collapsed="1">
      <c r="A726" s="5" t="s">
        <v>11</v>
      </c>
      <c r="B726" s="5" t="s">
        <v>139</v>
      </c>
      <c r="C726" s="5" t="s">
        <v>13</v>
      </c>
      <c r="D726" s="5"/>
      <c r="E726" s="5" t="s">
        <v>409</v>
      </c>
      <c r="F726" s="5" t="s">
        <v>14</v>
      </c>
      <c r="G726" s="5">
        <v>1</v>
      </c>
    </row>
    <row r="727" spans="1:7" outlineLevel="6" collapsed="1">
      <c r="A727" s="5" t="s">
        <v>11</v>
      </c>
      <c r="B727" s="5" t="s">
        <v>15</v>
      </c>
      <c r="C727" s="5" t="s">
        <v>13</v>
      </c>
      <c r="D727" s="5"/>
      <c r="E727" s="5" t="s">
        <v>414</v>
      </c>
      <c r="F727" s="5" t="s">
        <v>14</v>
      </c>
      <c r="G727" s="5" t="s">
        <v>17</v>
      </c>
    </row>
    <row r="728" spans="1:7" outlineLevel="6">
      <c r="A728" s="6" t="s">
        <v>11</v>
      </c>
      <c r="B728" s="7" t="s">
        <v>223</v>
      </c>
      <c r="C728" s="6" t="s">
        <v>13</v>
      </c>
      <c r="D728" s="6"/>
      <c r="E728" s="6" t="s">
        <v>223</v>
      </c>
      <c r="F728" s="6" t="s">
        <v>11</v>
      </c>
      <c r="G728" s="6" t="s">
        <v>13</v>
      </c>
    </row>
    <row r="729" spans="1:7" outlineLevel="7" collapsed="1">
      <c r="A729" s="5" t="s">
        <v>11</v>
      </c>
      <c r="B729" s="5" t="s">
        <v>15</v>
      </c>
      <c r="C729" s="5" t="s">
        <v>13</v>
      </c>
      <c r="D729" s="5"/>
      <c r="E729" s="5" t="s">
        <v>337</v>
      </c>
      <c r="F729" s="5" t="s">
        <v>14</v>
      </c>
      <c r="G729" s="5" t="s">
        <v>17</v>
      </c>
    </row>
    <row r="730" spans="1:7" ht="29" outlineLevel="7" collapsed="1">
      <c r="A730" s="5" t="s">
        <v>11</v>
      </c>
      <c r="B730" s="5" t="s">
        <v>139</v>
      </c>
      <c r="C730" s="5" t="s">
        <v>13</v>
      </c>
      <c r="D730" s="5"/>
      <c r="E730" s="5" t="s">
        <v>338</v>
      </c>
      <c r="F730" s="5" t="s">
        <v>14</v>
      </c>
      <c r="G730" s="5">
        <v>1</v>
      </c>
    </row>
    <row r="731" spans="1:7" ht="29" outlineLevel="7" collapsed="1">
      <c r="A731" s="5" t="s">
        <v>11</v>
      </c>
      <c r="B731" s="5" t="s">
        <v>139</v>
      </c>
      <c r="C731" s="5" t="s">
        <v>13</v>
      </c>
      <c r="D731" s="5"/>
      <c r="E731" s="5" t="s">
        <v>339</v>
      </c>
      <c r="F731" s="5" t="s">
        <v>14</v>
      </c>
      <c r="G731" s="5">
        <v>1</v>
      </c>
    </row>
    <row r="732" spans="1:7" outlineLevel="7" collapsed="1">
      <c r="A732" s="5" t="s">
        <v>11</v>
      </c>
      <c r="B732" s="5" t="s">
        <v>139</v>
      </c>
      <c r="C732" s="5" t="s">
        <v>13</v>
      </c>
      <c r="D732" s="5"/>
      <c r="E732" s="5" t="s">
        <v>340</v>
      </c>
      <c r="F732" s="5" t="s">
        <v>14</v>
      </c>
      <c r="G732" s="5">
        <v>1</v>
      </c>
    </row>
    <row r="733" spans="1:7" outlineLevel="3" collapsed="1">
      <c r="A733" s="5" t="s">
        <v>14</v>
      </c>
      <c r="B733" s="5" t="s">
        <v>139</v>
      </c>
      <c r="C733" s="5" t="s">
        <v>13</v>
      </c>
      <c r="D733" s="5" t="s">
        <v>14</v>
      </c>
      <c r="E733" s="5" t="s">
        <v>220</v>
      </c>
      <c r="F733" s="5" t="s">
        <v>14</v>
      </c>
      <c r="G733" s="5">
        <v>1</v>
      </c>
    </row>
    <row r="734" spans="1:7" outlineLevel="1">
      <c r="A734" s="6" t="s">
        <v>14</v>
      </c>
      <c r="B734" s="7" t="s">
        <v>226</v>
      </c>
      <c r="C734" s="6" t="s">
        <v>13</v>
      </c>
      <c r="D734" s="6" t="b">
        <f>EXACT(G608,"Hourly")</f>
        <v>1</v>
      </c>
      <c r="E734" s="6" t="s">
        <v>227</v>
      </c>
      <c r="F734" s="6" t="s">
        <v>14</v>
      </c>
      <c r="G734" s="6" t="s">
        <v>13</v>
      </c>
    </row>
    <row r="735" spans="1:7" ht="29" outlineLevel="2" collapsed="1">
      <c r="A735" s="5" t="s">
        <v>11</v>
      </c>
      <c r="B735" s="5" t="s">
        <v>53</v>
      </c>
      <c r="C735" s="8" t="s">
        <v>228</v>
      </c>
      <c r="D735" s="5"/>
      <c r="E735" s="5" t="s">
        <v>229</v>
      </c>
      <c r="F735" s="5" t="s">
        <v>14</v>
      </c>
      <c r="G735" s="5" t="s">
        <v>230</v>
      </c>
    </row>
    <row r="736" spans="1:7" ht="29" outlineLevel="2" collapsed="1">
      <c r="A736" s="5" t="s">
        <v>11</v>
      </c>
      <c r="B736" s="5" t="s">
        <v>139</v>
      </c>
      <c r="C736" s="5" t="s">
        <v>13</v>
      </c>
      <c r="D736" s="5"/>
      <c r="E736" s="5" t="s">
        <v>231</v>
      </c>
      <c r="F736" s="5" t="s">
        <v>14</v>
      </c>
      <c r="G736" s="5">
        <v>1</v>
      </c>
    </row>
    <row r="737" spans="1:7" outlineLevel="1">
      <c r="A737" s="6" t="s">
        <v>11</v>
      </c>
      <c r="B737" s="7" t="s">
        <v>232</v>
      </c>
      <c r="C737" s="6" t="s">
        <v>13</v>
      </c>
      <c r="D737" s="6"/>
      <c r="E737" s="6" t="s">
        <v>232</v>
      </c>
      <c r="F737" s="6" t="s">
        <v>14</v>
      </c>
      <c r="G737" s="6" t="s">
        <v>13</v>
      </c>
    </row>
    <row r="738" spans="1:7" outlineLevel="2" collapsed="1">
      <c r="A738" s="5" t="s">
        <v>14</v>
      </c>
      <c r="B738" s="5" t="s">
        <v>139</v>
      </c>
      <c r="C738" s="5" t="s">
        <v>13</v>
      </c>
      <c r="D738" s="5" t="s">
        <v>14</v>
      </c>
      <c r="E738" s="5" t="s">
        <v>233</v>
      </c>
      <c r="F738" s="5" t="s">
        <v>14</v>
      </c>
      <c r="G738" s="5">
        <v>1</v>
      </c>
    </row>
    <row r="739" spans="1:7" ht="409.5" outlineLevel="2" collapsed="1">
      <c r="A739" s="5" t="s">
        <v>14</v>
      </c>
      <c r="B739" s="5" t="s">
        <v>60</v>
      </c>
      <c r="C739" s="9" t="s">
        <v>61</v>
      </c>
      <c r="D739" s="5"/>
      <c r="E739" s="10" t="s">
        <v>234</v>
      </c>
      <c r="F739" s="5" t="s">
        <v>14</v>
      </c>
      <c r="G739" s="5" t="s">
        <v>13</v>
      </c>
    </row>
    <row r="740" spans="1:7" outlineLevel="2" collapsed="1">
      <c r="A740" s="5" t="s">
        <v>11</v>
      </c>
      <c r="B740" s="5" t="s">
        <v>139</v>
      </c>
      <c r="C740" s="5" t="s">
        <v>13</v>
      </c>
      <c r="D740" s="5"/>
      <c r="E740" s="5" t="s">
        <v>235</v>
      </c>
      <c r="F740" s="5" t="s">
        <v>14</v>
      </c>
      <c r="G740" s="5">
        <v>1</v>
      </c>
    </row>
    <row r="741" spans="1:7" outlineLevel="2" collapsed="1">
      <c r="A741" s="5" t="s">
        <v>11</v>
      </c>
      <c r="B741" s="5" t="s">
        <v>139</v>
      </c>
      <c r="C741" s="5" t="s">
        <v>13</v>
      </c>
      <c r="D741" s="5"/>
      <c r="E741" s="5" t="s">
        <v>236</v>
      </c>
      <c r="F741" s="5" t="s">
        <v>14</v>
      </c>
      <c r="G741" s="5">
        <v>1</v>
      </c>
    </row>
    <row r="742" spans="1:7" outlineLevel="2">
      <c r="A742" s="6" t="s">
        <v>11</v>
      </c>
      <c r="B742" s="7" t="s">
        <v>237</v>
      </c>
      <c r="C742" s="6" t="s">
        <v>13</v>
      </c>
      <c r="D742" s="6"/>
      <c r="E742" s="6" t="s">
        <v>237</v>
      </c>
      <c r="F742" s="6" t="s">
        <v>11</v>
      </c>
      <c r="G742" s="6" t="s">
        <v>13</v>
      </c>
    </row>
    <row r="743" spans="1:7" outlineLevel="3" collapsed="1">
      <c r="A743" s="5" t="s">
        <v>11</v>
      </c>
      <c r="B743" s="5" t="s">
        <v>15</v>
      </c>
      <c r="C743" s="5" t="s">
        <v>13</v>
      </c>
      <c r="D743" s="5"/>
      <c r="E743" s="5" t="s">
        <v>238</v>
      </c>
      <c r="F743" s="5" t="s">
        <v>14</v>
      </c>
      <c r="G743" s="5" t="s">
        <v>17</v>
      </c>
    </row>
    <row r="744" spans="1:7" outlineLevel="3" collapsed="1">
      <c r="A744" s="5" t="s">
        <v>11</v>
      </c>
      <c r="B744" s="5" t="s">
        <v>41</v>
      </c>
      <c r="C744" s="5" t="s">
        <v>13</v>
      </c>
      <c r="D744" s="5"/>
      <c r="E744" s="5" t="s">
        <v>239</v>
      </c>
      <c r="F744" s="5" t="s">
        <v>14</v>
      </c>
      <c r="G744" s="5" t="s">
        <v>43</v>
      </c>
    </row>
    <row r="745" spans="1:7" outlineLevel="3" collapsed="1">
      <c r="A745" s="5" t="s">
        <v>11</v>
      </c>
      <c r="B745" s="5" t="s">
        <v>139</v>
      </c>
      <c r="C745" s="5" t="s">
        <v>13</v>
      </c>
      <c r="D745" s="5"/>
      <c r="E745" s="5" t="s">
        <v>240</v>
      </c>
      <c r="F745" s="5" t="s">
        <v>14</v>
      </c>
      <c r="G745" s="5">
        <v>1</v>
      </c>
    </row>
    <row r="746" spans="1:7" outlineLevel="3" collapsed="1">
      <c r="A746" s="5" t="s">
        <v>11</v>
      </c>
      <c r="B746" s="5" t="s">
        <v>139</v>
      </c>
      <c r="C746" s="5" t="s">
        <v>13</v>
      </c>
      <c r="D746" s="5"/>
      <c r="E746" s="5" t="s">
        <v>241</v>
      </c>
      <c r="F746" s="5" t="s">
        <v>14</v>
      </c>
      <c r="G746" s="5">
        <v>1</v>
      </c>
    </row>
    <row r="747" spans="1:7" outlineLevel="1">
      <c r="A747" s="6" t="s">
        <v>11</v>
      </c>
      <c r="B747" s="7" t="s">
        <v>242</v>
      </c>
      <c r="C747" s="6" t="s">
        <v>13</v>
      </c>
      <c r="D747" s="6"/>
      <c r="E747" s="6" t="s">
        <v>242</v>
      </c>
      <c r="F747" s="6" t="s">
        <v>14</v>
      </c>
      <c r="G747" s="6" t="s">
        <v>13</v>
      </c>
    </row>
    <row r="748" spans="1:7" ht="29" outlineLevel="2" collapsed="1">
      <c r="A748" s="5" t="s">
        <v>11</v>
      </c>
      <c r="B748" s="5" t="s">
        <v>53</v>
      </c>
      <c r="C748" s="8" t="s">
        <v>243</v>
      </c>
      <c r="D748" s="5"/>
      <c r="E748" s="5" t="s">
        <v>244</v>
      </c>
      <c r="F748" s="5" t="s">
        <v>14</v>
      </c>
      <c r="G748" s="5" t="s">
        <v>11</v>
      </c>
    </row>
    <row r="749" spans="1:7" outlineLevel="2">
      <c r="A749" s="6" t="s">
        <v>14</v>
      </c>
      <c r="B749" s="7" t="s">
        <v>245</v>
      </c>
      <c r="C749" s="6" t="s">
        <v>13</v>
      </c>
      <c r="D749" s="6" t="b">
        <f>EXACT(G748,"No")</f>
        <v>0</v>
      </c>
      <c r="E749" s="6" t="s">
        <v>246</v>
      </c>
      <c r="F749" s="6" t="s">
        <v>14</v>
      </c>
      <c r="G749" s="6" t="s">
        <v>13</v>
      </c>
    </row>
    <row r="750" spans="1:7" ht="29" outlineLevel="3" collapsed="1">
      <c r="A750" s="5" t="s">
        <v>11</v>
      </c>
      <c r="B750" s="5" t="s">
        <v>53</v>
      </c>
      <c r="C750" s="8" t="s">
        <v>247</v>
      </c>
      <c r="D750" s="5"/>
      <c r="E750" s="5" t="s">
        <v>248</v>
      </c>
      <c r="F750" s="5" t="s">
        <v>14</v>
      </c>
      <c r="G750" s="5" t="s">
        <v>249</v>
      </c>
    </row>
    <row r="751" spans="1:7" outlineLevel="3">
      <c r="A751" s="6" t="s">
        <v>14</v>
      </c>
      <c r="B751" s="7" t="s">
        <v>250</v>
      </c>
      <c r="C751" s="6" t="s">
        <v>13</v>
      </c>
      <c r="D751" s="6" t="b">
        <f>EXACT(G750,"Neither")</f>
        <v>0</v>
      </c>
      <c r="E751" s="6" t="s">
        <v>250</v>
      </c>
      <c r="F751" s="6" t="s">
        <v>14</v>
      </c>
      <c r="G751" s="6" t="s">
        <v>13</v>
      </c>
    </row>
    <row r="752" spans="1:7" outlineLevel="4" collapsed="1">
      <c r="A752" s="5" t="s">
        <v>14</v>
      </c>
      <c r="B752" s="5" t="s">
        <v>139</v>
      </c>
      <c r="C752" s="5" t="s">
        <v>13</v>
      </c>
      <c r="D752" s="5" t="s">
        <v>14</v>
      </c>
      <c r="E752" s="5" t="s">
        <v>251</v>
      </c>
      <c r="F752" s="5" t="s">
        <v>14</v>
      </c>
      <c r="G752" s="5">
        <v>1</v>
      </c>
    </row>
    <row r="753" spans="1:7" outlineLevel="4" collapsed="1">
      <c r="A753" s="5" t="s">
        <v>14</v>
      </c>
      <c r="B753" s="5" t="s">
        <v>139</v>
      </c>
      <c r="C753" s="5" t="s">
        <v>13</v>
      </c>
      <c r="D753" s="5" t="s">
        <v>14</v>
      </c>
      <c r="E753" s="5" t="s">
        <v>252</v>
      </c>
      <c r="F753" s="5" t="s">
        <v>14</v>
      </c>
      <c r="G753" s="5">
        <v>1</v>
      </c>
    </row>
    <row r="754" spans="1:7" outlineLevel="4" collapsed="1">
      <c r="A754" s="5" t="s">
        <v>14</v>
      </c>
      <c r="B754" s="5" t="s">
        <v>139</v>
      </c>
      <c r="C754" s="5" t="s">
        <v>13</v>
      </c>
      <c r="D754" s="5" t="s">
        <v>14</v>
      </c>
      <c r="E754" s="5" t="s">
        <v>253</v>
      </c>
      <c r="F754" s="5" t="s">
        <v>14</v>
      </c>
      <c r="G754" s="5">
        <v>1</v>
      </c>
    </row>
    <row r="755" spans="1:7" outlineLevel="4" collapsed="1">
      <c r="A755" s="5" t="s">
        <v>14</v>
      </c>
      <c r="B755" s="5" t="s">
        <v>139</v>
      </c>
      <c r="C755" s="5" t="s">
        <v>13</v>
      </c>
      <c r="D755" s="5" t="s">
        <v>14</v>
      </c>
      <c r="E755" s="5" t="s">
        <v>233</v>
      </c>
      <c r="F755" s="5" t="s">
        <v>14</v>
      </c>
      <c r="G755" s="5">
        <v>1</v>
      </c>
    </row>
    <row r="756" spans="1:7" ht="29" outlineLevel="4" collapsed="1">
      <c r="A756" s="5" t="s">
        <v>11</v>
      </c>
      <c r="B756" s="5" t="s">
        <v>53</v>
      </c>
      <c r="C756" s="8" t="s">
        <v>254</v>
      </c>
      <c r="D756" s="5"/>
      <c r="E756" s="5" t="s">
        <v>255</v>
      </c>
      <c r="F756" s="5" t="s">
        <v>14</v>
      </c>
      <c r="G756" s="5" t="s">
        <v>11</v>
      </c>
    </row>
    <row r="757" spans="1:7" ht="43.5" outlineLevel="4" collapsed="1">
      <c r="A757" s="5" t="s">
        <v>11</v>
      </c>
      <c r="B757" s="5" t="s">
        <v>53</v>
      </c>
      <c r="C757" s="8" t="s">
        <v>256</v>
      </c>
      <c r="D757" s="5"/>
      <c r="E757" s="5" t="s">
        <v>257</v>
      </c>
      <c r="F757" s="5" t="s">
        <v>14</v>
      </c>
      <c r="G757" s="5" t="s">
        <v>258</v>
      </c>
    </row>
    <row r="758" spans="1:7" ht="29" outlineLevel="4" collapsed="1">
      <c r="A758" s="5" t="s">
        <v>11</v>
      </c>
      <c r="B758" s="5" t="s">
        <v>53</v>
      </c>
      <c r="C758" s="8" t="s">
        <v>259</v>
      </c>
      <c r="D758" s="5"/>
      <c r="E758" s="5" t="s">
        <v>260</v>
      </c>
      <c r="F758" s="5" t="s">
        <v>14</v>
      </c>
      <c r="G758" s="5" t="s">
        <v>11</v>
      </c>
    </row>
    <row r="759" spans="1:7" outlineLevel="4" collapsed="1">
      <c r="A759" s="5" t="s">
        <v>14</v>
      </c>
      <c r="B759" s="5" t="s">
        <v>139</v>
      </c>
      <c r="C759" s="5" t="s">
        <v>13</v>
      </c>
      <c r="D759" s="5" t="s">
        <v>14</v>
      </c>
      <c r="E759" s="5" t="s">
        <v>261</v>
      </c>
      <c r="F759" s="5" t="s">
        <v>14</v>
      </c>
      <c r="G759" s="5">
        <v>1</v>
      </c>
    </row>
    <row r="760" spans="1:7" outlineLevel="3">
      <c r="A760" s="6" t="s">
        <v>14</v>
      </c>
      <c r="B760" s="7" t="s">
        <v>262</v>
      </c>
      <c r="C760" s="6" t="s">
        <v>13</v>
      </c>
      <c r="D760" s="6" t="b">
        <f>EXACT(G750,"Isolated System")</f>
        <v>0</v>
      </c>
      <c r="E760" s="6" t="s">
        <v>263</v>
      </c>
      <c r="F760" s="6" t="s">
        <v>14</v>
      </c>
      <c r="G760" s="6" t="s">
        <v>13</v>
      </c>
    </row>
    <row r="761" spans="1:7" outlineLevel="4" collapsed="1">
      <c r="A761" s="5" t="s">
        <v>14</v>
      </c>
      <c r="B761" s="5" t="s">
        <v>139</v>
      </c>
      <c r="C761" s="5" t="s">
        <v>13</v>
      </c>
      <c r="D761" s="5" t="s">
        <v>14</v>
      </c>
      <c r="E761" s="5" t="s">
        <v>251</v>
      </c>
      <c r="F761" s="5" t="s">
        <v>14</v>
      </c>
      <c r="G761" s="5">
        <v>1</v>
      </c>
    </row>
    <row r="762" spans="1:7" outlineLevel="4" collapsed="1">
      <c r="A762" s="5" t="s">
        <v>14</v>
      </c>
      <c r="B762" s="5" t="s">
        <v>139</v>
      </c>
      <c r="C762" s="5" t="s">
        <v>13</v>
      </c>
      <c r="D762" s="5" t="s">
        <v>14</v>
      </c>
      <c r="E762" s="5" t="s">
        <v>252</v>
      </c>
      <c r="F762" s="5" t="s">
        <v>14</v>
      </c>
      <c r="G762" s="5">
        <v>1</v>
      </c>
    </row>
    <row r="763" spans="1:7" outlineLevel="4" collapsed="1">
      <c r="A763" s="5" t="s">
        <v>14</v>
      </c>
      <c r="B763" s="5" t="s">
        <v>139</v>
      </c>
      <c r="C763" s="5" t="s">
        <v>13</v>
      </c>
      <c r="D763" s="5" t="s">
        <v>14</v>
      </c>
      <c r="E763" s="5" t="s">
        <v>253</v>
      </c>
      <c r="F763" s="5" t="s">
        <v>14</v>
      </c>
      <c r="G763" s="5">
        <v>1</v>
      </c>
    </row>
    <row r="764" spans="1:7" outlineLevel="4" collapsed="1">
      <c r="A764" s="5" t="s">
        <v>14</v>
      </c>
      <c r="B764" s="5" t="s">
        <v>139</v>
      </c>
      <c r="C764" s="5" t="s">
        <v>13</v>
      </c>
      <c r="D764" s="5" t="s">
        <v>14</v>
      </c>
      <c r="E764" s="5" t="s">
        <v>261</v>
      </c>
      <c r="F764" s="5" t="s">
        <v>14</v>
      </c>
      <c r="G764" s="5">
        <v>1</v>
      </c>
    </row>
    <row r="765" spans="1:7" outlineLevel="4" collapsed="1">
      <c r="A765" s="5" t="s">
        <v>14</v>
      </c>
      <c r="B765" s="5" t="s">
        <v>139</v>
      </c>
      <c r="C765" s="5" t="s">
        <v>13</v>
      </c>
      <c r="D765" s="5" t="s">
        <v>14</v>
      </c>
      <c r="E765" s="5" t="s">
        <v>233</v>
      </c>
      <c r="F765" s="5" t="s">
        <v>14</v>
      </c>
      <c r="G765" s="5">
        <v>1</v>
      </c>
    </row>
    <row r="766" spans="1:7" ht="29" outlineLevel="4" collapsed="1">
      <c r="A766" s="5" t="s">
        <v>11</v>
      </c>
      <c r="B766" s="5" t="s">
        <v>53</v>
      </c>
      <c r="C766" s="8" t="s">
        <v>264</v>
      </c>
      <c r="D766" s="5"/>
      <c r="E766" s="5" t="s">
        <v>265</v>
      </c>
      <c r="F766" s="5" t="s">
        <v>14</v>
      </c>
      <c r="G766" s="5" t="s">
        <v>266</v>
      </c>
    </row>
    <row r="767" spans="1:7" outlineLevel="4">
      <c r="A767" s="6" t="s">
        <v>14</v>
      </c>
      <c r="B767" s="7" t="s">
        <v>267</v>
      </c>
      <c r="C767" s="6" t="s">
        <v>13</v>
      </c>
      <c r="D767" s="6" t="b">
        <f>EXACT(G766,"Multiple")</f>
        <v>0</v>
      </c>
      <c r="E767" s="6" t="s">
        <v>268</v>
      </c>
      <c r="F767" s="6" t="s">
        <v>14</v>
      </c>
      <c r="G767" s="6" t="s">
        <v>13</v>
      </c>
    </row>
    <row r="768" spans="1:7" ht="29" outlineLevel="5" collapsed="1">
      <c r="A768" s="5" t="s">
        <v>11</v>
      </c>
      <c r="B768" s="5" t="s">
        <v>53</v>
      </c>
      <c r="C768" s="8" t="s">
        <v>349</v>
      </c>
      <c r="D768" s="5"/>
      <c r="E768" s="5" t="s">
        <v>350</v>
      </c>
      <c r="F768" s="5" t="s">
        <v>14</v>
      </c>
      <c r="G768" s="5" t="s">
        <v>351</v>
      </c>
    </row>
    <row r="769" spans="1:7" ht="29" outlineLevel="5" collapsed="1">
      <c r="A769" s="5" t="s">
        <v>14</v>
      </c>
      <c r="B769" s="5" t="s">
        <v>53</v>
      </c>
      <c r="C769" s="8" t="s">
        <v>352</v>
      </c>
      <c r="D769" s="5" t="b">
        <f>EXACT(G768,"Isolated grid systems with multiple fuel and technology types with combined cycle power plants")</f>
        <v>0</v>
      </c>
      <c r="E769" s="5" t="s">
        <v>353</v>
      </c>
      <c r="F769" s="5" t="s">
        <v>14</v>
      </c>
      <c r="G769" s="5" t="s">
        <v>11</v>
      </c>
    </row>
    <row r="770" spans="1:7" ht="29" outlineLevel="5" collapsed="1">
      <c r="A770" s="5" t="s">
        <v>14</v>
      </c>
      <c r="B770" s="5" t="s">
        <v>53</v>
      </c>
      <c r="C770" s="8" t="s">
        <v>354</v>
      </c>
      <c r="D770" s="5" t="b">
        <f>EXACT(G768,"Isolated grid systems with multiple fuel and technology types without combined cycle power plants")</f>
        <v>0</v>
      </c>
      <c r="E770" s="5" t="s">
        <v>353</v>
      </c>
      <c r="F770" s="5" t="s">
        <v>14</v>
      </c>
      <c r="G770" s="5" t="s">
        <v>11</v>
      </c>
    </row>
    <row r="771" spans="1:7" outlineLevel="3">
      <c r="A771" s="6" t="s">
        <v>14</v>
      </c>
      <c r="B771" s="7" t="s">
        <v>250</v>
      </c>
      <c r="C771" s="6" t="s">
        <v>13</v>
      </c>
      <c r="D771" s="6" t="b">
        <f>EXACT(G750,"Grid is located in LDC/SIDs/URC")</f>
        <v>1</v>
      </c>
      <c r="E771" s="6" t="s">
        <v>250</v>
      </c>
      <c r="F771" s="6" t="s">
        <v>14</v>
      </c>
      <c r="G771" s="6" t="s">
        <v>13</v>
      </c>
    </row>
    <row r="772" spans="1:7" outlineLevel="4" collapsed="1">
      <c r="A772" s="5" t="s">
        <v>14</v>
      </c>
      <c r="B772" s="5" t="s">
        <v>139</v>
      </c>
      <c r="C772" s="5" t="s">
        <v>13</v>
      </c>
      <c r="D772" s="5" t="s">
        <v>14</v>
      </c>
      <c r="E772" s="5" t="s">
        <v>251</v>
      </c>
      <c r="F772" s="5" t="s">
        <v>14</v>
      </c>
      <c r="G772" s="5">
        <v>1</v>
      </c>
    </row>
    <row r="773" spans="1:7" outlineLevel="4" collapsed="1">
      <c r="A773" s="5" t="s">
        <v>14</v>
      </c>
      <c r="B773" s="5" t="s">
        <v>139</v>
      </c>
      <c r="C773" s="5" t="s">
        <v>13</v>
      </c>
      <c r="D773" s="5" t="s">
        <v>14</v>
      </c>
      <c r="E773" s="5" t="s">
        <v>252</v>
      </c>
      <c r="F773" s="5" t="s">
        <v>14</v>
      </c>
      <c r="G773" s="5">
        <v>1</v>
      </c>
    </row>
    <row r="774" spans="1:7" outlineLevel="4" collapsed="1">
      <c r="A774" s="5" t="s">
        <v>14</v>
      </c>
      <c r="B774" s="5" t="s">
        <v>139</v>
      </c>
      <c r="C774" s="5" t="s">
        <v>13</v>
      </c>
      <c r="D774" s="5" t="s">
        <v>14</v>
      </c>
      <c r="E774" s="5" t="s">
        <v>253</v>
      </c>
      <c r="F774" s="5" t="s">
        <v>14</v>
      </c>
      <c r="G774" s="5">
        <v>1</v>
      </c>
    </row>
    <row r="775" spans="1:7" outlineLevel="4" collapsed="1">
      <c r="A775" s="5" t="s">
        <v>14</v>
      </c>
      <c r="B775" s="5" t="s">
        <v>139</v>
      </c>
      <c r="C775" s="5" t="s">
        <v>13</v>
      </c>
      <c r="D775" s="5" t="s">
        <v>14</v>
      </c>
      <c r="E775" s="5" t="s">
        <v>233</v>
      </c>
      <c r="F775" s="5" t="s">
        <v>14</v>
      </c>
      <c r="G775" s="5">
        <v>1</v>
      </c>
    </row>
    <row r="776" spans="1:7" ht="29" outlineLevel="4" collapsed="1">
      <c r="A776" s="5" t="s">
        <v>11</v>
      </c>
      <c r="B776" s="5" t="s">
        <v>53</v>
      </c>
      <c r="C776" s="8" t="s">
        <v>254</v>
      </c>
      <c r="D776" s="5"/>
      <c r="E776" s="5" t="s">
        <v>255</v>
      </c>
      <c r="F776" s="5" t="s">
        <v>14</v>
      </c>
      <c r="G776" s="5" t="s">
        <v>11</v>
      </c>
    </row>
    <row r="777" spans="1:7" ht="43.5" outlineLevel="4" collapsed="1">
      <c r="A777" s="5" t="s">
        <v>11</v>
      </c>
      <c r="B777" s="5" t="s">
        <v>53</v>
      </c>
      <c r="C777" s="8" t="s">
        <v>256</v>
      </c>
      <c r="D777" s="5"/>
      <c r="E777" s="5" t="s">
        <v>257</v>
      </c>
      <c r="F777" s="5" t="s">
        <v>14</v>
      </c>
      <c r="G777" s="5" t="s">
        <v>258</v>
      </c>
    </row>
    <row r="778" spans="1:7" ht="29" outlineLevel="4" collapsed="1">
      <c r="A778" s="5" t="s">
        <v>11</v>
      </c>
      <c r="B778" s="5" t="s">
        <v>53</v>
      </c>
      <c r="C778" s="8" t="s">
        <v>259</v>
      </c>
      <c r="D778" s="5"/>
      <c r="E778" s="5" t="s">
        <v>260</v>
      </c>
      <c r="F778" s="5" t="s">
        <v>14</v>
      </c>
      <c r="G778" s="5" t="s">
        <v>11</v>
      </c>
    </row>
    <row r="779" spans="1:7" outlineLevel="4" collapsed="1">
      <c r="A779" s="5" t="s">
        <v>14</v>
      </c>
      <c r="B779" s="5" t="s">
        <v>139</v>
      </c>
      <c r="C779" s="5" t="s">
        <v>13</v>
      </c>
      <c r="D779" s="5" t="s">
        <v>14</v>
      </c>
      <c r="E779" s="5" t="s">
        <v>261</v>
      </c>
      <c r="F779" s="5" t="s">
        <v>14</v>
      </c>
      <c r="G779" s="5">
        <v>1</v>
      </c>
    </row>
    <row r="780" spans="1:7" outlineLevel="2">
      <c r="A780" s="6" t="s">
        <v>14</v>
      </c>
      <c r="B780" s="7" t="s">
        <v>269</v>
      </c>
      <c r="C780" s="6" t="s">
        <v>13</v>
      </c>
      <c r="D780" s="6" t="b">
        <f>EXACT(G748,"Yes")</f>
        <v>1</v>
      </c>
      <c r="E780" s="6" t="s">
        <v>269</v>
      </c>
      <c r="F780" s="6" t="s">
        <v>14</v>
      </c>
      <c r="G780" s="6" t="s">
        <v>13</v>
      </c>
    </row>
    <row r="781" spans="1:7" outlineLevel="3" collapsed="1">
      <c r="A781" s="5" t="s">
        <v>14</v>
      </c>
      <c r="B781" s="5" t="s">
        <v>139</v>
      </c>
      <c r="C781" s="5" t="s">
        <v>13</v>
      </c>
      <c r="D781" s="5" t="s">
        <v>14</v>
      </c>
      <c r="E781" s="5" t="s">
        <v>251</v>
      </c>
      <c r="F781" s="5" t="s">
        <v>14</v>
      </c>
      <c r="G781" s="5">
        <v>1</v>
      </c>
    </row>
    <row r="782" spans="1:7" outlineLevel="3" collapsed="1">
      <c r="A782" s="5" t="s">
        <v>14</v>
      </c>
      <c r="B782" s="5" t="s">
        <v>139</v>
      </c>
      <c r="C782" s="5" t="s">
        <v>13</v>
      </c>
      <c r="D782" s="5" t="s">
        <v>14</v>
      </c>
      <c r="E782" s="5" t="s">
        <v>261</v>
      </c>
      <c r="F782" s="5" t="s">
        <v>14</v>
      </c>
      <c r="G782" s="5">
        <v>1</v>
      </c>
    </row>
    <row r="783" spans="1:7" outlineLevel="3" collapsed="1">
      <c r="A783" s="5" t="s">
        <v>14</v>
      </c>
      <c r="B783" s="5" t="s">
        <v>139</v>
      </c>
      <c r="C783" s="5" t="s">
        <v>13</v>
      </c>
      <c r="D783" s="5" t="s">
        <v>14</v>
      </c>
      <c r="E783" s="5" t="s">
        <v>252</v>
      </c>
      <c r="F783" s="5" t="s">
        <v>14</v>
      </c>
      <c r="G783" s="5">
        <v>1</v>
      </c>
    </row>
    <row r="784" spans="1:7" outlineLevel="3" collapsed="1">
      <c r="A784" s="5" t="s">
        <v>14</v>
      </c>
      <c r="B784" s="5" t="s">
        <v>139</v>
      </c>
      <c r="C784" s="5" t="s">
        <v>13</v>
      </c>
      <c r="D784" s="5" t="s">
        <v>14</v>
      </c>
      <c r="E784" s="5" t="s">
        <v>253</v>
      </c>
      <c r="F784" s="5" t="s">
        <v>14</v>
      </c>
      <c r="G784" s="5">
        <v>1</v>
      </c>
    </row>
    <row r="785" spans="1:7" ht="29" outlineLevel="2" collapsed="1">
      <c r="A785" s="5" t="s">
        <v>11</v>
      </c>
      <c r="B785" s="5" t="s">
        <v>53</v>
      </c>
      <c r="C785" s="8" t="s">
        <v>270</v>
      </c>
      <c r="D785" s="5"/>
      <c r="E785" s="5" t="s">
        <v>271</v>
      </c>
      <c r="F785" s="5" t="s">
        <v>14</v>
      </c>
      <c r="G785" s="5" t="s">
        <v>11</v>
      </c>
    </row>
    <row r="786" spans="1:7" ht="29" outlineLevel="2" collapsed="1">
      <c r="A786" s="5" t="s">
        <v>11</v>
      </c>
      <c r="B786" s="5" t="s">
        <v>53</v>
      </c>
      <c r="C786" s="8" t="s">
        <v>272</v>
      </c>
      <c r="D786" s="5"/>
      <c r="E786" s="5" t="s">
        <v>273</v>
      </c>
      <c r="F786" s="5" t="s">
        <v>14</v>
      </c>
      <c r="G786" s="5" t="s">
        <v>274</v>
      </c>
    </row>
    <row r="787" spans="1:7" outlineLevel="2" collapsed="1">
      <c r="A787" s="5" t="s">
        <v>14</v>
      </c>
      <c r="B787" s="5" t="s">
        <v>139</v>
      </c>
      <c r="C787" s="5" t="s">
        <v>13</v>
      </c>
      <c r="D787" s="5" t="s">
        <v>14</v>
      </c>
      <c r="E787" s="5" t="s">
        <v>275</v>
      </c>
      <c r="F787" s="5" t="s">
        <v>14</v>
      </c>
      <c r="G787" s="5">
        <v>1</v>
      </c>
    </row>
    <row r="788" spans="1:7">
      <c r="A788" s="3" t="s">
        <v>11</v>
      </c>
      <c r="B788" s="4" t="s">
        <v>415</v>
      </c>
      <c r="C788" s="3" t="s">
        <v>13</v>
      </c>
      <c r="D788" s="3"/>
      <c r="E788" s="3" t="s">
        <v>415</v>
      </c>
      <c r="F788" s="3" t="s">
        <v>14</v>
      </c>
      <c r="G788" s="3" t="s">
        <v>13</v>
      </c>
    </row>
    <row r="789" spans="1:7" outlineLevel="1">
      <c r="A789" s="6" t="s">
        <v>11</v>
      </c>
      <c r="B789" s="7" t="s">
        <v>416</v>
      </c>
      <c r="C789" s="6" t="s">
        <v>13</v>
      </c>
      <c r="D789" s="6"/>
      <c r="E789" s="6" t="s">
        <v>417</v>
      </c>
      <c r="F789" s="6" t="s">
        <v>11</v>
      </c>
      <c r="G789" s="6" t="s">
        <v>13</v>
      </c>
    </row>
    <row r="790" spans="1:7" outlineLevel="2" collapsed="1">
      <c r="A790" s="5" t="s">
        <v>11</v>
      </c>
      <c r="B790" s="5" t="s">
        <v>15</v>
      </c>
      <c r="C790" s="5" t="s">
        <v>13</v>
      </c>
      <c r="D790" s="5"/>
      <c r="E790" s="5" t="s">
        <v>418</v>
      </c>
      <c r="F790" s="5" t="s">
        <v>14</v>
      </c>
      <c r="G790" s="5" t="s">
        <v>17</v>
      </c>
    </row>
    <row r="791" spans="1:7" outlineLevel="2" collapsed="1">
      <c r="A791" s="5" t="s">
        <v>11</v>
      </c>
      <c r="B791" s="5" t="s">
        <v>15</v>
      </c>
      <c r="C791" s="5" t="s">
        <v>13</v>
      </c>
      <c r="D791" s="5"/>
      <c r="E791" s="5" t="s">
        <v>419</v>
      </c>
      <c r="F791" s="5" t="s">
        <v>14</v>
      </c>
      <c r="G791" s="5" t="s">
        <v>17</v>
      </c>
    </row>
    <row r="792" spans="1:7" ht="29" outlineLevel="2" collapsed="1">
      <c r="A792" s="5" t="s">
        <v>11</v>
      </c>
      <c r="B792" s="5" t="s">
        <v>53</v>
      </c>
      <c r="C792" s="8" t="s">
        <v>420</v>
      </c>
      <c r="D792" s="5"/>
      <c r="E792" s="5" t="s">
        <v>421</v>
      </c>
      <c r="F792" s="5" t="s">
        <v>14</v>
      </c>
      <c r="G792" s="5" t="s">
        <v>422</v>
      </c>
    </row>
    <row r="793" spans="1:7" ht="29" outlineLevel="2" collapsed="1">
      <c r="A793" s="5" t="s">
        <v>14</v>
      </c>
      <c r="B793" s="5" t="s">
        <v>139</v>
      </c>
      <c r="C793" s="5" t="s">
        <v>13</v>
      </c>
      <c r="D793" s="5" t="b">
        <f>EXACT(G792,"The CO2 emission coefficient is calculated based on net calorific value and CO2 emission factor of the fuel type")</f>
        <v>0</v>
      </c>
      <c r="E793" s="5" t="s">
        <v>423</v>
      </c>
      <c r="F793" s="5" t="s">
        <v>14</v>
      </c>
      <c r="G793" s="5">
        <v>1</v>
      </c>
    </row>
    <row r="794" spans="1:7" outlineLevel="2" collapsed="1">
      <c r="A794" s="5" t="s">
        <v>14</v>
      </c>
      <c r="B794" s="5" t="s">
        <v>139</v>
      </c>
      <c r="C794" s="5" t="s">
        <v>13</v>
      </c>
      <c r="D794" s="5" t="b">
        <f>EXACT(G792,"The CO2 emission coefficient is calculated based on net calorific value and CO2 emission factor of the fuel type")</f>
        <v>0</v>
      </c>
      <c r="E794" s="5" t="s">
        <v>424</v>
      </c>
      <c r="F794" s="5" t="s">
        <v>14</v>
      </c>
      <c r="G794" s="5">
        <v>1</v>
      </c>
    </row>
    <row r="795" spans="1:7" outlineLevel="2">
      <c r="A795" s="6" t="s">
        <v>14</v>
      </c>
      <c r="B795" s="7" t="s">
        <v>425</v>
      </c>
      <c r="C795" s="6" t="s">
        <v>13</v>
      </c>
      <c r="D795" s="6" t="b">
        <f>EXACT(G792,"The CO2 emission coefficient is calculated based on the chemical composition of the fossil fuel type")</f>
        <v>1</v>
      </c>
      <c r="E795" s="6" t="s">
        <v>426</v>
      </c>
      <c r="F795" s="6" t="s">
        <v>14</v>
      </c>
      <c r="G795" s="6" t="s">
        <v>13</v>
      </c>
    </row>
    <row r="796" spans="1:7" ht="29" outlineLevel="3" collapsed="1">
      <c r="A796" s="5" t="s">
        <v>11</v>
      </c>
      <c r="B796" s="5" t="s">
        <v>53</v>
      </c>
      <c r="C796" s="8" t="s">
        <v>427</v>
      </c>
      <c r="D796" s="5"/>
      <c r="E796" s="5" t="s">
        <v>426</v>
      </c>
      <c r="F796" s="5" t="s">
        <v>14</v>
      </c>
      <c r="G796" s="5" t="s">
        <v>428</v>
      </c>
    </row>
    <row r="797" spans="1:7" ht="29" outlineLevel="3" collapsed="1">
      <c r="A797" s="5" t="s">
        <v>14</v>
      </c>
      <c r="B797" s="5" t="s">
        <v>139</v>
      </c>
      <c r="C797" s="5" t="s">
        <v>13</v>
      </c>
      <c r="D797" s="5" t="b">
        <f>EXACT(G796,"Volume")</f>
        <v>0</v>
      </c>
      <c r="E797" s="5" t="s">
        <v>429</v>
      </c>
      <c r="F797" s="5" t="s">
        <v>14</v>
      </c>
      <c r="G797" s="5">
        <v>1</v>
      </c>
    </row>
    <row r="798" spans="1:7" ht="29" outlineLevel="3" collapsed="1">
      <c r="A798" s="5" t="s">
        <v>14</v>
      </c>
      <c r="B798" s="5" t="s">
        <v>139</v>
      </c>
      <c r="C798" s="5" t="s">
        <v>13</v>
      </c>
      <c r="D798" s="5" t="b">
        <f>EXACT(G796,"Volume")</f>
        <v>0</v>
      </c>
      <c r="E798" s="5" t="s">
        <v>430</v>
      </c>
      <c r="F798" s="5" t="s">
        <v>14</v>
      </c>
      <c r="G798" s="5">
        <v>1</v>
      </c>
    </row>
    <row r="799" spans="1:7" ht="29" outlineLevel="3" collapsed="1">
      <c r="A799" s="5" t="s">
        <v>14</v>
      </c>
      <c r="B799" s="5" t="s">
        <v>139</v>
      </c>
      <c r="C799" s="5" t="s">
        <v>13</v>
      </c>
      <c r="D799" s="5" t="b">
        <f>EXACT(G796,"Mass")</f>
        <v>1</v>
      </c>
      <c r="E799" s="5" t="s">
        <v>429</v>
      </c>
      <c r="F799" s="5" t="s">
        <v>14</v>
      </c>
      <c r="G799" s="5">
        <v>1</v>
      </c>
    </row>
    <row r="800" spans="1:7" ht="29" outlineLevel="2" collapsed="1">
      <c r="A800" s="5" t="s">
        <v>11</v>
      </c>
      <c r="B800" s="5" t="s">
        <v>139</v>
      </c>
      <c r="C800" s="5" t="s">
        <v>13</v>
      </c>
      <c r="D800" s="5"/>
      <c r="E800" s="5" t="s">
        <v>431</v>
      </c>
      <c r="F800" s="5" t="s">
        <v>14</v>
      </c>
      <c r="G800" s="5">
        <v>1</v>
      </c>
    </row>
    <row r="801" spans="1:7" outlineLevel="2" collapsed="1">
      <c r="A801" s="5" t="s">
        <v>14</v>
      </c>
      <c r="B801" s="5" t="s">
        <v>139</v>
      </c>
      <c r="C801" s="5" t="s">
        <v>13</v>
      </c>
      <c r="D801" s="5" t="s">
        <v>14</v>
      </c>
      <c r="E801" s="5" t="s">
        <v>432</v>
      </c>
      <c r="F801" s="5" t="s">
        <v>14</v>
      </c>
      <c r="G801" s="5">
        <v>1</v>
      </c>
    </row>
    <row r="802" spans="1:7" outlineLevel="2" collapsed="1">
      <c r="A802" s="5" t="s">
        <v>14</v>
      </c>
      <c r="B802" s="5" t="s">
        <v>139</v>
      </c>
      <c r="C802" s="5" t="s">
        <v>13</v>
      </c>
      <c r="D802" s="5" t="s">
        <v>14</v>
      </c>
      <c r="E802" s="5" t="s">
        <v>433</v>
      </c>
      <c r="F802" s="5" t="s">
        <v>14</v>
      </c>
      <c r="G802" s="5">
        <v>1</v>
      </c>
    </row>
    <row r="803" spans="1:7" ht="29" outlineLevel="1" collapsed="1">
      <c r="A803" s="5" t="s">
        <v>14</v>
      </c>
      <c r="B803" s="5" t="s">
        <v>139</v>
      </c>
      <c r="C803" s="5" t="s">
        <v>13</v>
      </c>
      <c r="D803" s="5" t="s">
        <v>14</v>
      </c>
      <c r="E803" s="5" t="s">
        <v>434</v>
      </c>
      <c r="F803" s="5" t="s">
        <v>14</v>
      </c>
      <c r="G803" s="5">
        <v>1</v>
      </c>
    </row>
  </sheetData>
  <mergeCells count="3">
    <mergeCell ref="A1:G1"/>
    <mergeCell ref="B2:G2"/>
    <mergeCell ref="B3:G3"/>
  </mergeCells>
  <hyperlinks>
    <hyperlink ref="B5" location="#'Project Details'!A1" display="Project Details" xr:uid="{00000000-0004-0000-0000-000000000000}"/>
    <hyperlink ref="B28" location="#'Date Range'!A1" display="Date Range" xr:uid="{00000000-0004-0000-0000-000001000000}"/>
    <hyperlink ref="B31" location="#'Date Range'!A1" display="Date Range" xr:uid="{00000000-0004-0000-0000-000002000000}"/>
    <hyperlink ref="C38" location="#'Would you like to use t (enum)'!A3" display="Would you like to use t (enum)" xr:uid="{00000000-0004-0000-0000-000003000000}"/>
    <hyperlink ref="B39" location="#'Tool 01'!A1" display="Tool 01" xr:uid="{00000000-0004-0000-0000-000004000000}"/>
    <hyperlink ref="C40" location="#'Is the proposed project (enum)'!A3" display="Is the proposed project (enum)" xr:uid="{00000000-0004-0000-0000-000005000000}"/>
    <hyperlink ref="B42" location="#'Step 1 Identification of alter'!A1" display="Step 1 Identification of alter" xr:uid="{00000000-0004-0000-0000-000006000000}"/>
    <hyperlink ref="C43" location="#'Have realistic and cred (enum)'!A3" display="Have realistic and cred (enum)" xr:uid="{00000000-0004-0000-0000-000007000000}"/>
    <hyperlink ref="B45" location="#'Step 1 Identification of al 1'!A1" display="Step 1 Identification of al 1" xr:uid="{00000000-0004-0000-0000-000008000000}"/>
    <hyperlink ref="C46" location="#'Are the alternative sce (enum)'!A3" display="Are the alternative sce (enum)" xr:uid="{00000000-0004-0000-0000-000009000000}"/>
    <hyperlink ref="B48" location="#'Step 2 Investment analysis'!A1" display="Step 2 Investment analysis" xr:uid="{00000000-0004-0000-0000-00000A000000}"/>
    <hyperlink ref="C49" location="#'Investment analysis (enum)'!A3" display="Investment analysis (enum)" xr:uid="{00000000-0004-0000-0000-00000B000000}"/>
    <hyperlink ref="B50" location="#'Step 3 Barrier analysis. Quest'!A1" display="Step 3 Barrier analysis. Quest" xr:uid="{00000000-0004-0000-0000-00000C000000}"/>
    <hyperlink ref="C51" location="#' Is there at least one  (enum)'!A3" display=" Is there at least one  (enum)" xr:uid="{00000000-0004-0000-0000-00000D000000}"/>
    <hyperlink ref="B53" location="#'Step 3 Barrier analysis. Qu 1'!A1" display="Step 3 Barrier analysis. Qu 1" xr:uid="{00000000-0004-0000-0000-00000E000000}"/>
    <hyperlink ref="C54" location="#'Is at least one alterna (enum)'!A3" display="Is at least one alterna (enum)" xr:uid="{00000000-0004-0000-0000-00000F000000}"/>
    <hyperlink ref="B56" location="#'Step 4 Common practice analysi'!A1" display="Step 4 Common practice analysi" xr:uid="{00000000-0004-0000-0000-000010000000}"/>
    <hyperlink ref="C57" location="#'No similar activities c (enum)'!A3" display="No similar activities c (enum)" xr:uid="{00000000-0004-0000-0000-000011000000}"/>
    <hyperlink ref="B59" location="#'Step 4 Common practice anal 1'!A1" display="Step 4 Common practice anal 1" xr:uid="{00000000-0004-0000-0000-000012000000}"/>
    <hyperlink ref="B61" location="#'Step 3 Barrier analysis. Quest'!A1" display="Step 3 Barrier analysis. Quest" xr:uid="{00000000-0004-0000-0000-000013000000}"/>
    <hyperlink ref="C62" location="#' Is there at least one  (enum)'!A3" display=" Is there at least one  (enum)" xr:uid="{00000000-0004-0000-0000-000014000000}"/>
    <hyperlink ref="B64" location="#'Step 3 Barrier analysis. Qu 1'!A1" display="Step 3 Barrier analysis. Qu 1" xr:uid="{00000000-0004-0000-0000-000015000000}"/>
    <hyperlink ref="C65" location="#'Is at least one alterna (enum)'!A3" display="Is at least one alterna (enum)" xr:uid="{00000000-0004-0000-0000-000016000000}"/>
    <hyperlink ref="B67" location="#'Step 4 Common practice analysi'!A1" display="Step 4 Common practice analysi" xr:uid="{00000000-0004-0000-0000-000017000000}"/>
    <hyperlink ref="C68" location="#'No similar activities c (enum)'!A3" display="No similar activities c (enum)" xr:uid="{00000000-0004-0000-0000-000018000000}"/>
    <hyperlink ref="B70" location="#'Step 4 Common practice anal 1'!A1" display="Step 4 Common practice anal 1" xr:uid="{00000000-0004-0000-0000-000019000000}"/>
    <hyperlink ref="B75" location="#'Tool 32'!A1" display="Tool 32" xr:uid="{00000000-0004-0000-0000-00001A000000}"/>
    <hyperlink ref="C76" location="#'Choose which activity p (enum)'!A3" display="Choose which activity p (enum)" xr:uid="{00000000-0004-0000-0000-00001B000000}"/>
    <hyperlink ref="B77" location="#'Positive list for technologyme'!A1" display="Positive list for technologyme" xr:uid="{00000000-0004-0000-0000-00001C000000}"/>
    <hyperlink ref="C78" location="#'Choose which technology (enum)'!A3" display="Choose which technology (enum)" xr:uid="{00000000-0004-0000-0000-00001D000000}"/>
    <hyperlink ref="B80" location="#'Renewable energy'!A1" display="Renewable energy" xr:uid="{00000000-0004-0000-0000-00001E000000}"/>
    <hyperlink ref="C81" location="#'Choose which renewable  (enum)'!A3" display="Choose which renewable  (enum)" xr:uid="{00000000-0004-0000-0000-00001F000000}"/>
    <hyperlink ref="B82" location="#'Rural electrification projects'!A1" display="Rural electrification projects" xr:uid="{00000000-0004-0000-0000-000020000000}"/>
    <hyperlink ref="C83" location="#'Does the project mee 4 (enum)'!A3" display="Does the project mee 4 (enum)" xr:uid="{00000000-0004-0000-0000-000021000000}"/>
    <hyperlink ref="B87" location="#'Tech for small-scale off-grid '!A1" display="Tech for small-scale off-grid " xr:uid="{00000000-0004-0000-0000-000022000000}"/>
    <hyperlink ref="C88" location="#'Does the project mee 3 (enum)'!A3" display="Does the project mee 3 (enum)" xr:uid="{00000000-0004-0000-0000-000023000000}"/>
    <hyperlink ref="B92" location="#'Tech for small-scale grid-conn'!A1" display="Tech for small-scale grid-conn" xr:uid="{00000000-0004-0000-0000-000024000000}"/>
    <hyperlink ref="C93" location="#'Does the project includ (enum)'!A3" display="Does the project includ (enum)" xr:uid="{00000000-0004-0000-0000-000025000000}"/>
    <hyperlink ref="B97" location="#'Tech for large-scale isolated '!A1" display="Tech for large-scale isolated " xr:uid="{00000000-0004-0000-0000-000026000000}"/>
    <hyperlink ref="C99" location="#'Does the project mee 2 (enum)'!A3" display="Does the project mee 2 (enum)" xr:uid="{00000000-0004-0000-0000-000027000000}"/>
    <hyperlink ref="B103" location="#'Tech for large-scale grid-conn'!A1" display="Tech for large-scale grid-conn" xr:uid="{00000000-0004-0000-0000-000028000000}"/>
    <hyperlink ref="C104" location="#'Choose which grid-conne (enum)'!A3" display="Choose which grid-conne (enum)" xr:uid="{00000000-0004-0000-0000-000029000000}"/>
    <hyperlink ref="C105" location="#'Does the project mee 1 (enum)'!A3" display="Does the project mee 1 (enum)" xr:uid="{00000000-0004-0000-0000-00002A000000}"/>
    <hyperlink ref="B109" location="#'Waste handling and disposal'!A1" display="Waste handling and disposal" xr:uid="{00000000-0004-0000-0000-00002B000000}"/>
    <hyperlink ref="C110" location="#'Choose which waste hand (enum)'!A3" display="Choose which waste hand (enum)" xr:uid="{00000000-0004-0000-0000-00002C000000}"/>
    <hyperlink ref="B111" location="#'Methane recovery in wastewater'!A1" display="Methane recovery in wastewater" xr:uid="{00000000-0004-0000-0000-00002D000000}"/>
    <hyperlink ref="C112" location="#'Does the project meet t (enum)'!A3" display="Does the project meet t (enum)" xr:uid="{00000000-0004-0000-0000-00002E000000}"/>
    <hyperlink ref="B116" location="#'Landfill gas recovery and its '!A1" display="Landfill gas recovery and its " xr:uid="{00000000-0004-0000-0000-00002F000000}"/>
    <hyperlink ref="C117" location="#'Does project meet the f (enum)'!A3" display="Does project meet the f (enum)" xr:uid="{00000000-0004-0000-0000-000030000000}"/>
    <hyperlink ref="C142" location="#'Does project include in (enum)'!A3" display="Does project include in (enum)" xr:uid="{00000000-0004-0000-0000-000031000000}"/>
    <hyperlink ref="B143" location="#'Power Density'!A1" display="Power Density" xr:uid="{00000000-0004-0000-0000-000032000000}"/>
    <hyperlink ref="B152" location="#'Power Density Integrated'!A1" display="Power Density Integrated" xr:uid="{00000000-0004-0000-0000-000033000000}"/>
    <hyperlink ref="C160" location="#'Does the source of elec (enum)'!A3" display="Does the source of elec (enum)" xr:uid="{00000000-0004-0000-0000-000034000000}"/>
    <hyperlink ref="B161" location="#'Tool 05'!A1" display="Tool 05" xr:uid="{00000000-0004-0000-0000-000035000000}"/>
    <hyperlink ref="C162" location="#'If emissions are calcul (enum)'!A3" display="If emissions are calcul (enum)" xr:uid="{00000000-0004-0000-0000-000036000000}"/>
    <hyperlink ref="B163" location="#'Tool 05 Scenario C'!A1" display="Tool 05 Scenario C" xr:uid="{00000000-0004-0000-0000-000037000000}"/>
    <hyperlink ref="C164" location="#'Please select the appro (enum)'!A3" display="Please select the appro (enum)" xr:uid="{00000000-0004-0000-0000-000038000000}"/>
    <hyperlink ref="B165" location="#'Tool 05 Scenario A'!A1" display="Tool 05 Scenario A" xr:uid="{00000000-0004-0000-0000-000039000000}"/>
    <hyperlink ref="C166" location="#'Scenario A has 2 option (enum)'!A3" display="Scenario A has 2 option (enum)" xr:uid="{00000000-0004-0000-0000-00003A000000}"/>
    <hyperlink ref="B167" location="#'Tool 07'!A1" display="Tool 07" xr:uid="{00000000-0004-0000-0000-00003B000000}"/>
    <hyperlink ref="C169" location="#'Does you have hourly or (enum)'!A3" display="Does you have hourly or (enum)" xr:uid="{00000000-0004-0000-0000-00003C000000}"/>
    <hyperlink ref="B170" location="#'Is LCMR share less than 50% in'!A1" display="Is LCMR share less than 50% in" xr:uid="{00000000-0004-0000-0000-00003D000000}"/>
    <hyperlink ref="C171" location="#'Is LCMR share less than (enum)'!A3" display="Is LCMR share less than (enum)" xr:uid="{00000000-0004-0000-0000-00003E000000}"/>
    <hyperlink ref="B172" location="#'Is the average load by LCMR le'!A1" display="Is the average load by LCMR le" xr:uid="{00000000-0004-0000-0000-00003F000000}"/>
    <hyperlink ref="C173" location="#'Is the average load by  (enum)'!A3" display="Is the average load by  (enum)" xr:uid="{00000000-0004-0000-0000-000040000000}"/>
    <hyperlink ref="B174" location="#'Are hourly loads of the grid i'!A1" display="Are hourly loads of the grid i" xr:uid="{00000000-0004-0000-0000-000041000000}"/>
    <hyperlink ref="C175" location="#'Are hourly loads of the (enum)'!A3" display="Are hourly loads of the (enum)" xr:uid="{00000000-0004-0000-0000-000042000000}"/>
    <hyperlink ref="B176" location="#'Is the LASL more than one thir'!A1" display="Is the LASL more than one thir" xr:uid="{00000000-0004-0000-0000-000043000000}"/>
    <hyperlink ref="B177" location="#'Simple Adj OM'!A1" display="Simple Adj OM" xr:uid="{00000000-0004-0000-0000-000044000000}"/>
    <hyperlink ref="B178" location="#'Average OM Simple OM'!A1" display="Average OM Simple OM" xr:uid="{00000000-0004-0000-0000-000045000000}"/>
    <hyperlink ref="C179" location="#'Select one of the two o (enum)'!A3" display="Select one of the two o (enum)" xr:uid="{00000000-0004-0000-0000-000046000000}"/>
    <hyperlink ref="B180" location="#'Calculation based on total fue'!A1" display="Calculation based on total fue" xr:uid="{00000000-0004-0000-0000-000047000000}"/>
    <hyperlink ref="B181" location="#'Calculation based on average e'!A1" display="Calculation based on average e" xr:uid="{00000000-0004-0000-0000-000048000000}"/>
    <hyperlink ref="B183" location="#'Average OM Simple OM'!A1" display="Average OM Simple OM" xr:uid="{00000000-0004-0000-0000-000049000000}"/>
    <hyperlink ref="C184" location="#'Select one of the two o (enum)'!A3" display="Select one of the two o (enum)" xr:uid="{00000000-0004-0000-0000-00004A000000}"/>
    <hyperlink ref="B185" location="#'Calculation based on total fue'!A1" display="Calculation based on total fue" xr:uid="{00000000-0004-0000-0000-00004B000000}"/>
    <hyperlink ref="B188" location="#'Fuel Type'!A1" display="Fuel Type" xr:uid="{00000000-0004-0000-0000-00004C000000}"/>
    <hyperlink ref="B189" location="#'Calculation based on average e'!A1" display="Calculation based on average e" xr:uid="{00000000-0004-0000-0000-00004D000000}"/>
    <hyperlink ref="B191" location="#'(Average OM Simple Adj OM) Pow'!A1" display="(Average OM Simple Adj OM) Pow" xr:uid="{00000000-0004-0000-0000-00004E000000}"/>
    <hyperlink ref="B193" location="#'Dispatch Data OM'!A1" display="Dispatch Data OM" xr:uid="{00000000-0004-0000-0000-00004F000000}"/>
    <hyperlink ref="C194" location="#'Select the option th 1 (enum)'!A3" display="Select the option th 1 (enum)" xr:uid="{00000000-0004-0000-0000-000050000000}"/>
    <hyperlink ref="B196" location="#'Build Margin'!A1" display="Build Margin" xr:uid="{00000000-0004-0000-0000-000051000000}"/>
    <hyperlink ref="B201" location="#'Power Unit'!A1" display="Power Unit" xr:uid="{00000000-0004-0000-0000-000052000000}"/>
    <hyperlink ref="B206" location="#'Combined Margin'!A1" display="Combined Margin" xr:uid="{00000000-0004-0000-0000-000053000000}"/>
    <hyperlink ref="C207" location="#'Is data to determine Bu (enum)'!A3" display="Is data to determine Bu (enum)" xr:uid="{00000000-0004-0000-0000-000054000000}"/>
    <hyperlink ref="B208" location="#'Combined Margin. Is grid locat'!A1" display="Combined Margin. Is grid locat" xr:uid="{00000000-0004-0000-0000-000055000000}"/>
    <hyperlink ref="C209" location="#'Is grid located in LDCS (enum)'!A3" display="Is grid located in LDCS (enum)" xr:uid="{00000000-0004-0000-0000-000056000000}"/>
    <hyperlink ref="B210" location="#'Simplified CM'!A1" display="Simplified CM" xr:uid="{00000000-0004-0000-0000-000057000000}"/>
    <hyperlink ref="C215" location="#'Is the project activity (enum)'!A3" display="Is the project activity (enum)" xr:uid="{00000000-0004-0000-0000-000058000000}"/>
    <hyperlink ref="C216" location="#'Is the share of renewab (enum)'!A3" display="Is the share of renewab (enum)" xr:uid="{00000000-0004-0000-0000-000059000000}"/>
    <hyperlink ref="C217" location="#'Has natural gas been us (enum)'!A3" display="Has natural gas been us (enum)" xr:uid="{00000000-0004-0000-0000-00005A000000}"/>
    <hyperlink ref="B219" location="#'Simplified CM for Isolated Gri'!A1" display="Simplified CM for Isolated Gri" xr:uid="{00000000-0004-0000-0000-00005B000000}"/>
    <hyperlink ref="C225" location="#'Is there a single diese (enum)'!A3" display="Is there a single diese (enum)" xr:uid="{00000000-0004-0000-0000-00005C000000}"/>
    <hyperlink ref="B226" location="#'For multiple power plants choo'!A1" display="For multiple power plants choo" xr:uid="{00000000-0004-0000-0000-00005D000000}"/>
    <hyperlink ref="B227" location="#'Simplified CM'!A1" display="Simplified CM" xr:uid="{00000000-0004-0000-0000-00005E000000}"/>
    <hyperlink ref="C232" location="#'Is the project activity (enum)'!A3" display="Is the project activity (enum)" xr:uid="{00000000-0004-0000-0000-00005F000000}"/>
    <hyperlink ref="C233" location="#'Is the share of renewab (enum)'!A3" display="Is the share of renewab (enum)" xr:uid="{00000000-0004-0000-0000-000060000000}"/>
    <hyperlink ref="C234" location="#'Has natural gas been us (enum)'!A3" display="Has natural gas been us (enum)" xr:uid="{00000000-0004-0000-0000-000061000000}"/>
    <hyperlink ref="B236" location="#'Weighted average CM'!A1" display="Weighted average CM" xr:uid="{00000000-0004-0000-0000-000062000000}"/>
    <hyperlink ref="C241" location="#'Is this data for the fi (enum)'!A3" display="Is this data for the fi (enum)" xr:uid="{00000000-0004-0000-0000-000063000000}"/>
    <hyperlink ref="C242" location="#'Select the option th 2 (enum)'!A3" display="Select the option th 2 (enum)" xr:uid="{00000000-0004-0000-0000-000064000000}"/>
    <hyperlink ref="B244" location="#'Tool 05 Scenario A | Default V'!A1" display="Tool 05 Scenario A | Default V" xr:uid="{00000000-0004-0000-0000-000065000000}"/>
    <hyperlink ref="C245" location="#'Choose which option  1 (enum)'!A3" display="Choose which option  1 (enum)" xr:uid="{00000000-0004-0000-0000-000066000000}"/>
    <hyperlink ref="C246" location="#'Does hydro power plants (enum)'!A3" display="Does hydro power plants (enum)" xr:uid="{00000000-0004-0000-0000-000067000000}"/>
    <hyperlink ref="B247" location="#'Generic Approach'!A1" display="Generic Approach" xr:uid="{00000000-0004-0000-0000-000068000000}"/>
    <hyperlink ref="B257" location="#'Tool 05 Scenario B'!A1" display="Tool 05 Scenario B" xr:uid="{00000000-0004-0000-0000-000069000000}"/>
    <hyperlink ref="C258" location="#'Tool 05 provides 2 appr (enum)'!A3" display="Tool 05 provides 2 appr (enum)" xr:uid="{00000000-0004-0000-0000-00006A000000}"/>
    <hyperlink ref="B259" location="#'Tool 05 Scenario B | Generic A'!A1" display="Tool 05 Scenario B | Generic A" xr:uid="{00000000-0004-0000-0000-00006B000000}"/>
    <hyperlink ref="C260" location="#'Please select which app (enum)'!A3" display="Please select which app (enum)" xr:uid="{00000000-0004-0000-0000-00006C000000}"/>
    <hyperlink ref="C261" location="#'Choose which option app (enum)'!A3" display="Choose which option app (enum)" xr:uid="{00000000-0004-0000-0000-00006D000000}"/>
    <hyperlink ref="C262" location="#'Select the option th 3 (enum)'!A3" display="Select the option th 3 (enum)" xr:uid="{00000000-0004-0000-0000-00006E000000}"/>
    <hyperlink ref="B263" location="#'Tool 05 Power Plants'!A1" display="Tool 05 Power Plants" xr:uid="{00000000-0004-0000-0000-00006F000000}"/>
    <hyperlink ref="C265" location="#'Type of fossil fuel use (enum)'!A3" display="Type of fossil fuel use (enum)" xr:uid="{00000000-0004-0000-0000-000070000000}"/>
    <hyperlink ref="B275" location="#'Generic Approach'!A1" display="Generic Approach" xr:uid="{00000000-0004-0000-0000-000071000000}"/>
    <hyperlink ref="B289" location="#'Tool 05 Scenario B'!A1" display="Tool 05 Scenario B" xr:uid="{00000000-0004-0000-0000-000072000000}"/>
    <hyperlink ref="C290" location="#'Tool 05 provides 2 appr (enum)'!A3" display="Tool 05 provides 2 appr (enum)" xr:uid="{00000000-0004-0000-0000-000073000000}"/>
    <hyperlink ref="B291" location="#'Tool 05 Scenario B | Generic A'!A1" display="Tool 05 Scenario B | Generic A" xr:uid="{00000000-0004-0000-0000-000074000000}"/>
    <hyperlink ref="C292" location="#'Please select which app (enum)'!A3" display="Please select which app (enum)" xr:uid="{00000000-0004-0000-0000-000075000000}"/>
    <hyperlink ref="C293" location="#'Choose which option app (enum)'!A3" display="Choose which option app (enum)" xr:uid="{00000000-0004-0000-0000-000076000000}"/>
    <hyperlink ref="C294" location="#'Select the option th 3 (enum)'!A3" display="Select the option th 3 (enum)" xr:uid="{00000000-0004-0000-0000-000077000000}"/>
    <hyperlink ref="B295" location="#'Tool 05 Power Plants'!A1" display="Tool 05 Power Plants" xr:uid="{00000000-0004-0000-0000-000078000000}"/>
    <hyperlink ref="C297" location="#'Type of fossil fuel use (enum)'!A3" display="Type of fossil fuel use (enum)" xr:uid="{00000000-0004-0000-0000-000079000000}"/>
    <hyperlink ref="B307" location="#'Generic Approach'!A1" display="Generic Approach" xr:uid="{00000000-0004-0000-0000-00007A000000}"/>
    <hyperlink ref="B321" location="#'Tool 05 Scenario A'!A1" display="Tool 05 Scenario A" xr:uid="{00000000-0004-0000-0000-00007B000000}"/>
    <hyperlink ref="C322" location="#'Scenario A has 2 option (enum)'!A3" display="Scenario A has 2 option (enum)" xr:uid="{00000000-0004-0000-0000-00007C000000}"/>
    <hyperlink ref="B323" location="#'Tool 07'!A1" display="Tool 07" xr:uid="{00000000-0004-0000-0000-00007D000000}"/>
    <hyperlink ref="C325" location="#'Does you have hourly or (enum)'!A3" display="Does you have hourly or (enum)" xr:uid="{00000000-0004-0000-0000-00007E000000}"/>
    <hyperlink ref="B326" location="#'Is LCMR share less than 50% in'!A1" display="Is LCMR share less than 50% in" xr:uid="{00000000-0004-0000-0000-00007F000000}"/>
    <hyperlink ref="C327" location="#'Is LCMR share less than (enum)'!A3" display="Is LCMR share less than (enum)" xr:uid="{00000000-0004-0000-0000-000080000000}"/>
    <hyperlink ref="B328" location="#'Is the average load by LCMR le'!A1" display="Is the average load by LCMR le" xr:uid="{00000000-0004-0000-0000-000081000000}"/>
    <hyperlink ref="C329" location="#'Is the average load by  (enum)'!A3" display="Is the average load by  (enum)" xr:uid="{00000000-0004-0000-0000-000082000000}"/>
    <hyperlink ref="B330" location="#'Are hourly loads of the grid i'!A1" display="Are hourly loads of the grid i" xr:uid="{00000000-0004-0000-0000-000083000000}"/>
    <hyperlink ref="C331" location="#'Are hourly loads of the (enum)'!A3" display="Are hourly loads of the (enum)" xr:uid="{00000000-0004-0000-0000-000084000000}"/>
    <hyperlink ref="B332" location="#'Is the LASL more than one thir'!A1" display="Is the LASL more than one thir" xr:uid="{00000000-0004-0000-0000-000085000000}"/>
    <hyperlink ref="B333" location="#'Simple Adj OM'!A1" display="Simple Adj OM" xr:uid="{00000000-0004-0000-0000-000086000000}"/>
    <hyperlink ref="B334" location="#'Average OM Simple OM'!A1" display="Average OM Simple OM" xr:uid="{00000000-0004-0000-0000-000087000000}"/>
    <hyperlink ref="C335" location="#'Select one of the two o (enum)'!A3" display="Select one of the two o (enum)" xr:uid="{00000000-0004-0000-0000-000088000000}"/>
    <hyperlink ref="B336" location="#'Calculation based on total fue'!A1" display="Calculation based on total fue" xr:uid="{00000000-0004-0000-0000-000089000000}"/>
    <hyperlink ref="B337" location="#'Calculation based on average e'!A1" display="Calculation based on average e" xr:uid="{00000000-0004-0000-0000-00008A000000}"/>
    <hyperlink ref="B339" location="#'Average OM Simple OM'!A1" display="Average OM Simple OM" xr:uid="{00000000-0004-0000-0000-00008B000000}"/>
    <hyperlink ref="C340" location="#'Select one of the two o (enum)'!A3" display="Select one of the two o (enum)" xr:uid="{00000000-0004-0000-0000-00008C000000}"/>
    <hyperlink ref="B341" location="#'Calculation based on total fue'!A1" display="Calculation based on total fue" xr:uid="{00000000-0004-0000-0000-00008D000000}"/>
    <hyperlink ref="B344" location="#'Fuel Type'!A1" display="Fuel Type" xr:uid="{00000000-0004-0000-0000-00008E000000}"/>
    <hyperlink ref="B345" location="#'Calculation based on average e'!A1" display="Calculation based on average e" xr:uid="{00000000-0004-0000-0000-00008F000000}"/>
    <hyperlink ref="B347" location="#'(Average OM Simple Adj OM) Pow'!A1" display="(Average OM Simple Adj OM) Pow" xr:uid="{00000000-0004-0000-0000-000090000000}"/>
    <hyperlink ref="B349" location="#'Dispatch Data OM'!A1" display="Dispatch Data OM" xr:uid="{00000000-0004-0000-0000-000091000000}"/>
    <hyperlink ref="C350" location="#'Select the option th 1 (enum)'!A3" display="Select the option th 1 (enum)" xr:uid="{00000000-0004-0000-0000-000092000000}"/>
    <hyperlink ref="B352" location="#'Build Margin'!A1" display="Build Margin" xr:uid="{00000000-0004-0000-0000-000093000000}"/>
    <hyperlink ref="B357" location="#'Power Unit'!A1" display="Power Unit" xr:uid="{00000000-0004-0000-0000-000094000000}"/>
    <hyperlink ref="B362" location="#'Combined Margin'!A1" display="Combined Margin" xr:uid="{00000000-0004-0000-0000-000095000000}"/>
    <hyperlink ref="C363" location="#'Is data to determine Bu (enum)'!A3" display="Is data to determine Bu (enum)" xr:uid="{00000000-0004-0000-0000-000096000000}"/>
    <hyperlink ref="B364" location="#'Combined Margin. Is grid locat'!A1" display="Combined Margin. Is grid locat" xr:uid="{00000000-0004-0000-0000-000097000000}"/>
    <hyperlink ref="C365" location="#'Is grid located in LDCS (enum)'!A3" display="Is grid located in LDCS (enum)" xr:uid="{00000000-0004-0000-0000-000098000000}"/>
    <hyperlink ref="B366" location="#'Simplified CM'!A1" display="Simplified CM" xr:uid="{00000000-0004-0000-0000-000099000000}"/>
    <hyperlink ref="C371" location="#'Is the project activity (enum)'!A3" display="Is the project activity (enum)" xr:uid="{00000000-0004-0000-0000-00009A000000}"/>
    <hyperlink ref="C372" location="#'Is the share of renewab (enum)'!A3" display="Is the share of renewab (enum)" xr:uid="{00000000-0004-0000-0000-00009B000000}"/>
    <hyperlink ref="C373" location="#'Has natural gas been us (enum)'!A3" display="Has natural gas been us (enum)" xr:uid="{00000000-0004-0000-0000-00009C000000}"/>
    <hyperlink ref="B375" location="#'Simplified CM for Isolated Gri'!A1" display="Simplified CM for Isolated Gri" xr:uid="{00000000-0004-0000-0000-00009D000000}"/>
    <hyperlink ref="C381" location="#'Is there a single diese (enum)'!A3" display="Is there a single diese (enum)" xr:uid="{00000000-0004-0000-0000-00009E000000}"/>
    <hyperlink ref="B382" location="#'For multiple power plants choo'!A1" display="For multiple power plants choo" xr:uid="{00000000-0004-0000-0000-00009F000000}"/>
    <hyperlink ref="B383" location="#'Simplified CM'!A1" display="Simplified CM" xr:uid="{00000000-0004-0000-0000-0000A0000000}"/>
    <hyperlink ref="C388" location="#'Is the project activity (enum)'!A3" display="Is the project activity (enum)" xr:uid="{00000000-0004-0000-0000-0000A1000000}"/>
    <hyperlink ref="C389" location="#'Is the share of renewab (enum)'!A3" display="Is the share of renewab (enum)" xr:uid="{00000000-0004-0000-0000-0000A2000000}"/>
    <hyperlink ref="C390" location="#'Has natural gas been us (enum)'!A3" display="Has natural gas been us (enum)" xr:uid="{00000000-0004-0000-0000-0000A3000000}"/>
    <hyperlink ref="B392" location="#'Weighted average CM'!A1" display="Weighted average CM" xr:uid="{00000000-0004-0000-0000-0000A4000000}"/>
    <hyperlink ref="C397" location="#'Is this data for the fi (enum)'!A3" display="Is this data for the fi (enum)" xr:uid="{00000000-0004-0000-0000-0000A5000000}"/>
    <hyperlink ref="C398" location="#'Select the option th 2 (enum)'!A3" display="Select the option th 2 (enum)" xr:uid="{00000000-0004-0000-0000-0000A6000000}"/>
    <hyperlink ref="B400" location="#'Tool 05 Scenario A | Default V'!A1" display="Tool 05 Scenario A | Default V" xr:uid="{00000000-0004-0000-0000-0000A7000000}"/>
    <hyperlink ref="C401" location="#'Choose which option  1 (enum)'!A3" display="Choose which option  1 (enum)" xr:uid="{00000000-0004-0000-0000-0000A8000000}"/>
    <hyperlink ref="C402" location="#'Does hydro power plants (enum)'!A3" display="Does hydro power plants (enum)" xr:uid="{00000000-0004-0000-0000-0000A9000000}"/>
    <hyperlink ref="B403" location="#'Generic Approach'!A1" display="Generic Approach" xr:uid="{00000000-0004-0000-0000-0000AA000000}"/>
    <hyperlink ref="B413" location="#'Tool 05 Scenario B'!A1" display="Tool 05 Scenario B" xr:uid="{00000000-0004-0000-0000-0000AB000000}"/>
    <hyperlink ref="C414" location="#'Tool 05 provides 2 appr (enum)'!A3" display="Tool 05 provides 2 appr (enum)" xr:uid="{00000000-0004-0000-0000-0000AC000000}"/>
    <hyperlink ref="B415" location="#'Tool 05 Scenario B | Generic A'!A1" display="Tool 05 Scenario B | Generic A" xr:uid="{00000000-0004-0000-0000-0000AD000000}"/>
    <hyperlink ref="C416" location="#'Please select which app (enum)'!A3" display="Please select which app (enum)" xr:uid="{00000000-0004-0000-0000-0000AE000000}"/>
    <hyperlink ref="C417" location="#'Choose which option app (enum)'!A3" display="Choose which option app (enum)" xr:uid="{00000000-0004-0000-0000-0000AF000000}"/>
    <hyperlink ref="C418" location="#'Select the option th 3 (enum)'!A3" display="Select the option th 3 (enum)" xr:uid="{00000000-0004-0000-0000-0000B0000000}"/>
    <hyperlink ref="B419" location="#'Tool 05 Power Plants'!A1" display="Tool 05 Power Plants" xr:uid="{00000000-0004-0000-0000-0000B1000000}"/>
    <hyperlink ref="C421" location="#'Type of fossil fuel use (enum)'!A3" display="Type of fossil fuel use (enum)" xr:uid="{00000000-0004-0000-0000-0000B2000000}"/>
    <hyperlink ref="B431" location="#'Generic Approach'!A1" display="Generic Approach" xr:uid="{00000000-0004-0000-0000-0000B3000000}"/>
    <hyperlink ref="B445" location="#'Tool 05 Scenario A'!A1" display="Tool 05 Scenario A" xr:uid="{00000000-0004-0000-0000-0000B4000000}"/>
    <hyperlink ref="C446" location="#'Scenario A has 2 option (enum)'!A3" display="Scenario A has 2 option (enum)" xr:uid="{00000000-0004-0000-0000-0000B5000000}"/>
    <hyperlink ref="B447" location="#'Tool 07'!A1" display="Tool 07" xr:uid="{00000000-0004-0000-0000-0000B6000000}"/>
    <hyperlink ref="C449" location="#'Does you have hourly or (enum)'!A3" display="Does you have hourly or (enum)" xr:uid="{00000000-0004-0000-0000-0000B7000000}"/>
    <hyperlink ref="B450" location="#'Is LCMR share less than 50% in'!A1" display="Is LCMR share less than 50% in" xr:uid="{00000000-0004-0000-0000-0000B8000000}"/>
    <hyperlink ref="C451" location="#'Is LCMR share less than (enum)'!A3" display="Is LCMR share less than (enum)" xr:uid="{00000000-0004-0000-0000-0000B9000000}"/>
    <hyperlink ref="B452" location="#'Is the average load by LCMR le'!A1" display="Is the average load by LCMR le" xr:uid="{00000000-0004-0000-0000-0000BA000000}"/>
    <hyperlink ref="C453" location="#'Is the average load by  (enum)'!A3" display="Is the average load by  (enum)" xr:uid="{00000000-0004-0000-0000-0000BB000000}"/>
    <hyperlink ref="B454" location="#'Are hourly loads of the grid i'!A1" display="Are hourly loads of the grid i" xr:uid="{00000000-0004-0000-0000-0000BC000000}"/>
    <hyperlink ref="C455" location="#'Are hourly loads of the (enum)'!A3" display="Are hourly loads of the (enum)" xr:uid="{00000000-0004-0000-0000-0000BD000000}"/>
    <hyperlink ref="B456" location="#'Is the LASL more than one thir'!A1" display="Is the LASL more than one thir" xr:uid="{00000000-0004-0000-0000-0000BE000000}"/>
    <hyperlink ref="C457" location="#'Is the LASL more than o (enum)'!A3" display="Is the LASL more than o (enum)" xr:uid="{00000000-0004-0000-0000-0000BF000000}"/>
    <hyperlink ref="B458" location="#'Do you have annual aggregated '!A1" display="Do you have annual aggregated " xr:uid="{00000000-0004-0000-0000-0000C0000000}"/>
    <hyperlink ref="B459" location="#'Simple Adj OM'!A1" display="Simple Adj OM" xr:uid="{00000000-0004-0000-0000-0000C1000000}"/>
    <hyperlink ref="B460" location="#'Simple Adj OM'!A1" display="Simple Adj OM" xr:uid="{00000000-0004-0000-0000-0000C2000000}"/>
    <hyperlink ref="C461" location="#'Select the approach you (enum)'!A3" display="Select the approach you (enum)" xr:uid="{00000000-0004-0000-0000-0000C3000000}"/>
    <hyperlink ref="B462" location="#'Lambda Approach 2'!A1" display="Lambda Approach 2" xr:uid="{00000000-0004-0000-0000-0000C4000000}"/>
    <hyperlink ref="B463" location="#'Lambda Approach 1'!A1" display="Lambda Approach 1" xr:uid="{00000000-0004-0000-0000-0000C5000000}"/>
    <hyperlink ref="B465" location="#'(Average OM Simple Adj OM) Pow'!A1" display="(Average OM Simple Adj OM) Pow" xr:uid="{00000000-0004-0000-0000-0000C6000000}"/>
    <hyperlink ref="B466" location="#'Average OM Simple OM'!A1" display="Average OM Simple OM" xr:uid="{00000000-0004-0000-0000-0000C7000000}"/>
    <hyperlink ref="C467" location="#'Select one of the two o (enum)'!A3" display="Select one of the two o (enum)" xr:uid="{00000000-0004-0000-0000-0000C8000000}"/>
    <hyperlink ref="B468" location="#'Calculation based on total fue'!A1" display="Calculation based on total fue" xr:uid="{00000000-0004-0000-0000-0000C9000000}"/>
    <hyperlink ref="B471" location="#'Fuel Type'!A1" display="Fuel Type" xr:uid="{00000000-0004-0000-0000-0000CA000000}"/>
    <hyperlink ref="B472" location="#'Calculation based on average e'!A1" display="Calculation based on average e" xr:uid="{00000000-0004-0000-0000-0000CB000000}"/>
    <hyperlink ref="B474" location="#'(Average OM Simple Adj OM) Pow'!A1" display="(Average OM Simple Adj OM) Pow" xr:uid="{00000000-0004-0000-0000-0000CC000000}"/>
    <hyperlink ref="B476" location="#'Average OM Simple OM'!A1" display="Average OM Simple OM" xr:uid="{00000000-0004-0000-0000-0000CD000000}"/>
    <hyperlink ref="C477" location="#'Select one of the two o (enum)'!A3" display="Select one of the two o (enum)" xr:uid="{00000000-0004-0000-0000-0000CE000000}"/>
    <hyperlink ref="B478" location="#'Calculation based on total fue'!A1" display="Calculation based on total fue" xr:uid="{00000000-0004-0000-0000-0000CF000000}"/>
    <hyperlink ref="B481" location="#'Fuel Type'!A1" display="Fuel Type" xr:uid="{00000000-0004-0000-0000-0000D0000000}"/>
    <hyperlink ref="B486" location="#'Calculation based on average e'!A1" display="Calculation based on average e" xr:uid="{00000000-0004-0000-0000-0000D1000000}"/>
    <hyperlink ref="B488" location="#'(Average OM Simple Adj OM) Pow'!A1" display="(Average OM Simple Adj OM) Pow" xr:uid="{00000000-0004-0000-0000-0000D2000000}"/>
    <hyperlink ref="C489" location="#'Select the option that  (enum)'!A3" display="Select the option that  (enum)" xr:uid="{00000000-0004-0000-0000-0000D3000000}"/>
    <hyperlink ref="B490" location="#'Average OM (Option A3)'!A1" display="Average OM (Option A3)" xr:uid="{00000000-0004-0000-0000-0000D4000000}"/>
    <hyperlink ref="B491" location="#'Average OM (Option A2)'!A1" display="Average OM (Option A2)" xr:uid="{00000000-0004-0000-0000-0000D5000000}"/>
    <hyperlink ref="B492" location="#'Average OM (Option A1)'!A1" display="Average OM (Option A1)" xr:uid="{00000000-0004-0000-0000-0000D6000000}"/>
    <hyperlink ref="B494" location="#'Dispatch Data OM'!A1" display="Dispatch Data OM" xr:uid="{00000000-0004-0000-0000-0000D7000000}"/>
    <hyperlink ref="C495" location="#'Select the option th 1 (enum)'!A3" display="Select the option th 1 (enum)" xr:uid="{00000000-0004-0000-0000-0000D8000000}"/>
    <hyperlink ref="B497" location="#'Build Margin'!A1" display="Build Margin" xr:uid="{00000000-0004-0000-0000-0000D9000000}"/>
    <hyperlink ref="B502" location="#'Power Unit'!A1" display="Power Unit" xr:uid="{00000000-0004-0000-0000-0000DA000000}"/>
    <hyperlink ref="B507" location="#'Combined Margin'!A1" display="Combined Margin" xr:uid="{00000000-0004-0000-0000-0000DB000000}"/>
    <hyperlink ref="C508" location="#'Is data to determine Bu (enum)'!A3" display="Is data to determine Bu (enum)" xr:uid="{00000000-0004-0000-0000-0000DC000000}"/>
    <hyperlink ref="B509" location="#'Combined Margin. Is grid locat'!A1" display="Combined Margin. Is grid locat" xr:uid="{00000000-0004-0000-0000-0000DD000000}"/>
    <hyperlink ref="C510" location="#'Is grid located in LDCS (enum)'!A3" display="Is grid located in LDCS (enum)" xr:uid="{00000000-0004-0000-0000-0000DE000000}"/>
    <hyperlink ref="B511" location="#'Simplified CM'!A1" display="Simplified CM" xr:uid="{00000000-0004-0000-0000-0000DF000000}"/>
    <hyperlink ref="C516" location="#'Is the project activity (enum)'!A3" display="Is the project activity (enum)" xr:uid="{00000000-0004-0000-0000-0000E0000000}"/>
    <hyperlink ref="C517" location="#'Is the share of renewab (enum)'!A3" display="Is the share of renewab (enum)" xr:uid="{00000000-0004-0000-0000-0000E1000000}"/>
    <hyperlink ref="C518" location="#'Has natural gas been us (enum)'!A3" display="Has natural gas been us (enum)" xr:uid="{00000000-0004-0000-0000-0000E2000000}"/>
    <hyperlink ref="B520" location="#'Simplified CM for Isolated Gri'!A1" display="Simplified CM for Isolated Gri" xr:uid="{00000000-0004-0000-0000-0000E3000000}"/>
    <hyperlink ref="C526" location="#'Is there a single diese (enum)'!A3" display="Is there a single diese (enum)" xr:uid="{00000000-0004-0000-0000-0000E4000000}"/>
    <hyperlink ref="B527" location="#'For multiple power plants choo'!A1" display="For multiple power plants choo" xr:uid="{00000000-0004-0000-0000-0000E5000000}"/>
    <hyperlink ref="C528" location="#'For multiple power plan (enum)'!A3" display="For multiple power plan (enum)" xr:uid="{00000000-0004-0000-0000-0000E6000000}"/>
    <hyperlink ref="C529" location="#'Are there gaseous fuel- (enum)'!A3" display="Are there gaseous fuel- (enum)" xr:uid="{00000000-0004-0000-0000-0000E7000000}"/>
    <hyperlink ref="C530" location="#'Are there gaseous fu 1 (enum)'!A3" display="Are there gaseous fu 1 (enum)" xr:uid="{00000000-0004-0000-0000-0000E8000000}"/>
    <hyperlink ref="B531" location="#'Simplified CM'!A1" display="Simplified CM" xr:uid="{00000000-0004-0000-0000-0000E9000000}"/>
    <hyperlink ref="C536" location="#'Is the project activity (enum)'!A3" display="Is the project activity (enum)" xr:uid="{00000000-0004-0000-0000-0000EA000000}"/>
    <hyperlink ref="C537" location="#'Is the share of renewab (enum)'!A3" display="Is the share of renewab (enum)" xr:uid="{00000000-0004-0000-0000-0000EB000000}"/>
    <hyperlink ref="C538" location="#'Has natural gas been us (enum)'!A3" display="Has natural gas been us (enum)" xr:uid="{00000000-0004-0000-0000-0000EC000000}"/>
    <hyperlink ref="B540" location="#'Weighted average CM'!A1" display="Weighted average CM" xr:uid="{00000000-0004-0000-0000-0000ED000000}"/>
    <hyperlink ref="C545" location="#'Is this data for the fi (enum)'!A3" display="Is this data for the fi (enum)" xr:uid="{00000000-0004-0000-0000-0000EE000000}"/>
    <hyperlink ref="C546" location="#'Select the option th 2 (enum)'!A3" display="Select the option th 2 (enum)" xr:uid="{00000000-0004-0000-0000-0000EF000000}"/>
    <hyperlink ref="B548" location="#'Tool 05 Scenario A | Default V'!A1" display="Tool 05 Scenario A | Default V" xr:uid="{00000000-0004-0000-0000-0000F0000000}"/>
    <hyperlink ref="C549" location="#'Choose which option  1 (enum)'!A3" display="Choose which option  1 (enum)" xr:uid="{00000000-0004-0000-0000-0000F1000000}"/>
    <hyperlink ref="C550" location="#'Does hydro power plants (enum)'!A3" display="Does hydro power plants (enum)" xr:uid="{00000000-0004-0000-0000-0000F2000000}"/>
    <hyperlink ref="B551" location="#'Generic Approach'!A1" display="Generic Approach" xr:uid="{00000000-0004-0000-0000-0000F3000000}"/>
    <hyperlink ref="C571" location="#'Does the project contai (enum)'!A3" display="Does the project contai (enum)" xr:uid="{00000000-0004-0000-0000-0000F4000000}"/>
    <hyperlink ref="B572" location="#'Retrofit'!A1" display="Retrofit" xr:uid="{00000000-0004-0000-0000-0000F5000000}"/>
    <hyperlink ref="C577" location="#'Is the information prov (enum)'!A3" display="Is the information prov (enum)" xr:uid="{00000000-0004-0000-0000-0000F6000000}"/>
    <hyperlink ref="B583" location="#'Capacity Addition'!A1" display="Capacity Addition" xr:uid="{00000000-0004-0000-0000-0000F7000000}"/>
    <hyperlink ref="C584" location="#'Is the capacity additio (enum)'!A3" display="Is the capacity additio (enum)" xr:uid="{00000000-0004-0000-0000-0000F8000000}"/>
    <hyperlink ref="B585" location="#'Retrofit'!A1" display="Retrofit" xr:uid="{00000000-0004-0000-0000-0000F9000000}"/>
    <hyperlink ref="C590" location="#'Is the information prov (enum)'!A3" display="Is the information prov (enum)" xr:uid="{00000000-0004-0000-0000-0000FA000000}"/>
    <hyperlink ref="B598" location="#'Greenfield'!A1" display="Greenfield" xr:uid="{00000000-0004-0000-0000-0000FB000000}"/>
    <hyperlink ref="C601" location="#'If the project activity (enum)'!A3" display="If the project activity (enum)" xr:uid="{00000000-0004-0000-0000-0000FC000000}"/>
    <hyperlink ref="B606" location="#'Tool 07'!A1" display="Tool 07" xr:uid="{00000000-0004-0000-0000-0000FD000000}"/>
    <hyperlink ref="C608" location="#'Does you have hourly or (enum)'!A3" display="Does you have hourly or (enum)" xr:uid="{00000000-0004-0000-0000-0000FE000000}"/>
    <hyperlink ref="B609" location="#'Is LCMR share less than 50% in'!A1" display="Is LCMR share less than 50% in" xr:uid="{00000000-0004-0000-0000-0000FF000000}"/>
    <hyperlink ref="C610" location="#'Is LCMR share less than (enum)'!A3" display="Is LCMR share less than (enum)" xr:uid="{00000000-0004-0000-0000-000000010000}"/>
    <hyperlink ref="B611" location="#'Is the average load by LCMR le'!A1" display="Is the average load by LCMR le" xr:uid="{00000000-0004-0000-0000-000001010000}"/>
    <hyperlink ref="C612" location="#'Is the average load by  (enum)'!A3" display="Is the average load by  (enum)" xr:uid="{00000000-0004-0000-0000-000002010000}"/>
    <hyperlink ref="B613" location="#'Are hourly loads of the grid i'!A1" display="Are hourly loads of the grid i" xr:uid="{00000000-0004-0000-0000-000003010000}"/>
    <hyperlink ref="C614" location="#'Are hourly loads of the (enum)'!A3" display="Are hourly loads of the (enum)" xr:uid="{00000000-0004-0000-0000-000004010000}"/>
    <hyperlink ref="B615" location="#'Is the LASL more than one thir'!A1" display="Is the LASL more than one thir" xr:uid="{00000000-0004-0000-0000-000005010000}"/>
    <hyperlink ref="C616" location="#'Is the LASL more than o (enum)'!A3" display="Is the LASL more than o (enum)" xr:uid="{00000000-0004-0000-0000-000006010000}"/>
    <hyperlink ref="B617" location="#'Do you have annual aggregated '!A1" display="Do you have annual aggregated " xr:uid="{00000000-0004-0000-0000-000007010000}"/>
    <hyperlink ref="C618" location="#'Do you have annual aggr (enum)'!A3" display="Do you have annual aggr (enum)" xr:uid="{00000000-0004-0000-0000-000008010000}"/>
    <hyperlink ref="B620" location="#'Average OM Simple OM'!A1" display="Average OM Simple OM" xr:uid="{00000000-0004-0000-0000-000009010000}"/>
    <hyperlink ref="C621" location="#'Select one of the two o (enum)'!A3" display="Select one of the two o (enum)" xr:uid="{00000000-0004-0000-0000-00000A010000}"/>
    <hyperlink ref="B622" location="#'Calculation based on total fue'!A1" display="Calculation based on total fue" xr:uid="{00000000-0004-0000-0000-00000B010000}"/>
    <hyperlink ref="B623" location="#'Calculation based on average e'!A1" display="Calculation based on average e" xr:uid="{00000000-0004-0000-0000-00000C010000}"/>
    <hyperlink ref="B625" location="#'Simple Adj OM'!A1" display="Simple Adj OM" xr:uid="{00000000-0004-0000-0000-00000D010000}"/>
    <hyperlink ref="C626" location="#'Select the approach you (enum)'!A3" display="Select the approach you (enum)" xr:uid="{00000000-0004-0000-0000-00000E010000}"/>
    <hyperlink ref="B627" location="#'Lambda Approach 2'!A1" display="Lambda Approach 2" xr:uid="{00000000-0004-0000-0000-00000F010000}"/>
    <hyperlink ref="B631" location="#'Lambda Approach 1'!A1" display="Lambda Approach 1" xr:uid="{00000000-0004-0000-0000-000010010000}"/>
    <hyperlink ref="B638" location="#'(Average OM Simple Adj OM) Pow'!A1" display="(Average OM Simple Adj OM) Pow" xr:uid="{00000000-0004-0000-0000-000011010000}"/>
    <hyperlink ref="C639" location="#'Select the option that  (enum)'!A3" display="Select the option that  (enum)" xr:uid="{00000000-0004-0000-0000-000012010000}"/>
    <hyperlink ref="B640" location="#'Average OM (Option A3)'!A1" display="Average OM (Option A3)" xr:uid="{00000000-0004-0000-0000-000013010000}"/>
    <hyperlink ref="B641" location="#'Average OM (Option A2)'!A1" display="Average OM (Option A2)" xr:uid="{00000000-0004-0000-0000-000014010000}"/>
    <hyperlink ref="B642" location="#'Average OM (Option A1)'!A1" display="Average OM (Option A1)" xr:uid="{00000000-0004-0000-0000-000015010000}"/>
    <hyperlink ref="B643" location="#'Simple Adj OM'!A1" display="Simple Adj OM" xr:uid="{00000000-0004-0000-0000-000016010000}"/>
    <hyperlink ref="C644" location="#'Select the approach you (enum)'!A3" display="Select the approach you (enum)" xr:uid="{00000000-0004-0000-0000-000017010000}"/>
    <hyperlink ref="B645" location="#'Lambda Approach 2'!A1" display="Lambda Approach 2" xr:uid="{00000000-0004-0000-0000-000018010000}"/>
    <hyperlink ref="B649" location="#'Lambda Approach 1'!A1" display="Lambda Approach 1" xr:uid="{00000000-0004-0000-0000-000019010000}"/>
    <hyperlink ref="B656" location="#'(Average OM Simple Adj OM) Pow'!A1" display="(Average OM Simple Adj OM) Pow" xr:uid="{00000000-0004-0000-0000-00001A010000}"/>
    <hyperlink ref="C657" location="#'Select the option that  (enum)'!A3" display="Select the option that  (enum)" xr:uid="{00000000-0004-0000-0000-00001B010000}"/>
    <hyperlink ref="B658" location="#'Average OM (Option A3)'!A1" display="Average OM (Option A3)" xr:uid="{00000000-0004-0000-0000-00001C010000}"/>
    <hyperlink ref="B661" location="#'Average OM (Option A2)'!A1" display="Average OM (Option A2)" xr:uid="{00000000-0004-0000-0000-00001D010000}"/>
    <hyperlink ref="B666" location="#'Average OM (Option A1)'!A1" display="Average OM (Option A1)" xr:uid="{00000000-0004-0000-0000-00001E010000}"/>
    <hyperlink ref="B671" location="#'Fuel Type'!A1" display="Fuel Type" xr:uid="{00000000-0004-0000-0000-00001F010000}"/>
    <hyperlink ref="B672" location="#'Average OM Simple OM'!A1" display="Average OM Simple OM" xr:uid="{00000000-0004-0000-0000-000020010000}"/>
    <hyperlink ref="C673" location="#'Select one of the two o (enum)'!A3" display="Select one of the two o (enum)" xr:uid="{00000000-0004-0000-0000-000021010000}"/>
    <hyperlink ref="B674" location="#'Calculation based on total fue'!A1" display="Calculation based on total fue" xr:uid="{00000000-0004-0000-0000-000022010000}"/>
    <hyperlink ref="B677" location="#'Fuel Type'!A1" display="Fuel Type" xr:uid="{00000000-0004-0000-0000-000023010000}"/>
    <hyperlink ref="B682" location="#'Calculation based on average e'!A1" display="Calculation based on average e" xr:uid="{00000000-0004-0000-0000-000024010000}"/>
    <hyperlink ref="B684" location="#'(Average OM Simple Adj OM) Pow'!A1" display="(Average OM Simple Adj OM) Pow" xr:uid="{00000000-0004-0000-0000-000025010000}"/>
    <hyperlink ref="C685" location="#'Select the option that  (enum)'!A3" display="Select the option that  (enum)" xr:uid="{00000000-0004-0000-0000-000026010000}"/>
    <hyperlink ref="B686" location="#'Average OM (Option A3)'!A1" display="Average OM (Option A3)" xr:uid="{00000000-0004-0000-0000-000027010000}"/>
    <hyperlink ref="B689" location="#'Average OM (Option A2)'!A1" display="Average OM (Option A2)" xr:uid="{00000000-0004-0000-0000-000028010000}"/>
    <hyperlink ref="B694" location="#'Average OM (Option A1)'!A1" display="Average OM (Option A1)" xr:uid="{00000000-0004-0000-0000-000029010000}"/>
    <hyperlink ref="B699" location="#'Fuel Type'!A1" display="Fuel Type" xr:uid="{00000000-0004-0000-0000-00002A010000}"/>
    <hyperlink ref="B701" location="#'Average OM Simple OM'!A1" display="Average OM Simple OM" xr:uid="{00000000-0004-0000-0000-00002B010000}"/>
    <hyperlink ref="C702" location="#'Select one of the two o (enum)'!A3" display="Select one of the two o (enum)" xr:uid="{00000000-0004-0000-0000-00002C010000}"/>
    <hyperlink ref="B703" location="#'Calculation based on total fue'!A1" display="Calculation based on total fue" xr:uid="{00000000-0004-0000-0000-00002D010000}"/>
    <hyperlink ref="B706" location="#'Fuel Type'!A1" display="Fuel Type" xr:uid="{00000000-0004-0000-0000-00002E010000}"/>
    <hyperlink ref="B711" location="#'Calculation based on average e'!A1" display="Calculation based on average e" xr:uid="{00000000-0004-0000-0000-00002F010000}"/>
    <hyperlink ref="B713" location="#'(Average OM Simple Adj OM) Pow'!A1" display="(Average OM Simple Adj OM) Pow" xr:uid="{00000000-0004-0000-0000-000030010000}"/>
    <hyperlink ref="C714" location="#'Select the option that  (enum)'!A3" display="Select the option that  (enum)" xr:uid="{00000000-0004-0000-0000-000031010000}"/>
    <hyperlink ref="B715" location="#'Average OM (Option A3)'!A1" display="Average OM (Option A3)" xr:uid="{00000000-0004-0000-0000-000032010000}"/>
    <hyperlink ref="B718" location="#'Average OM (Option A2)'!A1" display="Average OM (Option A2)" xr:uid="{00000000-0004-0000-0000-000033010000}"/>
    <hyperlink ref="B723" location="#'Average OM (Option A1)'!A1" display="Average OM (Option A1)" xr:uid="{00000000-0004-0000-0000-000034010000}"/>
    <hyperlink ref="B728" location="#'Fuel Type'!A1" display="Fuel Type" xr:uid="{00000000-0004-0000-0000-000035010000}"/>
    <hyperlink ref="B734" location="#'Dispatch Data OM'!A1" display="Dispatch Data OM" xr:uid="{00000000-0004-0000-0000-000036010000}"/>
    <hyperlink ref="C735" location="#'Select the option th 1 (enum)'!A3" display="Select the option th 1 (enum)" xr:uid="{00000000-0004-0000-0000-000037010000}"/>
    <hyperlink ref="B737" location="#'Build Margin'!A1" display="Build Margin" xr:uid="{00000000-0004-0000-0000-000038010000}"/>
    <hyperlink ref="B742" location="#'Power Unit'!A1" display="Power Unit" xr:uid="{00000000-0004-0000-0000-000039010000}"/>
    <hyperlink ref="B747" location="#'Combined Margin'!A1" display="Combined Margin" xr:uid="{00000000-0004-0000-0000-00003A010000}"/>
    <hyperlink ref="C748" location="#'Is data to determine Bu (enum)'!A3" display="Is data to determine Bu (enum)" xr:uid="{00000000-0004-0000-0000-00003B010000}"/>
    <hyperlink ref="B749" location="#'Combined Margin. Is grid locat'!A1" display="Combined Margin. Is grid locat" xr:uid="{00000000-0004-0000-0000-00003C010000}"/>
    <hyperlink ref="C750" location="#'Is grid located in LDCS (enum)'!A3" display="Is grid located in LDCS (enum)" xr:uid="{00000000-0004-0000-0000-00003D010000}"/>
    <hyperlink ref="B751" location="#'Simplified CM'!A1" display="Simplified CM" xr:uid="{00000000-0004-0000-0000-00003E010000}"/>
    <hyperlink ref="C756" location="#'Is the project activity (enum)'!A3" display="Is the project activity (enum)" xr:uid="{00000000-0004-0000-0000-00003F010000}"/>
    <hyperlink ref="C757" location="#'Is the share of renewab (enum)'!A3" display="Is the share of renewab (enum)" xr:uid="{00000000-0004-0000-0000-000040010000}"/>
    <hyperlink ref="C758" location="#'Has natural gas been us (enum)'!A3" display="Has natural gas been us (enum)" xr:uid="{00000000-0004-0000-0000-000041010000}"/>
    <hyperlink ref="B760" location="#'Simplified CM for Isolated Gri'!A1" display="Simplified CM for Isolated Gri" xr:uid="{00000000-0004-0000-0000-000042010000}"/>
    <hyperlink ref="C766" location="#'Is there a single diese (enum)'!A3" display="Is there a single diese (enum)" xr:uid="{00000000-0004-0000-0000-000043010000}"/>
    <hyperlink ref="B767" location="#'For multiple power plants choo'!A1" display="For multiple power plants choo" xr:uid="{00000000-0004-0000-0000-000044010000}"/>
    <hyperlink ref="C768" location="#'For multiple power plan (enum)'!A3" display="For multiple power plan (enum)" xr:uid="{00000000-0004-0000-0000-000045010000}"/>
    <hyperlink ref="C769" location="#'Are there gaseous fuel- (enum)'!A3" display="Are there gaseous fuel- (enum)" xr:uid="{00000000-0004-0000-0000-000046010000}"/>
    <hyperlink ref="C770" location="#'Are there gaseous fu 1 (enum)'!A3" display="Are there gaseous fu 1 (enum)" xr:uid="{00000000-0004-0000-0000-000047010000}"/>
    <hyperlink ref="B771" location="#'Simplified CM'!A1" display="Simplified CM" xr:uid="{00000000-0004-0000-0000-000048010000}"/>
    <hyperlink ref="C776" location="#'Is the project activity (enum)'!A3" display="Is the project activity (enum)" xr:uid="{00000000-0004-0000-0000-000049010000}"/>
    <hyperlink ref="C777" location="#'Is the share of renewab (enum)'!A3" display="Is the share of renewab (enum)" xr:uid="{00000000-0004-0000-0000-00004A010000}"/>
    <hyperlink ref="C778" location="#'Has natural gas been us (enum)'!A3" display="Has natural gas been us (enum)" xr:uid="{00000000-0004-0000-0000-00004B010000}"/>
    <hyperlink ref="B780" location="#'Weighted average CM'!A1" display="Weighted average CM" xr:uid="{00000000-0004-0000-0000-00004C010000}"/>
    <hyperlink ref="C785" location="#'Is this data for the fi (enum)'!A3" display="Is this data for the fi (enum)" xr:uid="{00000000-0004-0000-0000-00004D010000}"/>
    <hyperlink ref="C786" location="#'Select the option th 2 (enum)'!A3" display="Select the option th 2 (enum)" xr:uid="{00000000-0004-0000-0000-00004E010000}"/>
    <hyperlink ref="B788" location="#'Tool 03'!A1" display="Tool 03" xr:uid="{00000000-0004-0000-0000-00004F010000}"/>
    <hyperlink ref="B789" location="#'Tool 03 Add Fuel Type'!A1" display="Tool 03 Add Fuel Type" xr:uid="{00000000-0004-0000-0000-000050010000}"/>
    <hyperlink ref="C792" location="#'What approach would you (enum)'!A3" display="What approach would you (enum)" xr:uid="{00000000-0004-0000-0000-000051010000}"/>
    <hyperlink ref="B795" location="#'Tool 03 Is the fuel used measu'!A1" display="Tool 03 Is the fuel used measu" xr:uid="{00000000-0004-0000-0000-000052010000}"/>
    <hyperlink ref="C796" location="#'Is the fuel used measus (enum)'!A3" display="Is the fuel used measus (enum)" xr:uid="{00000000-0004-0000-0000-00005301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48">
        <x14:dataValidation type="list" allowBlank="1" xr:uid="{00000000-0002-0000-0000-000000000000}">
          <x14:formula1>
            <xm:f>'Choose which grid-conne (enum)'!A3:A7</xm:f>
          </x14:formula1>
          <xm:sqref>G104</xm:sqref>
        </x14:dataValidation>
        <x14:dataValidation type="list" allowBlank="1" xr:uid="{00000000-0002-0000-0000-000001000000}">
          <x14:formula1>
            <xm:f>'Does the project mee 1 (enum)'!A3:A4</xm:f>
          </x14:formula1>
          <xm:sqref>G105</xm:sqref>
        </x14:dataValidation>
        <x14:dataValidation type="list" allowBlank="1" xr:uid="{00000000-0002-0000-0000-000002000000}">
          <x14:formula1>
            <xm:f>'Choose which waste hand (enum)'!A3:A4</xm:f>
          </x14:formula1>
          <xm:sqref>G110</xm:sqref>
        </x14:dataValidation>
        <x14:dataValidation type="list" allowBlank="1" xr:uid="{00000000-0002-0000-0000-000003000000}">
          <x14:formula1>
            <xm:f>'Does the project meet t (enum)'!A3:A4</xm:f>
          </x14:formula1>
          <xm:sqref>G112</xm:sqref>
        </x14:dataValidation>
        <x14:dataValidation type="list" allowBlank="1" xr:uid="{00000000-0002-0000-0000-000004000000}">
          <x14:formula1>
            <xm:f>'Does project meet the f (enum)'!A3:A4</xm:f>
          </x14:formula1>
          <xm:sqref>G117</xm:sqref>
        </x14:dataValidation>
        <x14:dataValidation type="list" allowBlank="1" xr:uid="{00000000-0002-0000-0000-000005000000}">
          <x14:formula1>
            <xm:f>'Does project include in (enum)'!A3:A4</xm:f>
          </x14:formula1>
          <xm:sqref>G142</xm:sqref>
        </x14:dataValidation>
        <x14:dataValidation type="list" allowBlank="1" xr:uid="{00000000-0002-0000-0000-000006000000}">
          <x14:formula1>
            <xm:f>'Does the source of elec (enum)'!A3:A4</xm:f>
          </x14:formula1>
          <xm:sqref>G160</xm:sqref>
        </x14:dataValidation>
        <x14:dataValidation type="list" allowBlank="1" xr:uid="{00000000-0002-0000-0000-000007000000}">
          <x14:formula1>
            <xm:f>'If emissions are calcul (enum)'!A3:A5</xm:f>
          </x14:formula1>
          <xm:sqref>G162</xm:sqref>
        </x14:dataValidation>
        <x14:dataValidation type="list" allowBlank="1" xr:uid="{00000000-0002-0000-0000-000008000000}">
          <x14:formula1>
            <xm:f>'Please select the appro (enum)'!A3:A5</xm:f>
          </x14:formula1>
          <xm:sqref>G164</xm:sqref>
        </x14:dataValidation>
        <x14:dataValidation type="list" allowBlank="1" xr:uid="{00000000-0002-0000-0000-000009000000}">
          <x14:formula1>
            <xm:f>'Scenario A has 2 option (enum)'!A3:A4</xm:f>
          </x14:formula1>
          <xm:sqref>G166</xm:sqref>
        </x14:dataValidation>
        <x14:dataValidation type="list" allowBlank="1" xr:uid="{00000000-0002-0000-0000-00000A000000}">
          <x14:formula1>
            <xm:f>'Does you have hourly or (enum)'!A3:A4</xm:f>
          </x14:formula1>
          <xm:sqref>G169</xm:sqref>
        </x14:dataValidation>
        <x14:dataValidation type="list" allowBlank="1" xr:uid="{00000000-0002-0000-0000-00000B000000}">
          <x14:formula1>
            <xm:f>'Is LCMR share less than (enum)'!A3:A4</xm:f>
          </x14:formula1>
          <xm:sqref>G171</xm:sqref>
        </x14:dataValidation>
        <x14:dataValidation type="list" allowBlank="1" xr:uid="{00000000-0002-0000-0000-00000C000000}">
          <x14:formula1>
            <xm:f>'Is the average load by  (enum)'!A3:A4</xm:f>
          </x14:formula1>
          <xm:sqref>G173</xm:sqref>
        </x14:dataValidation>
        <x14:dataValidation type="list" allowBlank="1" xr:uid="{00000000-0002-0000-0000-00000D000000}">
          <x14:formula1>
            <xm:f>'Are hourly loads of the (enum)'!A3:A4</xm:f>
          </x14:formula1>
          <xm:sqref>G175</xm:sqref>
        </x14:dataValidation>
        <x14:dataValidation type="list" allowBlank="1" xr:uid="{00000000-0002-0000-0000-00000E000000}">
          <x14:formula1>
            <xm:f>'Select one of the two o (enum)'!A3:A4</xm:f>
          </x14:formula1>
          <xm:sqref>G179</xm:sqref>
        </x14:dataValidation>
        <x14:dataValidation type="list" allowBlank="1" xr:uid="{00000000-0002-0000-0000-00000F000000}">
          <x14:formula1>
            <xm:f>'Select one of the two o (enum)'!A3:A4</xm:f>
          </x14:formula1>
          <xm:sqref>G184</xm:sqref>
        </x14:dataValidation>
        <x14:dataValidation type="list" allowBlank="1" xr:uid="{00000000-0002-0000-0000-000010000000}">
          <x14:formula1>
            <xm:f>'Select the option th 1 (enum)'!A3:A4</xm:f>
          </x14:formula1>
          <xm:sqref>G194</xm:sqref>
        </x14:dataValidation>
        <x14:dataValidation type="list" allowBlank="1" xr:uid="{00000000-0002-0000-0000-000011000000}">
          <x14:formula1>
            <xm:f>'Is data to determine Bu (enum)'!A3:A4</xm:f>
          </x14:formula1>
          <xm:sqref>G207</xm:sqref>
        </x14:dataValidation>
        <x14:dataValidation type="list" allowBlank="1" xr:uid="{00000000-0002-0000-0000-000012000000}">
          <x14:formula1>
            <xm:f>'Is grid located in LDCS (enum)'!A3:A5</xm:f>
          </x14:formula1>
          <xm:sqref>G209</xm:sqref>
        </x14:dataValidation>
        <x14:dataValidation type="list" allowBlank="1" xr:uid="{00000000-0002-0000-0000-000013000000}">
          <x14:formula1>
            <xm:f>'Is the project activity (enum)'!A3:A4</xm:f>
          </x14:formula1>
          <xm:sqref>G215</xm:sqref>
        </x14:dataValidation>
        <x14:dataValidation type="list" allowBlank="1" xr:uid="{00000000-0002-0000-0000-000014000000}">
          <x14:formula1>
            <xm:f>'Is the share of renewab (enum)'!A3:A4</xm:f>
          </x14:formula1>
          <xm:sqref>G216</xm:sqref>
        </x14:dataValidation>
        <x14:dataValidation type="list" allowBlank="1" xr:uid="{00000000-0002-0000-0000-000015000000}">
          <x14:formula1>
            <xm:f>'Has natural gas been us (enum)'!A3:A4</xm:f>
          </x14:formula1>
          <xm:sqref>G217</xm:sqref>
        </x14:dataValidation>
        <x14:dataValidation type="list" allowBlank="1" xr:uid="{00000000-0002-0000-0000-000016000000}">
          <x14:formula1>
            <xm:f>'Is there a single diese (enum)'!A3:A4</xm:f>
          </x14:formula1>
          <xm:sqref>G225</xm:sqref>
        </x14:dataValidation>
        <x14:dataValidation type="list" allowBlank="1" xr:uid="{00000000-0002-0000-0000-000017000000}">
          <x14:formula1>
            <xm:f>'Is the project activity (enum)'!A3:A4</xm:f>
          </x14:formula1>
          <xm:sqref>G232</xm:sqref>
        </x14:dataValidation>
        <x14:dataValidation type="list" allowBlank="1" xr:uid="{00000000-0002-0000-0000-000018000000}">
          <x14:formula1>
            <xm:f>'Is the share of renewab (enum)'!A3:A4</xm:f>
          </x14:formula1>
          <xm:sqref>G233</xm:sqref>
        </x14:dataValidation>
        <x14:dataValidation type="list" allowBlank="1" xr:uid="{00000000-0002-0000-0000-000019000000}">
          <x14:formula1>
            <xm:f>'Has natural gas been us (enum)'!A3:A4</xm:f>
          </x14:formula1>
          <xm:sqref>G234</xm:sqref>
        </x14:dataValidation>
        <x14:dataValidation type="list" allowBlank="1" xr:uid="{00000000-0002-0000-0000-00001A000000}">
          <x14:formula1>
            <xm:f>'Is this data for the fi (enum)'!A3:A4</xm:f>
          </x14:formula1>
          <xm:sqref>G241</xm:sqref>
        </x14:dataValidation>
        <x14:dataValidation type="list" allowBlank="1" xr:uid="{00000000-0002-0000-0000-00001B000000}">
          <x14:formula1>
            <xm:f>'Select the option th 2 (enum)'!A3:A4</xm:f>
          </x14:formula1>
          <xm:sqref>G242</xm:sqref>
        </x14:dataValidation>
        <x14:dataValidation type="list" allowBlank="1" xr:uid="{00000000-0002-0000-0000-00001C000000}">
          <x14:formula1>
            <xm:f>'Choose which option  1 (enum)'!A3:A4</xm:f>
          </x14:formula1>
          <xm:sqref>G245</xm:sqref>
        </x14:dataValidation>
        <x14:dataValidation type="list" allowBlank="1" xr:uid="{00000000-0002-0000-0000-00001D000000}">
          <x14:formula1>
            <xm:f>'Does hydro power plants (enum)'!A3:A4</xm:f>
          </x14:formula1>
          <xm:sqref>G246</xm:sqref>
        </x14:dataValidation>
        <x14:dataValidation type="list" allowBlank="1" xr:uid="{00000000-0002-0000-0000-00001E000000}">
          <x14:formula1>
            <xm:f>'Tool 05 provides 2 appr (enum)'!A3:A4</xm:f>
          </x14:formula1>
          <xm:sqref>G258</xm:sqref>
        </x14:dataValidation>
        <x14:dataValidation type="list" allowBlank="1" xr:uid="{00000000-0002-0000-0000-00001F000000}">
          <x14:formula1>
            <xm:f>'Please select which app (enum)'!A3:A4</xm:f>
          </x14:formula1>
          <xm:sqref>G260</xm:sqref>
        </x14:dataValidation>
        <x14:dataValidation type="list" allowBlank="1" xr:uid="{00000000-0002-0000-0000-000020000000}">
          <x14:formula1>
            <xm:f>'Choose which option app (enum)'!A3:A4</xm:f>
          </x14:formula1>
          <xm:sqref>G261</xm:sqref>
        </x14:dataValidation>
        <x14:dataValidation type="list" allowBlank="1" xr:uid="{00000000-0002-0000-0000-000021000000}">
          <x14:formula1>
            <xm:f>'Select the option th 3 (enum)'!A3:A4</xm:f>
          </x14:formula1>
          <xm:sqref>G262</xm:sqref>
        </x14:dataValidation>
        <x14:dataValidation type="list" allowBlank="1" xr:uid="{00000000-0002-0000-0000-000022000000}">
          <x14:formula1>
            <xm:f>'Type of fossil fuel use (enum)'!A3:A55</xm:f>
          </x14:formula1>
          <xm:sqref>G265</xm:sqref>
        </x14:dataValidation>
        <x14:dataValidation type="list" allowBlank="1" xr:uid="{00000000-0002-0000-0000-000023000000}">
          <x14:formula1>
            <xm:f>'Tool 05 provides 2 appr (enum)'!A3:A4</xm:f>
          </x14:formula1>
          <xm:sqref>G290</xm:sqref>
        </x14:dataValidation>
        <x14:dataValidation type="list" allowBlank="1" xr:uid="{00000000-0002-0000-0000-000024000000}">
          <x14:formula1>
            <xm:f>'Please select which app (enum)'!A3:A4</xm:f>
          </x14:formula1>
          <xm:sqref>G292</xm:sqref>
        </x14:dataValidation>
        <x14:dataValidation type="list" allowBlank="1" xr:uid="{00000000-0002-0000-0000-000025000000}">
          <x14:formula1>
            <xm:f>'Choose which option app (enum)'!A3:A4</xm:f>
          </x14:formula1>
          <xm:sqref>G293</xm:sqref>
        </x14:dataValidation>
        <x14:dataValidation type="list" allowBlank="1" xr:uid="{00000000-0002-0000-0000-000026000000}">
          <x14:formula1>
            <xm:f>'Select the option th 3 (enum)'!A3:A4</xm:f>
          </x14:formula1>
          <xm:sqref>G294</xm:sqref>
        </x14:dataValidation>
        <x14:dataValidation type="list" allowBlank="1" xr:uid="{00000000-0002-0000-0000-000027000000}">
          <x14:formula1>
            <xm:f>'Type of fossil fuel use (enum)'!A3:A55</xm:f>
          </x14:formula1>
          <xm:sqref>G297</xm:sqref>
        </x14:dataValidation>
        <x14:dataValidation type="list" allowBlank="1" xr:uid="{00000000-0002-0000-0000-000028000000}">
          <x14:formula1>
            <xm:f>'Scenario A has 2 option (enum)'!A3:A4</xm:f>
          </x14:formula1>
          <xm:sqref>G322</xm:sqref>
        </x14:dataValidation>
        <x14:dataValidation type="list" allowBlank="1" xr:uid="{00000000-0002-0000-0000-000029000000}">
          <x14:formula1>
            <xm:f>'Does you have hourly or (enum)'!A3:A4</xm:f>
          </x14:formula1>
          <xm:sqref>G325</xm:sqref>
        </x14:dataValidation>
        <x14:dataValidation type="list" allowBlank="1" xr:uid="{00000000-0002-0000-0000-00002A000000}">
          <x14:formula1>
            <xm:f>'Is LCMR share less than (enum)'!A3:A4</xm:f>
          </x14:formula1>
          <xm:sqref>G327</xm:sqref>
        </x14:dataValidation>
        <x14:dataValidation type="list" allowBlank="1" xr:uid="{00000000-0002-0000-0000-00002B000000}">
          <x14:formula1>
            <xm:f>'Is the average load by  (enum)'!A3:A4</xm:f>
          </x14:formula1>
          <xm:sqref>G329</xm:sqref>
        </x14:dataValidation>
        <x14:dataValidation type="list" allowBlank="1" xr:uid="{00000000-0002-0000-0000-00002C000000}">
          <x14:formula1>
            <xm:f>'Are hourly loads of the (enum)'!A3:A4</xm:f>
          </x14:formula1>
          <xm:sqref>G331</xm:sqref>
        </x14:dataValidation>
        <x14:dataValidation type="list" allowBlank="1" xr:uid="{00000000-0002-0000-0000-00002D000000}">
          <x14:formula1>
            <xm:f>'Select one of the two o (enum)'!A3:A4</xm:f>
          </x14:formula1>
          <xm:sqref>G335</xm:sqref>
        </x14:dataValidation>
        <x14:dataValidation type="list" allowBlank="1" xr:uid="{00000000-0002-0000-0000-00002E000000}">
          <x14:formula1>
            <xm:f>'Select one of the two o (enum)'!A3:A4</xm:f>
          </x14:formula1>
          <xm:sqref>G340</xm:sqref>
        </x14:dataValidation>
        <x14:dataValidation type="list" allowBlank="1" xr:uid="{00000000-0002-0000-0000-00002F000000}">
          <x14:formula1>
            <xm:f>'Select the option th 1 (enum)'!A3:A4</xm:f>
          </x14:formula1>
          <xm:sqref>G350</xm:sqref>
        </x14:dataValidation>
        <x14:dataValidation type="list" allowBlank="1" xr:uid="{00000000-0002-0000-0000-000030000000}">
          <x14:formula1>
            <xm:f>'Is data to determine Bu (enum)'!A3:A4</xm:f>
          </x14:formula1>
          <xm:sqref>G363</xm:sqref>
        </x14:dataValidation>
        <x14:dataValidation type="list" allowBlank="1" xr:uid="{00000000-0002-0000-0000-000031000000}">
          <x14:formula1>
            <xm:f>'Is grid located in LDCS (enum)'!A3:A5</xm:f>
          </x14:formula1>
          <xm:sqref>G365</xm:sqref>
        </x14:dataValidation>
        <x14:dataValidation type="list" allowBlank="1" xr:uid="{00000000-0002-0000-0000-000032000000}">
          <x14:formula1>
            <xm:f>'Is the project activity (enum)'!A3:A4</xm:f>
          </x14:formula1>
          <xm:sqref>G371</xm:sqref>
        </x14:dataValidation>
        <x14:dataValidation type="list" allowBlank="1" xr:uid="{00000000-0002-0000-0000-000033000000}">
          <x14:formula1>
            <xm:f>'Is the share of renewab (enum)'!A3:A4</xm:f>
          </x14:formula1>
          <xm:sqref>G372</xm:sqref>
        </x14:dataValidation>
        <x14:dataValidation type="list" allowBlank="1" xr:uid="{00000000-0002-0000-0000-000034000000}">
          <x14:formula1>
            <xm:f>'Has natural gas been us (enum)'!A3:A4</xm:f>
          </x14:formula1>
          <xm:sqref>G373</xm:sqref>
        </x14:dataValidation>
        <x14:dataValidation type="list" allowBlank="1" xr:uid="{00000000-0002-0000-0000-000035000000}">
          <x14:formula1>
            <xm:f>'Would you like to use t (enum)'!A3:A4</xm:f>
          </x14:formula1>
          <xm:sqref>G38</xm:sqref>
        </x14:dataValidation>
        <x14:dataValidation type="list" allowBlank="1" xr:uid="{00000000-0002-0000-0000-000036000000}">
          <x14:formula1>
            <xm:f>'Is there a single diese (enum)'!A3:A4</xm:f>
          </x14:formula1>
          <xm:sqref>G381</xm:sqref>
        </x14:dataValidation>
        <x14:dataValidation type="list" allowBlank="1" xr:uid="{00000000-0002-0000-0000-000037000000}">
          <x14:formula1>
            <xm:f>'Is the project activity (enum)'!A3:A4</xm:f>
          </x14:formula1>
          <xm:sqref>G388</xm:sqref>
        </x14:dataValidation>
        <x14:dataValidation type="list" allowBlank="1" xr:uid="{00000000-0002-0000-0000-000038000000}">
          <x14:formula1>
            <xm:f>'Is the share of renewab (enum)'!A3:A4</xm:f>
          </x14:formula1>
          <xm:sqref>G389</xm:sqref>
        </x14:dataValidation>
        <x14:dataValidation type="list" allowBlank="1" xr:uid="{00000000-0002-0000-0000-000039000000}">
          <x14:formula1>
            <xm:f>'Has natural gas been us (enum)'!A3:A4</xm:f>
          </x14:formula1>
          <xm:sqref>G390</xm:sqref>
        </x14:dataValidation>
        <x14:dataValidation type="list" allowBlank="1" xr:uid="{00000000-0002-0000-0000-00003A000000}">
          <x14:formula1>
            <xm:f>'Is this data for the fi (enum)'!A3:A4</xm:f>
          </x14:formula1>
          <xm:sqref>G397</xm:sqref>
        </x14:dataValidation>
        <x14:dataValidation type="list" allowBlank="1" xr:uid="{00000000-0002-0000-0000-00003B000000}">
          <x14:formula1>
            <xm:f>'Select the option th 2 (enum)'!A3:A4</xm:f>
          </x14:formula1>
          <xm:sqref>G398</xm:sqref>
        </x14:dataValidation>
        <x14:dataValidation type="list" allowBlank="1" xr:uid="{00000000-0002-0000-0000-00003C000000}">
          <x14:formula1>
            <xm:f>'Is the proposed project (enum)'!A3:A4</xm:f>
          </x14:formula1>
          <xm:sqref>G40</xm:sqref>
        </x14:dataValidation>
        <x14:dataValidation type="list" allowBlank="1" xr:uid="{00000000-0002-0000-0000-00003D000000}">
          <x14:formula1>
            <xm:f>'Choose which option  1 (enum)'!A3:A4</xm:f>
          </x14:formula1>
          <xm:sqref>G401</xm:sqref>
        </x14:dataValidation>
        <x14:dataValidation type="list" allowBlank="1" xr:uid="{00000000-0002-0000-0000-00003E000000}">
          <x14:formula1>
            <xm:f>'Does hydro power plants (enum)'!A3:A4</xm:f>
          </x14:formula1>
          <xm:sqref>G402</xm:sqref>
        </x14:dataValidation>
        <x14:dataValidation type="list" allowBlank="1" xr:uid="{00000000-0002-0000-0000-00003F000000}">
          <x14:formula1>
            <xm:f>'Tool 05 provides 2 appr (enum)'!A3:A4</xm:f>
          </x14:formula1>
          <xm:sqref>G414</xm:sqref>
        </x14:dataValidation>
        <x14:dataValidation type="list" allowBlank="1" xr:uid="{00000000-0002-0000-0000-000040000000}">
          <x14:formula1>
            <xm:f>'Please select which app (enum)'!A3:A4</xm:f>
          </x14:formula1>
          <xm:sqref>G416</xm:sqref>
        </x14:dataValidation>
        <x14:dataValidation type="list" allowBlank="1" xr:uid="{00000000-0002-0000-0000-000041000000}">
          <x14:formula1>
            <xm:f>'Choose which option app (enum)'!A3:A4</xm:f>
          </x14:formula1>
          <xm:sqref>G417</xm:sqref>
        </x14:dataValidation>
        <x14:dataValidation type="list" allowBlank="1" xr:uid="{00000000-0002-0000-0000-000042000000}">
          <x14:formula1>
            <xm:f>'Select the option th 3 (enum)'!A3:A4</xm:f>
          </x14:formula1>
          <xm:sqref>G418</xm:sqref>
        </x14:dataValidation>
        <x14:dataValidation type="list" allowBlank="1" xr:uid="{00000000-0002-0000-0000-000043000000}">
          <x14:formula1>
            <xm:f>'Type of fossil fuel use (enum)'!A3:A55</xm:f>
          </x14:formula1>
          <xm:sqref>G421</xm:sqref>
        </x14:dataValidation>
        <x14:dataValidation type="list" allowBlank="1" xr:uid="{00000000-0002-0000-0000-000044000000}">
          <x14:formula1>
            <xm:f>'Have realistic and cred (enum)'!A3:A4</xm:f>
          </x14:formula1>
          <xm:sqref>G43</xm:sqref>
        </x14:dataValidation>
        <x14:dataValidation type="list" allowBlank="1" xr:uid="{00000000-0002-0000-0000-000045000000}">
          <x14:formula1>
            <xm:f>'Scenario A has 2 option (enum)'!A3:A4</xm:f>
          </x14:formula1>
          <xm:sqref>G446</xm:sqref>
        </x14:dataValidation>
        <x14:dataValidation type="list" allowBlank="1" xr:uid="{00000000-0002-0000-0000-000046000000}">
          <x14:formula1>
            <xm:f>'Does you have hourly or (enum)'!A3:A4</xm:f>
          </x14:formula1>
          <xm:sqref>G449</xm:sqref>
        </x14:dataValidation>
        <x14:dataValidation type="list" allowBlank="1" xr:uid="{00000000-0002-0000-0000-000047000000}">
          <x14:formula1>
            <xm:f>'Is LCMR share less than (enum)'!A3:A4</xm:f>
          </x14:formula1>
          <xm:sqref>G451</xm:sqref>
        </x14:dataValidation>
        <x14:dataValidation type="list" allowBlank="1" xr:uid="{00000000-0002-0000-0000-000048000000}">
          <x14:formula1>
            <xm:f>'Is the average load by  (enum)'!A3:A4</xm:f>
          </x14:formula1>
          <xm:sqref>G453</xm:sqref>
        </x14:dataValidation>
        <x14:dataValidation type="list" allowBlank="1" xr:uid="{00000000-0002-0000-0000-000049000000}">
          <x14:formula1>
            <xm:f>'Are hourly loads of the (enum)'!A3:A4</xm:f>
          </x14:formula1>
          <xm:sqref>G455</xm:sqref>
        </x14:dataValidation>
        <x14:dataValidation type="list" allowBlank="1" xr:uid="{00000000-0002-0000-0000-00004A000000}">
          <x14:formula1>
            <xm:f>'Is the LASL more than o (enum)'!A3:A4</xm:f>
          </x14:formula1>
          <xm:sqref>G457</xm:sqref>
        </x14:dataValidation>
        <x14:dataValidation type="list" allowBlank="1" xr:uid="{00000000-0002-0000-0000-00004B000000}">
          <x14:formula1>
            <xm:f>'Are the alternative sce (enum)'!A3:A4</xm:f>
          </x14:formula1>
          <xm:sqref>G46</xm:sqref>
        </x14:dataValidation>
        <x14:dataValidation type="list" allowBlank="1" xr:uid="{00000000-0002-0000-0000-00004C000000}">
          <x14:formula1>
            <xm:f>'Select the approach you (enum)'!A3:A4</xm:f>
          </x14:formula1>
          <xm:sqref>G461</xm:sqref>
        </x14:dataValidation>
        <x14:dataValidation type="list" allowBlank="1" xr:uid="{00000000-0002-0000-0000-00004D000000}">
          <x14:formula1>
            <xm:f>'Select one of the two o (enum)'!A3:A4</xm:f>
          </x14:formula1>
          <xm:sqref>G467</xm:sqref>
        </x14:dataValidation>
        <x14:dataValidation type="list" allowBlank="1" xr:uid="{00000000-0002-0000-0000-00004E000000}">
          <x14:formula1>
            <xm:f>'Select one of the two o (enum)'!A3:A4</xm:f>
          </x14:formula1>
          <xm:sqref>G477</xm:sqref>
        </x14:dataValidation>
        <x14:dataValidation type="list" allowBlank="1" xr:uid="{00000000-0002-0000-0000-00004F000000}">
          <x14:formula1>
            <xm:f>'Select the option that  (enum)'!A3:A5</xm:f>
          </x14:formula1>
          <xm:sqref>G489</xm:sqref>
        </x14:dataValidation>
        <x14:dataValidation type="list" allowBlank="1" xr:uid="{00000000-0002-0000-0000-000050000000}">
          <x14:formula1>
            <xm:f>'Investment analysis (enum)'!A3:A4</xm:f>
          </x14:formula1>
          <xm:sqref>G49</xm:sqref>
        </x14:dataValidation>
        <x14:dataValidation type="list" allowBlank="1" xr:uid="{00000000-0002-0000-0000-000051000000}">
          <x14:formula1>
            <xm:f>'Select the option th 1 (enum)'!A3:A4</xm:f>
          </x14:formula1>
          <xm:sqref>G495</xm:sqref>
        </x14:dataValidation>
        <x14:dataValidation type="list" allowBlank="1" xr:uid="{00000000-0002-0000-0000-000052000000}">
          <x14:formula1>
            <xm:f>'Is data to determine Bu (enum)'!A3:A4</xm:f>
          </x14:formula1>
          <xm:sqref>G508</xm:sqref>
        </x14:dataValidation>
        <x14:dataValidation type="list" allowBlank="1" xr:uid="{00000000-0002-0000-0000-000053000000}">
          <x14:formula1>
            <xm:f>' Is there at least one  (enum)'!A3:A4</xm:f>
          </x14:formula1>
          <xm:sqref>G51</xm:sqref>
        </x14:dataValidation>
        <x14:dataValidation type="list" allowBlank="1" xr:uid="{00000000-0002-0000-0000-000054000000}">
          <x14:formula1>
            <xm:f>'Is grid located in LDCS (enum)'!A3:A5</xm:f>
          </x14:formula1>
          <xm:sqref>G510</xm:sqref>
        </x14:dataValidation>
        <x14:dataValidation type="list" allowBlank="1" xr:uid="{00000000-0002-0000-0000-000055000000}">
          <x14:formula1>
            <xm:f>'Is the project activity (enum)'!A3:A4</xm:f>
          </x14:formula1>
          <xm:sqref>G516</xm:sqref>
        </x14:dataValidation>
        <x14:dataValidation type="list" allowBlank="1" xr:uid="{00000000-0002-0000-0000-000056000000}">
          <x14:formula1>
            <xm:f>'Is the share of renewab (enum)'!A3:A4</xm:f>
          </x14:formula1>
          <xm:sqref>G517</xm:sqref>
        </x14:dataValidation>
        <x14:dataValidation type="list" allowBlank="1" xr:uid="{00000000-0002-0000-0000-000057000000}">
          <x14:formula1>
            <xm:f>'Has natural gas been us (enum)'!A3:A4</xm:f>
          </x14:formula1>
          <xm:sqref>G518</xm:sqref>
        </x14:dataValidation>
        <x14:dataValidation type="list" allowBlank="1" xr:uid="{00000000-0002-0000-0000-000058000000}">
          <x14:formula1>
            <xm:f>'Is there a single diese (enum)'!A3:A4</xm:f>
          </x14:formula1>
          <xm:sqref>G526</xm:sqref>
        </x14:dataValidation>
        <x14:dataValidation type="list" allowBlank="1" xr:uid="{00000000-0002-0000-0000-000059000000}">
          <x14:formula1>
            <xm:f>'For multiple power plan (enum)'!A3:A5</xm:f>
          </x14:formula1>
          <xm:sqref>G528</xm:sqref>
        </x14:dataValidation>
        <x14:dataValidation type="list" allowBlank="1" xr:uid="{00000000-0002-0000-0000-00005A000000}">
          <x14:formula1>
            <xm:f>'Are there gaseous fuel- (enum)'!A3:A4</xm:f>
          </x14:formula1>
          <xm:sqref>G529</xm:sqref>
        </x14:dataValidation>
        <x14:dataValidation type="list" allowBlank="1" xr:uid="{00000000-0002-0000-0000-00005B000000}">
          <x14:formula1>
            <xm:f>'Are there gaseous fu 1 (enum)'!A3:A4</xm:f>
          </x14:formula1>
          <xm:sqref>G530</xm:sqref>
        </x14:dataValidation>
        <x14:dataValidation type="list" allowBlank="1" xr:uid="{00000000-0002-0000-0000-00005C000000}">
          <x14:formula1>
            <xm:f>'Is the project activity (enum)'!A3:A4</xm:f>
          </x14:formula1>
          <xm:sqref>G536</xm:sqref>
        </x14:dataValidation>
        <x14:dataValidation type="list" allowBlank="1" xr:uid="{00000000-0002-0000-0000-00005D000000}">
          <x14:formula1>
            <xm:f>'Is the share of renewab (enum)'!A3:A4</xm:f>
          </x14:formula1>
          <xm:sqref>G537</xm:sqref>
        </x14:dataValidation>
        <x14:dataValidation type="list" allowBlank="1" xr:uid="{00000000-0002-0000-0000-00005E000000}">
          <x14:formula1>
            <xm:f>'Has natural gas been us (enum)'!A3:A4</xm:f>
          </x14:formula1>
          <xm:sqref>G538</xm:sqref>
        </x14:dataValidation>
        <x14:dataValidation type="list" allowBlank="1" xr:uid="{00000000-0002-0000-0000-00005F000000}">
          <x14:formula1>
            <xm:f>'Is at least one alterna (enum)'!A3:A4</xm:f>
          </x14:formula1>
          <xm:sqref>G54</xm:sqref>
        </x14:dataValidation>
        <x14:dataValidation type="list" allowBlank="1" xr:uid="{00000000-0002-0000-0000-000060000000}">
          <x14:formula1>
            <xm:f>'Is this data for the fi (enum)'!A3:A4</xm:f>
          </x14:formula1>
          <xm:sqref>G545</xm:sqref>
        </x14:dataValidation>
        <x14:dataValidation type="list" allowBlank="1" xr:uid="{00000000-0002-0000-0000-000061000000}">
          <x14:formula1>
            <xm:f>'Select the option th 2 (enum)'!A3:A4</xm:f>
          </x14:formula1>
          <xm:sqref>G546</xm:sqref>
        </x14:dataValidation>
        <x14:dataValidation type="list" allowBlank="1" xr:uid="{00000000-0002-0000-0000-000062000000}">
          <x14:formula1>
            <xm:f>'Choose which option  1 (enum)'!A3:A4</xm:f>
          </x14:formula1>
          <xm:sqref>G549</xm:sqref>
        </x14:dataValidation>
        <x14:dataValidation type="list" allowBlank="1" xr:uid="{00000000-0002-0000-0000-000063000000}">
          <x14:formula1>
            <xm:f>'Does hydro power plants (enum)'!A3:A4</xm:f>
          </x14:formula1>
          <xm:sqref>G550</xm:sqref>
        </x14:dataValidation>
        <x14:dataValidation type="list" allowBlank="1" xr:uid="{00000000-0002-0000-0000-000064000000}">
          <x14:formula1>
            <xm:f>'No similar activities c (enum)'!A3:A4</xm:f>
          </x14:formula1>
          <xm:sqref>G57</xm:sqref>
        </x14:dataValidation>
        <x14:dataValidation type="list" allowBlank="1" xr:uid="{00000000-0002-0000-0000-000065000000}">
          <x14:formula1>
            <xm:f>'Does the project contai (enum)'!A3:A5</xm:f>
          </x14:formula1>
          <xm:sqref>G571</xm:sqref>
        </x14:dataValidation>
        <x14:dataValidation type="list" allowBlank="1" xr:uid="{00000000-0002-0000-0000-000066000000}">
          <x14:formula1>
            <xm:f>'Is the information prov (enum)'!A3:A4</xm:f>
          </x14:formula1>
          <xm:sqref>G577</xm:sqref>
        </x14:dataValidation>
        <x14:dataValidation type="list" allowBlank="1" xr:uid="{00000000-0002-0000-0000-000067000000}">
          <x14:formula1>
            <xm:f>'Is the capacity additio (enum)'!A3:A4</xm:f>
          </x14:formula1>
          <xm:sqref>G584</xm:sqref>
        </x14:dataValidation>
        <x14:dataValidation type="list" allowBlank="1" xr:uid="{00000000-0002-0000-0000-000068000000}">
          <x14:formula1>
            <xm:f>'Is the information prov (enum)'!A3:A4</xm:f>
          </x14:formula1>
          <xm:sqref>G590</xm:sqref>
        </x14:dataValidation>
        <x14:dataValidation type="list" allowBlank="1" xr:uid="{00000000-0002-0000-0000-000069000000}">
          <x14:formula1>
            <xm:f>'If the project activity (enum)'!A3:A4</xm:f>
          </x14:formula1>
          <xm:sqref>G601</xm:sqref>
        </x14:dataValidation>
        <x14:dataValidation type="list" allowBlank="1" xr:uid="{00000000-0002-0000-0000-00006A000000}">
          <x14:formula1>
            <xm:f>'Does you have hourly or (enum)'!A3:A4</xm:f>
          </x14:formula1>
          <xm:sqref>G608</xm:sqref>
        </x14:dataValidation>
        <x14:dataValidation type="list" allowBlank="1" xr:uid="{00000000-0002-0000-0000-00006B000000}">
          <x14:formula1>
            <xm:f>'Is LCMR share less than (enum)'!A3:A4</xm:f>
          </x14:formula1>
          <xm:sqref>G610</xm:sqref>
        </x14:dataValidation>
        <x14:dataValidation type="list" allowBlank="1" xr:uid="{00000000-0002-0000-0000-00006C000000}">
          <x14:formula1>
            <xm:f>'Is the average load by  (enum)'!A3:A4</xm:f>
          </x14:formula1>
          <xm:sqref>G612</xm:sqref>
        </x14:dataValidation>
        <x14:dataValidation type="list" allowBlank="1" xr:uid="{00000000-0002-0000-0000-00006D000000}">
          <x14:formula1>
            <xm:f>'Are hourly loads of the (enum)'!A3:A4</xm:f>
          </x14:formula1>
          <xm:sqref>G614</xm:sqref>
        </x14:dataValidation>
        <x14:dataValidation type="list" allowBlank="1" xr:uid="{00000000-0002-0000-0000-00006E000000}">
          <x14:formula1>
            <xm:f>'Is the LASL more than o (enum)'!A3:A4</xm:f>
          </x14:formula1>
          <xm:sqref>G616</xm:sqref>
        </x14:dataValidation>
        <x14:dataValidation type="list" allowBlank="1" xr:uid="{00000000-0002-0000-0000-00006F000000}">
          <x14:formula1>
            <xm:f>'Do you have annual aggr (enum)'!A3:A4</xm:f>
          </x14:formula1>
          <xm:sqref>G618</xm:sqref>
        </x14:dataValidation>
        <x14:dataValidation type="list" allowBlank="1" xr:uid="{00000000-0002-0000-0000-000070000000}">
          <x14:formula1>
            <xm:f>' Is there at least one  (enum)'!A3:A4</xm:f>
          </x14:formula1>
          <xm:sqref>G62</xm:sqref>
        </x14:dataValidation>
        <x14:dataValidation type="list" allowBlank="1" xr:uid="{00000000-0002-0000-0000-000071000000}">
          <x14:formula1>
            <xm:f>'Select one of the two o (enum)'!A3:A4</xm:f>
          </x14:formula1>
          <xm:sqref>G621</xm:sqref>
        </x14:dataValidation>
        <x14:dataValidation type="list" allowBlank="1" xr:uid="{00000000-0002-0000-0000-000072000000}">
          <x14:formula1>
            <xm:f>'Select the approach you (enum)'!A3:A4</xm:f>
          </x14:formula1>
          <xm:sqref>G626</xm:sqref>
        </x14:dataValidation>
        <x14:dataValidation type="list" allowBlank="1" xr:uid="{00000000-0002-0000-0000-000073000000}">
          <x14:formula1>
            <xm:f>'Select the option that  (enum)'!A3:A5</xm:f>
          </x14:formula1>
          <xm:sqref>G639</xm:sqref>
        </x14:dataValidation>
        <x14:dataValidation type="list" allowBlank="1" xr:uid="{00000000-0002-0000-0000-000074000000}">
          <x14:formula1>
            <xm:f>'Select the approach you (enum)'!A3:A4</xm:f>
          </x14:formula1>
          <xm:sqref>G644</xm:sqref>
        </x14:dataValidation>
        <x14:dataValidation type="list" allowBlank="1" xr:uid="{00000000-0002-0000-0000-000075000000}">
          <x14:formula1>
            <xm:f>'Is at least one alterna (enum)'!A3:A4</xm:f>
          </x14:formula1>
          <xm:sqref>G65</xm:sqref>
        </x14:dataValidation>
        <x14:dataValidation type="list" allowBlank="1" xr:uid="{00000000-0002-0000-0000-000076000000}">
          <x14:formula1>
            <xm:f>'Select the option that  (enum)'!A3:A5</xm:f>
          </x14:formula1>
          <xm:sqref>G657</xm:sqref>
        </x14:dataValidation>
        <x14:dataValidation type="list" allowBlank="1" xr:uid="{00000000-0002-0000-0000-000077000000}">
          <x14:formula1>
            <xm:f>'Select one of the two o (enum)'!A3:A4</xm:f>
          </x14:formula1>
          <xm:sqref>G673</xm:sqref>
        </x14:dataValidation>
        <x14:dataValidation type="list" allowBlank="1" xr:uid="{00000000-0002-0000-0000-000078000000}">
          <x14:formula1>
            <xm:f>'No similar activities c (enum)'!A3:A4</xm:f>
          </x14:formula1>
          <xm:sqref>G68</xm:sqref>
        </x14:dataValidation>
        <x14:dataValidation type="list" allowBlank="1" xr:uid="{00000000-0002-0000-0000-000079000000}">
          <x14:formula1>
            <xm:f>'Select the option that  (enum)'!A3:A5</xm:f>
          </x14:formula1>
          <xm:sqref>G685</xm:sqref>
        </x14:dataValidation>
        <x14:dataValidation type="list" allowBlank="1" xr:uid="{00000000-0002-0000-0000-00007A000000}">
          <x14:formula1>
            <xm:f>'Select one of the two o (enum)'!A3:A4</xm:f>
          </x14:formula1>
          <xm:sqref>G702</xm:sqref>
        </x14:dataValidation>
        <x14:dataValidation type="list" allowBlank="1" xr:uid="{00000000-0002-0000-0000-00007B000000}">
          <x14:formula1>
            <xm:f>'Select the option that  (enum)'!A3:A5</xm:f>
          </x14:formula1>
          <xm:sqref>G714</xm:sqref>
        </x14:dataValidation>
        <x14:dataValidation type="list" allowBlank="1" xr:uid="{00000000-0002-0000-0000-00007C000000}">
          <x14:formula1>
            <xm:f>'Select the option th 1 (enum)'!A3:A4</xm:f>
          </x14:formula1>
          <xm:sqref>G735</xm:sqref>
        </x14:dataValidation>
        <x14:dataValidation type="list" allowBlank="1" xr:uid="{00000000-0002-0000-0000-00007D000000}">
          <x14:formula1>
            <xm:f>'Is data to determine Bu (enum)'!A3:A4</xm:f>
          </x14:formula1>
          <xm:sqref>G748</xm:sqref>
        </x14:dataValidation>
        <x14:dataValidation type="list" allowBlank="1" xr:uid="{00000000-0002-0000-0000-00007E000000}">
          <x14:formula1>
            <xm:f>'Is grid located in LDCS (enum)'!A3:A5</xm:f>
          </x14:formula1>
          <xm:sqref>G750</xm:sqref>
        </x14:dataValidation>
        <x14:dataValidation type="list" allowBlank="1" xr:uid="{00000000-0002-0000-0000-00007F000000}">
          <x14:formula1>
            <xm:f>'Is the project activity (enum)'!A3:A4</xm:f>
          </x14:formula1>
          <xm:sqref>G756</xm:sqref>
        </x14:dataValidation>
        <x14:dataValidation type="list" allowBlank="1" xr:uid="{00000000-0002-0000-0000-000080000000}">
          <x14:formula1>
            <xm:f>'Is the share of renewab (enum)'!A3:A4</xm:f>
          </x14:formula1>
          <xm:sqref>G757</xm:sqref>
        </x14:dataValidation>
        <x14:dataValidation type="list" allowBlank="1" xr:uid="{00000000-0002-0000-0000-000081000000}">
          <x14:formula1>
            <xm:f>'Has natural gas been us (enum)'!A3:A4</xm:f>
          </x14:formula1>
          <xm:sqref>G758</xm:sqref>
        </x14:dataValidation>
        <x14:dataValidation type="list" allowBlank="1" xr:uid="{00000000-0002-0000-0000-000082000000}">
          <x14:formula1>
            <xm:f>'Choose which activity p (enum)'!A3:A5</xm:f>
          </x14:formula1>
          <xm:sqref>G76</xm:sqref>
        </x14:dataValidation>
        <x14:dataValidation type="list" allowBlank="1" xr:uid="{00000000-0002-0000-0000-000083000000}">
          <x14:formula1>
            <xm:f>'Is there a single diese (enum)'!A3:A4</xm:f>
          </x14:formula1>
          <xm:sqref>G766</xm:sqref>
        </x14:dataValidation>
        <x14:dataValidation type="list" allowBlank="1" xr:uid="{00000000-0002-0000-0000-000084000000}">
          <x14:formula1>
            <xm:f>'For multiple power plan (enum)'!A3:A5</xm:f>
          </x14:formula1>
          <xm:sqref>G768</xm:sqref>
        </x14:dataValidation>
        <x14:dataValidation type="list" allowBlank="1" xr:uid="{00000000-0002-0000-0000-000085000000}">
          <x14:formula1>
            <xm:f>'Are there gaseous fuel- (enum)'!A3:A4</xm:f>
          </x14:formula1>
          <xm:sqref>G769</xm:sqref>
        </x14:dataValidation>
        <x14:dataValidation type="list" allowBlank="1" xr:uid="{00000000-0002-0000-0000-000086000000}">
          <x14:formula1>
            <xm:f>'Are there gaseous fu 1 (enum)'!A3:A4</xm:f>
          </x14:formula1>
          <xm:sqref>G770</xm:sqref>
        </x14:dataValidation>
        <x14:dataValidation type="list" allowBlank="1" xr:uid="{00000000-0002-0000-0000-000087000000}">
          <x14:formula1>
            <xm:f>'Is the project activity (enum)'!A3:A4</xm:f>
          </x14:formula1>
          <xm:sqref>G776</xm:sqref>
        </x14:dataValidation>
        <x14:dataValidation type="list" allowBlank="1" xr:uid="{00000000-0002-0000-0000-000088000000}">
          <x14:formula1>
            <xm:f>'Is the share of renewab (enum)'!A3:A4</xm:f>
          </x14:formula1>
          <xm:sqref>G777</xm:sqref>
        </x14:dataValidation>
        <x14:dataValidation type="list" allowBlank="1" xr:uid="{00000000-0002-0000-0000-000089000000}">
          <x14:formula1>
            <xm:f>'Has natural gas been us (enum)'!A3:A4</xm:f>
          </x14:formula1>
          <xm:sqref>G778</xm:sqref>
        </x14:dataValidation>
        <x14:dataValidation type="list" allowBlank="1" xr:uid="{00000000-0002-0000-0000-00008A000000}">
          <x14:formula1>
            <xm:f>'Choose which technology (enum)'!A3:A5</xm:f>
          </x14:formula1>
          <xm:sqref>G78</xm:sqref>
        </x14:dataValidation>
        <x14:dataValidation type="list" allowBlank="1" xr:uid="{00000000-0002-0000-0000-00008B000000}">
          <x14:formula1>
            <xm:f>'Is this data for the fi (enum)'!A3:A4</xm:f>
          </x14:formula1>
          <xm:sqref>G785</xm:sqref>
        </x14:dataValidation>
        <x14:dataValidation type="list" allowBlank="1" xr:uid="{00000000-0002-0000-0000-00008C000000}">
          <x14:formula1>
            <xm:f>'Select the option th 2 (enum)'!A3:A4</xm:f>
          </x14:formula1>
          <xm:sqref>G786</xm:sqref>
        </x14:dataValidation>
        <x14:dataValidation type="list" allowBlank="1" xr:uid="{00000000-0002-0000-0000-00008D000000}">
          <x14:formula1>
            <xm:f>'What approach would you (enum)'!A3:A4</xm:f>
          </x14:formula1>
          <xm:sqref>G792</xm:sqref>
        </x14:dataValidation>
        <x14:dataValidation type="list" allowBlank="1" xr:uid="{00000000-0002-0000-0000-00008E000000}">
          <x14:formula1>
            <xm:f>'Is the fuel used measus (enum)'!A3:A4</xm:f>
          </x14:formula1>
          <xm:sqref>G796</xm:sqref>
        </x14:dataValidation>
        <x14:dataValidation type="list" allowBlank="1" xr:uid="{00000000-0002-0000-0000-00008F000000}">
          <x14:formula1>
            <xm:f>'Choose which renewable  (enum)'!A3:A7</xm:f>
          </x14:formula1>
          <xm:sqref>G81</xm:sqref>
        </x14:dataValidation>
        <x14:dataValidation type="list" allowBlank="1" xr:uid="{00000000-0002-0000-0000-000090000000}">
          <x14:formula1>
            <xm:f>'Does the project mee 4 (enum)'!A3:A4</xm:f>
          </x14:formula1>
          <xm:sqref>G83</xm:sqref>
        </x14:dataValidation>
        <x14:dataValidation type="list" allowBlank="1" xr:uid="{00000000-0002-0000-0000-000091000000}">
          <x14:formula1>
            <xm:f>'Does the project mee 3 (enum)'!A3:A4</xm:f>
          </x14:formula1>
          <xm:sqref>G88</xm:sqref>
        </x14:dataValidation>
        <x14:dataValidation type="list" allowBlank="1" xr:uid="{00000000-0002-0000-0000-000092000000}">
          <x14:formula1>
            <xm:f>'Does the project includ (enum)'!A3:A4</xm:f>
          </x14:formula1>
          <xm:sqref>G93</xm:sqref>
        </x14:dataValidation>
        <x14:dataValidation type="list" allowBlank="1" xr:uid="{00000000-0002-0000-0000-000093000000}">
          <x14:formula1>
            <xm:f>'Does the project mee 2 (enum)'!A3:A4</xm:f>
          </x14:formula1>
          <xm:sqref>G99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G8"/>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346</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c r="A5" s="3" t="s">
        <v>14</v>
      </c>
      <c r="B5" s="3" t="s">
        <v>139</v>
      </c>
      <c r="C5" s="3" t="s">
        <v>13</v>
      </c>
      <c r="D5" s="3" t="s">
        <v>14</v>
      </c>
      <c r="E5" s="3" t="s">
        <v>410</v>
      </c>
      <c r="F5" s="3" t="s">
        <v>14</v>
      </c>
      <c r="G5" s="3">
        <v>1</v>
      </c>
    </row>
    <row r="6" spans="1:7" ht="29">
      <c r="A6" s="3" t="s">
        <v>11</v>
      </c>
      <c r="B6" s="3" t="s">
        <v>139</v>
      </c>
      <c r="C6" s="3" t="s">
        <v>13</v>
      </c>
      <c r="D6" s="3"/>
      <c r="E6" s="3" t="s">
        <v>409</v>
      </c>
      <c r="F6" s="3" t="s">
        <v>14</v>
      </c>
      <c r="G6" s="3">
        <v>1</v>
      </c>
    </row>
    <row r="7" spans="1:7" ht="29">
      <c r="A7" s="3" t="s">
        <v>11</v>
      </c>
      <c r="B7" s="3" t="s">
        <v>139</v>
      </c>
      <c r="C7" s="3" t="s">
        <v>13</v>
      </c>
      <c r="D7" s="3"/>
      <c r="E7" s="3" t="s">
        <v>411</v>
      </c>
      <c r="F7" s="3" t="s">
        <v>14</v>
      </c>
      <c r="G7" s="3">
        <v>1</v>
      </c>
    </row>
    <row r="8" spans="1:7">
      <c r="A8" s="3" t="s">
        <v>11</v>
      </c>
      <c r="B8" s="3" t="s">
        <v>139</v>
      </c>
      <c r="C8" s="3" t="s">
        <v>13</v>
      </c>
      <c r="D8" s="3"/>
      <c r="E8" s="3" t="s">
        <v>412</v>
      </c>
      <c r="F8" s="3" t="s">
        <v>14</v>
      </c>
      <c r="G8" s="3">
        <v>1</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457</v>
      </c>
    </row>
    <row r="2" spans="1:2" ht="30">
      <c r="A2" s="15" t="s">
        <v>466</v>
      </c>
      <c r="B2" s="16" t="s">
        <v>279</v>
      </c>
    </row>
    <row r="3" spans="1:2">
      <c r="A3" s="19" t="s">
        <v>280</v>
      </c>
      <c r="B3" s="19"/>
    </row>
    <row r="4" spans="1:2">
      <c r="A4" s="19" t="s">
        <v>486</v>
      </c>
      <c r="B4" s="19"/>
    </row>
  </sheetData>
  <mergeCells count="2">
    <mergeCell ref="A3:B3"/>
    <mergeCell ref="A4:B4"/>
  </mergeCells>
  <pageMargins left="0.7" right="0.7" top="0.75" bottom="0.75" header="0.3" footer="0.3"/>
  <pageSetup orientation="portrait" horizontalDpi="4294967295" verticalDpi="429496729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457</v>
      </c>
    </row>
    <row r="2" spans="1:2" ht="59">
      <c r="A2" s="15" t="s">
        <v>466</v>
      </c>
      <c r="B2" s="16" t="s">
        <v>282</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293</v>
      </c>
    </row>
    <row r="2" spans="1:2" ht="117">
      <c r="A2" s="15" t="s">
        <v>466</v>
      </c>
      <c r="B2" s="16" t="s">
        <v>296</v>
      </c>
    </row>
    <row r="3" spans="1:2">
      <c r="A3" s="19" t="s">
        <v>297</v>
      </c>
      <c r="B3" s="19"/>
    </row>
    <row r="4" spans="1:2">
      <c r="A4" s="19" t="s">
        <v>541</v>
      </c>
      <c r="B4" s="19"/>
    </row>
  </sheetData>
  <mergeCells count="2">
    <mergeCell ref="A3:B3"/>
    <mergeCell ref="A4:B4"/>
  </mergeCells>
  <pageMargins left="0.7" right="0.7" top="0.75" bottom="0.75" header="0.3" footer="0.3"/>
  <pageSetup orientation="portrait" horizontalDpi="4294967295" verticalDpi="429496729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57</v>
      </c>
    </row>
    <row r="2" spans="1:2" ht="18.5">
      <c r="A2" s="15" t="s">
        <v>466</v>
      </c>
      <c r="B2" s="16" t="s">
        <v>59</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461</v>
      </c>
    </row>
    <row r="2" spans="1:2" ht="18.5">
      <c r="A2" s="15" t="s">
        <v>466</v>
      </c>
      <c r="B2" s="16" t="s">
        <v>85</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462</v>
      </c>
    </row>
    <row r="2" spans="1:2" ht="30">
      <c r="A2" s="15" t="s">
        <v>466</v>
      </c>
      <c r="B2" s="16" t="s">
        <v>64</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463</v>
      </c>
    </row>
    <row r="2" spans="1:2" ht="59">
      <c r="A2" s="15" t="s">
        <v>466</v>
      </c>
      <c r="B2" s="16" t="s">
        <v>68</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71</v>
      </c>
    </row>
    <row r="2" spans="1:2" ht="18.5">
      <c r="A2" s="15" t="s">
        <v>466</v>
      </c>
      <c r="B2" s="16" t="s">
        <v>73</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464</v>
      </c>
    </row>
    <row r="2" spans="1:2" ht="44.5">
      <c r="A2" s="15" t="s">
        <v>466</v>
      </c>
      <c r="B2" s="16" t="s">
        <v>77</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79</v>
      </c>
    </row>
    <row r="2" spans="1:2" ht="44.5">
      <c r="A2" s="15" t="s">
        <v>466</v>
      </c>
      <c r="B2" s="16" t="s">
        <v>81</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6"/>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344</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c r="A5" s="3" t="s">
        <v>14</v>
      </c>
      <c r="B5" s="3" t="s">
        <v>139</v>
      </c>
      <c r="C5" s="3" t="s">
        <v>13</v>
      </c>
      <c r="D5" s="3" t="s">
        <v>14</v>
      </c>
      <c r="E5" s="3" t="s">
        <v>408</v>
      </c>
      <c r="F5" s="3" t="s">
        <v>14</v>
      </c>
      <c r="G5" s="3">
        <v>1</v>
      </c>
    </row>
    <row r="6" spans="1:7" ht="29">
      <c r="A6" s="3" t="s">
        <v>11</v>
      </c>
      <c r="B6" s="3" t="s">
        <v>139</v>
      </c>
      <c r="C6" s="3" t="s">
        <v>13</v>
      </c>
      <c r="D6" s="3"/>
      <c r="E6" s="3" t="s">
        <v>409</v>
      </c>
      <c r="F6" s="3" t="s">
        <v>14</v>
      </c>
      <c r="G6" s="3">
        <v>1</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87</v>
      </c>
    </row>
    <row r="2" spans="1:2" ht="44.5">
      <c r="A2" s="15" t="s">
        <v>466</v>
      </c>
      <c r="B2" s="16" t="s">
        <v>459</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outlinePr summaryBelow="0" summaryRight="0"/>
  </sheetPr>
  <dimension ref="A1:B5"/>
  <sheetViews>
    <sheetView workbookViewId="0"/>
  </sheetViews>
  <sheetFormatPr defaultRowHeight="14.5"/>
  <cols>
    <col min="1" max="1" width="30" customWidth="1"/>
    <col min="2" max="2" width="50" customWidth="1"/>
  </cols>
  <sheetData>
    <row r="1" spans="1:2" ht="18.5">
      <c r="A1" s="15" t="s">
        <v>465</v>
      </c>
      <c r="B1" s="16" t="s">
        <v>56</v>
      </c>
    </row>
    <row r="2" spans="1:2" ht="18.5">
      <c r="A2" s="15" t="s">
        <v>466</v>
      </c>
      <c r="B2" s="16" t="s">
        <v>93</v>
      </c>
    </row>
    <row r="3" spans="1:2">
      <c r="A3" s="19" t="s">
        <v>94</v>
      </c>
      <c r="B3" s="19"/>
    </row>
    <row r="4" spans="1:2">
      <c r="A4" s="19" t="s">
        <v>101</v>
      </c>
      <c r="B4" s="19"/>
    </row>
    <row r="5" spans="1:2">
      <c r="A5" s="19" t="s">
        <v>542</v>
      </c>
      <c r="B5" s="19"/>
    </row>
  </sheetData>
  <mergeCells count="3">
    <mergeCell ref="A3:B3"/>
    <mergeCell ref="A4:B4"/>
    <mergeCell ref="A5:B5"/>
  </mergeCells>
  <pageMargins left="0.7" right="0.7" top="0.75" bottom="0.75" header="0.3" footer="0.3"/>
  <pageSetup orientation="portrait" horizontalDpi="4294967295" verticalDpi="429496729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94</v>
      </c>
    </row>
    <row r="2" spans="1:2" ht="30">
      <c r="A2" s="15" t="s">
        <v>466</v>
      </c>
      <c r="B2" s="16" t="s">
        <v>130</v>
      </c>
    </row>
    <row r="3" spans="1:2">
      <c r="A3" s="19" t="s">
        <v>131</v>
      </c>
      <c r="B3" s="19"/>
    </row>
    <row r="4" spans="1:2">
      <c r="A4" s="19" t="s">
        <v>133</v>
      </c>
      <c r="B4" s="19"/>
    </row>
  </sheetData>
  <mergeCells count="2">
    <mergeCell ref="A3:B3"/>
    <mergeCell ref="A4:B4"/>
  </mergeCells>
  <pageMargins left="0.7" right="0.7" top="0.75" bottom="0.75" header="0.3" footer="0.3"/>
  <pageSetup orientation="portrait" horizontalDpi="4294967295" verticalDpi="429496729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outlinePr summaryBelow="0" summaryRight="0"/>
  </sheetPr>
  <dimension ref="A1:B7"/>
  <sheetViews>
    <sheetView workbookViewId="0"/>
  </sheetViews>
  <sheetFormatPr defaultRowHeight="14.5"/>
  <cols>
    <col min="1" max="1" width="30" customWidth="1"/>
    <col min="2" max="2" width="50" customWidth="1"/>
  </cols>
  <sheetData>
    <row r="1" spans="1:2" ht="18.5">
      <c r="A1" s="15" t="s">
        <v>465</v>
      </c>
      <c r="B1" s="16" t="s">
        <v>101</v>
      </c>
    </row>
    <row r="2" spans="1:2" ht="30">
      <c r="A2" s="15" t="s">
        <v>466</v>
      </c>
      <c r="B2" s="16" t="s">
        <v>103</v>
      </c>
    </row>
    <row r="3" spans="1:2">
      <c r="A3" s="19" t="s">
        <v>104</v>
      </c>
      <c r="B3" s="19"/>
    </row>
    <row r="4" spans="1:2">
      <c r="A4" s="19" t="s">
        <v>119</v>
      </c>
      <c r="B4" s="19"/>
    </row>
    <row r="5" spans="1:2">
      <c r="A5" s="19" t="s">
        <v>115</v>
      </c>
      <c r="B5" s="19"/>
    </row>
    <row r="6" spans="1:2">
      <c r="A6" s="19" t="s">
        <v>111</v>
      </c>
      <c r="B6" s="19"/>
    </row>
    <row r="7" spans="1:2">
      <c r="A7" s="19" t="s">
        <v>105</v>
      </c>
      <c r="B7" s="19"/>
    </row>
  </sheetData>
  <mergeCells count="5">
    <mergeCell ref="A3:B3"/>
    <mergeCell ref="A4:B4"/>
    <mergeCell ref="A5:B5"/>
    <mergeCell ref="A6:B6"/>
    <mergeCell ref="A7:B7"/>
  </mergeCells>
  <pageMargins left="0.7" right="0.7" top="0.75" bottom="0.75" header="0.3" footer="0.3"/>
  <pageSetup orientation="portrait" horizontalDpi="4294967295" verticalDpi="429496729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outlinePr summaryBelow="0" summaryRight="0"/>
  </sheetPr>
  <dimension ref="A1:B5"/>
  <sheetViews>
    <sheetView workbookViewId="0"/>
  </sheetViews>
  <sheetFormatPr defaultRowHeight="14.5"/>
  <cols>
    <col min="1" max="1" width="30" customWidth="1"/>
    <col min="2" max="2" width="50" customWidth="1"/>
  </cols>
  <sheetData>
    <row r="1" spans="1:2" ht="30">
      <c r="A1" s="15" t="s">
        <v>465</v>
      </c>
      <c r="B1" s="16" t="s">
        <v>96</v>
      </c>
    </row>
    <row r="2" spans="1:2" ht="30">
      <c r="A2" s="15" t="s">
        <v>466</v>
      </c>
      <c r="B2" s="16" t="s">
        <v>98</v>
      </c>
    </row>
    <row r="3" spans="1:2">
      <c r="A3" s="19" t="s">
        <v>99</v>
      </c>
      <c r="B3" s="19"/>
    </row>
    <row r="4" spans="1:2">
      <c r="A4" s="19" t="s">
        <v>543</v>
      </c>
      <c r="B4" s="19"/>
    </row>
    <row r="5" spans="1:2">
      <c r="A5" s="19" t="s">
        <v>544</v>
      </c>
      <c r="B5" s="19"/>
    </row>
  </sheetData>
  <mergeCells count="3">
    <mergeCell ref="A3:B3"/>
    <mergeCell ref="A4:B4"/>
    <mergeCell ref="A5:B5"/>
  </mergeCells>
  <pageMargins left="0.7" right="0.7" top="0.75" bottom="0.75" header="0.3" footer="0.3"/>
  <pageSetup orientation="portrait" horizontalDpi="4294967295" verticalDpi="429496729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131</v>
      </c>
    </row>
    <row r="2" spans="1:2" ht="73.5">
      <c r="A2" s="15" t="s">
        <v>466</v>
      </c>
      <c r="B2" s="16" t="s">
        <v>138</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133</v>
      </c>
    </row>
    <row r="2" spans="1:2" ht="160.5">
      <c r="A2" s="15" t="s">
        <v>466</v>
      </c>
      <c r="B2" s="16" t="s">
        <v>135</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outlinePr summaryBelow="0" summaryRight="0"/>
  </sheetPr>
  <dimension ref="A1:B7"/>
  <sheetViews>
    <sheetView workbookViewId="0"/>
  </sheetViews>
  <sheetFormatPr defaultRowHeight="14.5"/>
  <cols>
    <col min="1" max="1" width="30" customWidth="1"/>
    <col min="2" max="2" width="50" customWidth="1"/>
  </cols>
  <sheetData>
    <row r="1" spans="1:2" ht="18.5">
      <c r="A1" s="15" t="s">
        <v>465</v>
      </c>
      <c r="B1" s="16" t="s">
        <v>104</v>
      </c>
    </row>
    <row r="2" spans="1:2" ht="30">
      <c r="A2" s="15" t="s">
        <v>466</v>
      </c>
      <c r="B2" s="16" t="s">
        <v>125</v>
      </c>
    </row>
    <row r="3" spans="1:2">
      <c r="A3" s="19" t="s">
        <v>126</v>
      </c>
      <c r="B3" s="19"/>
    </row>
    <row r="4" spans="1:2">
      <c r="A4" s="19" t="s">
        <v>545</v>
      </c>
      <c r="B4" s="19"/>
    </row>
    <row r="5" spans="1:2">
      <c r="A5" s="19" t="s">
        <v>546</v>
      </c>
      <c r="B5" s="19"/>
    </row>
    <row r="6" spans="1:2">
      <c r="A6" s="19" t="s">
        <v>547</v>
      </c>
      <c r="B6" s="19"/>
    </row>
    <row r="7" spans="1:2">
      <c r="A7" s="19" t="s">
        <v>548</v>
      </c>
      <c r="B7" s="19"/>
    </row>
  </sheetData>
  <mergeCells count="5">
    <mergeCell ref="A3:B3"/>
    <mergeCell ref="A4:B4"/>
    <mergeCell ref="A5:B5"/>
    <mergeCell ref="A6:B6"/>
    <mergeCell ref="A7:B7"/>
  </mergeCells>
  <pageMargins left="0.7" right="0.7" top="0.75" bottom="0.75" header="0.3" footer="0.3"/>
  <pageSetup orientation="portrait" horizontalDpi="4294967295" verticalDpi="429496729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104</v>
      </c>
    </row>
    <row r="2" spans="1:2" ht="102.5">
      <c r="A2" s="15" t="s">
        <v>466</v>
      </c>
      <c r="B2" s="16" t="s">
        <v>128</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119</v>
      </c>
    </row>
    <row r="2" spans="1:2" ht="117">
      <c r="A2" s="15" t="s">
        <v>466</v>
      </c>
      <c r="B2" s="16" t="s">
        <v>122</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G23"/>
  <sheetViews>
    <sheetView workbookViewId="0"/>
  </sheetViews>
  <sheetFormatPr defaultRowHeight="14.5" outlineLevelRow="2"/>
  <cols>
    <col min="1" max="1" width="20" customWidth="1"/>
    <col min="2" max="2" width="40" customWidth="1"/>
    <col min="3" max="4" width="20" customWidth="1"/>
    <col min="5" max="5" width="70" customWidth="1"/>
    <col min="6" max="6" width="30" customWidth="1"/>
    <col min="7" max="7" width="50" customWidth="1"/>
  </cols>
  <sheetData>
    <row r="1" spans="1:7" ht="18.5">
      <c r="A1" s="17" t="s">
        <v>439</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341</v>
      </c>
      <c r="D5" s="3"/>
      <c r="E5" s="3" t="s">
        <v>342</v>
      </c>
      <c r="F5" s="3" t="s">
        <v>14</v>
      </c>
      <c r="G5" s="3" t="s">
        <v>343</v>
      </c>
    </row>
    <row r="6" spans="1:7">
      <c r="A6" s="3" t="s">
        <v>14</v>
      </c>
      <c r="B6" s="4" t="s">
        <v>344</v>
      </c>
      <c r="C6" s="3" t="s">
        <v>13</v>
      </c>
      <c r="D6" s="3" t="b">
        <f>EXACT(G5,"Only data available is the electricity generation for the specific power unit")</f>
        <v>0</v>
      </c>
      <c r="E6" s="3" t="s">
        <v>345</v>
      </c>
      <c r="F6" s="3" t="s">
        <v>14</v>
      </c>
      <c r="G6" s="3" t="s">
        <v>13</v>
      </c>
    </row>
    <row r="7" spans="1:7" outlineLevel="1" collapsed="1">
      <c r="A7" s="5" t="s">
        <v>14</v>
      </c>
      <c r="B7" s="5" t="s">
        <v>139</v>
      </c>
      <c r="C7" s="5" t="s">
        <v>13</v>
      </c>
      <c r="D7" s="5" t="s">
        <v>14</v>
      </c>
      <c r="E7" s="5" t="s">
        <v>408</v>
      </c>
      <c r="F7" s="5" t="s">
        <v>14</v>
      </c>
      <c r="G7" s="5">
        <v>1</v>
      </c>
    </row>
    <row r="8" spans="1:7" ht="29" outlineLevel="1" collapsed="1">
      <c r="A8" s="5" t="s">
        <v>11</v>
      </c>
      <c r="B8" s="5" t="s">
        <v>139</v>
      </c>
      <c r="C8" s="5" t="s">
        <v>13</v>
      </c>
      <c r="D8" s="5"/>
      <c r="E8" s="5" t="s">
        <v>409</v>
      </c>
      <c r="F8" s="5" t="s">
        <v>14</v>
      </c>
      <c r="G8" s="5">
        <v>1</v>
      </c>
    </row>
    <row r="9" spans="1:7" ht="29">
      <c r="A9" s="3" t="s">
        <v>14</v>
      </c>
      <c r="B9" s="4" t="s">
        <v>346</v>
      </c>
      <c r="C9" s="3" t="s">
        <v>13</v>
      </c>
      <c r="D9" s="3" t="b">
        <f>EXACT(G5,"Only data available for the specific power unit are the electricity generation and the fuel types used")</f>
        <v>0</v>
      </c>
      <c r="E9" s="3" t="s">
        <v>347</v>
      </c>
      <c r="F9" s="3" t="s">
        <v>14</v>
      </c>
      <c r="G9" s="3" t="s">
        <v>13</v>
      </c>
    </row>
    <row r="10" spans="1:7" outlineLevel="1" collapsed="1">
      <c r="A10" s="5" t="s">
        <v>14</v>
      </c>
      <c r="B10" s="5" t="s">
        <v>139</v>
      </c>
      <c r="C10" s="5" t="s">
        <v>13</v>
      </c>
      <c r="D10" s="5" t="s">
        <v>14</v>
      </c>
      <c r="E10" s="5" t="s">
        <v>410</v>
      </c>
      <c r="F10" s="5" t="s">
        <v>14</v>
      </c>
      <c r="G10" s="5">
        <v>1</v>
      </c>
    </row>
    <row r="11" spans="1:7" ht="29" outlineLevel="1" collapsed="1">
      <c r="A11" s="5" t="s">
        <v>11</v>
      </c>
      <c r="B11" s="5" t="s">
        <v>139</v>
      </c>
      <c r="C11" s="5" t="s">
        <v>13</v>
      </c>
      <c r="D11" s="5"/>
      <c r="E11" s="5" t="s">
        <v>409</v>
      </c>
      <c r="F11" s="5" t="s">
        <v>14</v>
      </c>
      <c r="G11" s="5">
        <v>1</v>
      </c>
    </row>
    <row r="12" spans="1:7" ht="29" outlineLevel="1" collapsed="1">
      <c r="A12" s="5" t="s">
        <v>11</v>
      </c>
      <c r="B12" s="5" t="s">
        <v>139</v>
      </c>
      <c r="C12" s="5" t="s">
        <v>13</v>
      </c>
      <c r="D12" s="5"/>
      <c r="E12" s="5" t="s">
        <v>411</v>
      </c>
      <c r="F12" s="5" t="s">
        <v>14</v>
      </c>
      <c r="G12" s="5">
        <v>1</v>
      </c>
    </row>
    <row r="13" spans="1:7" outlineLevel="1" collapsed="1">
      <c r="A13" s="5" t="s">
        <v>11</v>
      </c>
      <c r="B13" s="5" t="s">
        <v>139</v>
      </c>
      <c r="C13" s="5" t="s">
        <v>13</v>
      </c>
      <c r="D13" s="5"/>
      <c r="E13" s="5" t="s">
        <v>412</v>
      </c>
      <c r="F13" s="5" t="s">
        <v>14</v>
      </c>
      <c r="G13" s="5">
        <v>1</v>
      </c>
    </row>
    <row r="14" spans="1:7">
      <c r="A14" s="3" t="s">
        <v>14</v>
      </c>
      <c r="B14" s="4" t="s">
        <v>348</v>
      </c>
      <c r="C14" s="3" t="s">
        <v>13</v>
      </c>
      <c r="D14" s="3" t="b">
        <f>EXACT(G5,"Data available for fuel consumption and electricity generation")</f>
        <v>1</v>
      </c>
      <c r="E14" s="3" t="s">
        <v>343</v>
      </c>
      <c r="F14" s="3" t="s">
        <v>14</v>
      </c>
      <c r="G14" s="3" t="s">
        <v>13</v>
      </c>
    </row>
    <row r="15" spans="1:7" outlineLevel="1" collapsed="1">
      <c r="A15" s="5" t="s">
        <v>14</v>
      </c>
      <c r="B15" s="5" t="s">
        <v>139</v>
      </c>
      <c r="C15" s="5" t="s">
        <v>13</v>
      </c>
      <c r="D15" s="5" t="s">
        <v>14</v>
      </c>
      <c r="E15" s="5" t="s">
        <v>408</v>
      </c>
      <c r="F15" s="5" t="s">
        <v>14</v>
      </c>
      <c r="G15" s="5">
        <v>1</v>
      </c>
    </row>
    <row r="16" spans="1:7" ht="29" outlineLevel="1" collapsed="1">
      <c r="A16" s="5" t="s">
        <v>11</v>
      </c>
      <c r="B16" s="5" t="s">
        <v>15</v>
      </c>
      <c r="C16" s="5" t="s">
        <v>13</v>
      </c>
      <c r="D16" s="5"/>
      <c r="E16" s="5" t="s">
        <v>413</v>
      </c>
      <c r="F16" s="5" t="s">
        <v>14</v>
      </c>
      <c r="G16" s="5" t="s">
        <v>17</v>
      </c>
    </row>
    <row r="17" spans="1:7" ht="29" outlineLevel="1" collapsed="1">
      <c r="A17" s="5" t="s">
        <v>11</v>
      </c>
      <c r="B17" s="5" t="s">
        <v>139</v>
      </c>
      <c r="C17" s="5" t="s">
        <v>13</v>
      </c>
      <c r="D17" s="5"/>
      <c r="E17" s="5" t="s">
        <v>409</v>
      </c>
      <c r="F17" s="5" t="s">
        <v>14</v>
      </c>
      <c r="G17" s="5">
        <v>1</v>
      </c>
    </row>
    <row r="18" spans="1:7" outlineLevel="1" collapsed="1">
      <c r="A18" s="5" t="s">
        <v>11</v>
      </c>
      <c r="B18" s="5" t="s">
        <v>15</v>
      </c>
      <c r="C18" s="5" t="s">
        <v>13</v>
      </c>
      <c r="D18" s="5"/>
      <c r="E18" s="5" t="s">
        <v>414</v>
      </c>
      <c r="F18" s="5" t="s">
        <v>14</v>
      </c>
      <c r="G18" s="5" t="s">
        <v>17</v>
      </c>
    </row>
    <row r="19" spans="1:7" outlineLevel="1" collapsed="1">
      <c r="A19" s="6" t="s">
        <v>11</v>
      </c>
      <c r="B19" s="7" t="s">
        <v>223</v>
      </c>
      <c r="C19" s="6" t="s">
        <v>13</v>
      </c>
      <c r="D19" s="6"/>
      <c r="E19" s="6" t="s">
        <v>223</v>
      </c>
      <c r="F19" s="6" t="s">
        <v>11</v>
      </c>
      <c r="G19" s="6" t="s">
        <v>13</v>
      </c>
    </row>
    <row r="20" spans="1:7" outlineLevel="2" collapsed="1">
      <c r="A20" s="5" t="s">
        <v>11</v>
      </c>
      <c r="B20" s="5" t="s">
        <v>15</v>
      </c>
      <c r="C20" s="5" t="s">
        <v>13</v>
      </c>
      <c r="D20" s="5"/>
      <c r="E20" s="5" t="s">
        <v>337</v>
      </c>
      <c r="F20" s="5" t="s">
        <v>14</v>
      </c>
      <c r="G20" s="5" t="s">
        <v>17</v>
      </c>
    </row>
    <row r="21" spans="1:7" ht="29" outlineLevel="2" collapsed="1">
      <c r="A21" s="5" t="s">
        <v>11</v>
      </c>
      <c r="B21" s="5" t="s">
        <v>139</v>
      </c>
      <c r="C21" s="5" t="s">
        <v>13</v>
      </c>
      <c r="D21" s="5"/>
      <c r="E21" s="5" t="s">
        <v>338</v>
      </c>
      <c r="F21" s="5" t="s">
        <v>14</v>
      </c>
      <c r="G21" s="5">
        <v>1</v>
      </c>
    </row>
    <row r="22" spans="1:7" ht="29" outlineLevel="2" collapsed="1">
      <c r="A22" s="5" t="s">
        <v>11</v>
      </c>
      <c r="B22" s="5" t="s">
        <v>139</v>
      </c>
      <c r="C22" s="5" t="s">
        <v>13</v>
      </c>
      <c r="D22" s="5"/>
      <c r="E22" s="5" t="s">
        <v>339</v>
      </c>
      <c r="F22" s="5" t="s">
        <v>14</v>
      </c>
      <c r="G22" s="5">
        <v>1</v>
      </c>
    </row>
    <row r="23" spans="1:7" outlineLevel="2" collapsed="1">
      <c r="A23" s="5" t="s">
        <v>11</v>
      </c>
      <c r="B23" s="5" t="s">
        <v>139</v>
      </c>
      <c r="C23" s="5" t="s">
        <v>13</v>
      </c>
      <c r="D23" s="5"/>
      <c r="E23" s="5" t="s">
        <v>340</v>
      </c>
      <c r="F23" s="5" t="s">
        <v>14</v>
      </c>
      <c r="G23" s="5">
        <v>1</v>
      </c>
    </row>
  </sheetData>
  <mergeCells count="3">
    <mergeCell ref="A1:G1"/>
    <mergeCell ref="B2:G2"/>
    <mergeCell ref="B3:G3"/>
  </mergeCells>
  <hyperlinks>
    <hyperlink ref="C5" location="#'Select the option that  (enum)'!A3" display="Select the option that  (enum)" xr:uid="{00000000-0004-0000-0A00-000000000000}"/>
    <hyperlink ref="B6" location="#'Average OM (Option A3)'!A1" display="Average OM (Option A3)" xr:uid="{00000000-0004-0000-0A00-000001000000}"/>
    <hyperlink ref="B9" location="#'Average OM (Option A2)'!A1" display="Average OM (Option A2)" xr:uid="{00000000-0004-0000-0A00-000002000000}"/>
    <hyperlink ref="B14" location="#'Average OM (Option A1)'!A1" display="Average OM (Option A1)" xr:uid="{00000000-0004-0000-0A00-000003000000}"/>
    <hyperlink ref="B19" location="#'Fuel Type'!A1" display="Fuel Type" xr:uid="{00000000-0004-0000-0A00-000004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00000000-0002-0000-0A00-000000000000}">
          <x14:formula1>
            <xm:f>'Select the option that  (enum)'!A3:A5</xm:f>
          </x14:formula1>
          <xm:sqref>G5</xm:sqref>
        </x14:dataValidation>
      </x14:dataValidations>
    </ext>
  </extLst>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115</v>
      </c>
    </row>
    <row r="2" spans="1:2" ht="102.5">
      <c r="A2" s="15" t="s">
        <v>466</v>
      </c>
      <c r="B2" s="16" t="s">
        <v>117</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111</v>
      </c>
    </row>
    <row r="2" spans="1:2" ht="117">
      <c r="A2" s="15" t="s">
        <v>466</v>
      </c>
      <c r="B2" s="16" t="s">
        <v>113</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105</v>
      </c>
    </row>
    <row r="2" spans="1:2" ht="146">
      <c r="A2" s="15" t="s">
        <v>466</v>
      </c>
      <c r="B2" s="16" t="s">
        <v>107</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387</v>
      </c>
    </row>
    <row r="2" spans="1:2" ht="59">
      <c r="A2" s="15" t="s">
        <v>466</v>
      </c>
      <c r="B2" s="16" t="s">
        <v>391</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381</v>
      </c>
    </row>
    <row r="2" spans="1:2" ht="30">
      <c r="A2" s="15" t="s">
        <v>466</v>
      </c>
      <c r="B2" s="16" t="s">
        <v>383</v>
      </c>
    </row>
    <row r="3" spans="1:2">
      <c r="A3" s="19" t="s">
        <v>384</v>
      </c>
      <c r="B3" s="19"/>
    </row>
    <row r="4" spans="1:2">
      <c r="A4" s="19" t="s">
        <v>549</v>
      </c>
      <c r="B4" s="19"/>
    </row>
  </sheetData>
  <mergeCells count="2">
    <mergeCell ref="A3:B3"/>
    <mergeCell ref="A4:B4"/>
  </mergeCells>
  <pageMargins left="0.7" right="0.7" top="0.75" bottom="0.75" header="0.3" footer="0.3"/>
  <pageSetup orientation="portrait" horizontalDpi="4294967295" verticalDpi="429496729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368</v>
      </c>
    </row>
    <row r="2" spans="1:2" ht="44.5">
      <c r="A2" s="15" t="s">
        <v>466</v>
      </c>
      <c r="B2" s="16" t="s">
        <v>374</v>
      </c>
    </row>
    <row r="3" spans="1:2">
      <c r="A3" s="19" t="s">
        <v>375</v>
      </c>
      <c r="B3" s="19"/>
    </row>
    <row r="4" spans="1:2">
      <c r="A4" s="19" t="s">
        <v>550</v>
      </c>
      <c r="B4" s="19"/>
    </row>
  </sheetData>
  <mergeCells count="2">
    <mergeCell ref="A3:B3"/>
    <mergeCell ref="A4:B4"/>
  </mergeCells>
  <pageMargins left="0.7" right="0.7" top="0.75" bottom="0.75" header="0.3" footer="0.3"/>
  <pageSetup orientation="portrait" horizontalDpi="4294967295" verticalDpi="429496729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G25"/>
  <sheetViews>
    <sheetView workbookViewId="0"/>
  </sheetViews>
  <sheetFormatPr defaultRowHeight="14.5" outlineLevelRow="3"/>
  <cols>
    <col min="1" max="1" width="20" customWidth="1"/>
    <col min="2" max="2" width="40" customWidth="1"/>
    <col min="3" max="4" width="20" customWidth="1"/>
    <col min="5" max="5" width="70" customWidth="1"/>
    <col min="6" max="6" width="30" customWidth="1"/>
    <col min="7" max="7" width="50" customWidth="1"/>
  </cols>
  <sheetData>
    <row r="1" spans="1:7" ht="18.5">
      <c r="A1" s="17" t="s">
        <v>219</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c r="A5" s="3" t="s">
        <v>14</v>
      </c>
      <c r="B5" s="3" t="s">
        <v>139</v>
      </c>
      <c r="C5" s="3" t="s">
        <v>13</v>
      </c>
      <c r="D5" s="3" t="s">
        <v>14</v>
      </c>
      <c r="E5" s="3" t="s">
        <v>221</v>
      </c>
      <c r="F5" s="3" t="s">
        <v>14</v>
      </c>
      <c r="G5" s="3">
        <v>1</v>
      </c>
    </row>
    <row r="6" spans="1:7">
      <c r="A6" s="3" t="s">
        <v>11</v>
      </c>
      <c r="B6" s="4" t="s">
        <v>224</v>
      </c>
      <c r="C6" s="3" t="s">
        <v>13</v>
      </c>
      <c r="D6" s="3"/>
      <c r="E6" s="3" t="s">
        <v>225</v>
      </c>
      <c r="F6" s="3" t="s">
        <v>11</v>
      </c>
      <c r="G6" s="3" t="s">
        <v>13</v>
      </c>
    </row>
    <row r="7" spans="1:7" ht="29" outlineLevel="1" collapsed="1">
      <c r="A7" s="5" t="s">
        <v>11</v>
      </c>
      <c r="B7" s="5" t="s">
        <v>53</v>
      </c>
      <c r="C7" s="8" t="s">
        <v>341</v>
      </c>
      <c r="D7" s="5"/>
      <c r="E7" s="5" t="s">
        <v>342</v>
      </c>
      <c r="F7" s="5" t="s">
        <v>14</v>
      </c>
      <c r="G7" s="5" t="s">
        <v>343</v>
      </c>
    </row>
    <row r="8" spans="1:7" outlineLevel="1" collapsed="1">
      <c r="A8" s="6" t="s">
        <v>14</v>
      </c>
      <c r="B8" s="7" t="s">
        <v>344</v>
      </c>
      <c r="C8" s="6" t="s">
        <v>13</v>
      </c>
      <c r="D8" s="6" t="b">
        <f>EXACT(G7,"Only data available is the electricity generation for the specific power unit")</f>
        <v>0</v>
      </c>
      <c r="E8" s="6" t="s">
        <v>345</v>
      </c>
      <c r="F8" s="6" t="s">
        <v>14</v>
      </c>
      <c r="G8" s="6" t="s">
        <v>13</v>
      </c>
    </row>
    <row r="9" spans="1:7" outlineLevel="2" collapsed="1">
      <c r="A9" s="5" t="s">
        <v>14</v>
      </c>
      <c r="B9" s="5" t="s">
        <v>139</v>
      </c>
      <c r="C9" s="5" t="s">
        <v>13</v>
      </c>
      <c r="D9" s="5" t="s">
        <v>14</v>
      </c>
      <c r="E9" s="5" t="s">
        <v>408</v>
      </c>
      <c r="F9" s="5" t="s">
        <v>14</v>
      </c>
      <c r="G9" s="5">
        <v>1</v>
      </c>
    </row>
    <row r="10" spans="1:7" ht="29" outlineLevel="2" collapsed="1">
      <c r="A10" s="5" t="s">
        <v>11</v>
      </c>
      <c r="B10" s="5" t="s">
        <v>139</v>
      </c>
      <c r="C10" s="5" t="s">
        <v>13</v>
      </c>
      <c r="D10" s="5"/>
      <c r="E10" s="5" t="s">
        <v>409</v>
      </c>
      <c r="F10" s="5" t="s">
        <v>14</v>
      </c>
      <c r="G10" s="5">
        <v>1</v>
      </c>
    </row>
    <row r="11" spans="1:7" ht="29" outlineLevel="1" collapsed="1">
      <c r="A11" s="6" t="s">
        <v>14</v>
      </c>
      <c r="B11" s="7" t="s">
        <v>346</v>
      </c>
      <c r="C11" s="6" t="s">
        <v>13</v>
      </c>
      <c r="D11" s="6" t="b">
        <f>EXACT(G7,"Only data available for the specific power unit are the electricity generation and the fuel types used")</f>
        <v>0</v>
      </c>
      <c r="E11" s="6" t="s">
        <v>347</v>
      </c>
      <c r="F11" s="6" t="s">
        <v>14</v>
      </c>
      <c r="G11" s="6" t="s">
        <v>13</v>
      </c>
    </row>
    <row r="12" spans="1:7" outlineLevel="2" collapsed="1">
      <c r="A12" s="5" t="s">
        <v>14</v>
      </c>
      <c r="B12" s="5" t="s">
        <v>139</v>
      </c>
      <c r="C12" s="5" t="s">
        <v>13</v>
      </c>
      <c r="D12" s="5" t="s">
        <v>14</v>
      </c>
      <c r="E12" s="5" t="s">
        <v>410</v>
      </c>
      <c r="F12" s="5" t="s">
        <v>14</v>
      </c>
      <c r="G12" s="5">
        <v>1</v>
      </c>
    </row>
    <row r="13" spans="1:7" ht="29" outlineLevel="2" collapsed="1">
      <c r="A13" s="5" t="s">
        <v>11</v>
      </c>
      <c r="B13" s="5" t="s">
        <v>139</v>
      </c>
      <c r="C13" s="5" t="s">
        <v>13</v>
      </c>
      <c r="D13" s="5"/>
      <c r="E13" s="5" t="s">
        <v>409</v>
      </c>
      <c r="F13" s="5" t="s">
        <v>14</v>
      </c>
      <c r="G13" s="5">
        <v>1</v>
      </c>
    </row>
    <row r="14" spans="1:7" ht="29" outlineLevel="2" collapsed="1">
      <c r="A14" s="5" t="s">
        <v>11</v>
      </c>
      <c r="B14" s="5" t="s">
        <v>139</v>
      </c>
      <c r="C14" s="5" t="s">
        <v>13</v>
      </c>
      <c r="D14" s="5"/>
      <c r="E14" s="5" t="s">
        <v>411</v>
      </c>
      <c r="F14" s="5" t="s">
        <v>14</v>
      </c>
      <c r="G14" s="5">
        <v>1</v>
      </c>
    </row>
    <row r="15" spans="1:7" outlineLevel="2" collapsed="1">
      <c r="A15" s="5" t="s">
        <v>11</v>
      </c>
      <c r="B15" s="5" t="s">
        <v>139</v>
      </c>
      <c r="C15" s="5" t="s">
        <v>13</v>
      </c>
      <c r="D15" s="5"/>
      <c r="E15" s="5" t="s">
        <v>412</v>
      </c>
      <c r="F15" s="5" t="s">
        <v>14</v>
      </c>
      <c r="G15" s="5">
        <v>1</v>
      </c>
    </row>
    <row r="16" spans="1:7" outlineLevel="1" collapsed="1">
      <c r="A16" s="6" t="s">
        <v>14</v>
      </c>
      <c r="B16" s="7" t="s">
        <v>348</v>
      </c>
      <c r="C16" s="6" t="s">
        <v>13</v>
      </c>
      <c r="D16" s="6" t="b">
        <f>EXACT(G7,"Data available for fuel consumption and electricity generation")</f>
        <v>1</v>
      </c>
      <c r="E16" s="6" t="s">
        <v>343</v>
      </c>
      <c r="F16" s="6" t="s">
        <v>14</v>
      </c>
      <c r="G16" s="6" t="s">
        <v>13</v>
      </c>
    </row>
    <row r="17" spans="1:7" outlineLevel="2" collapsed="1">
      <c r="A17" s="5" t="s">
        <v>14</v>
      </c>
      <c r="B17" s="5" t="s">
        <v>139</v>
      </c>
      <c r="C17" s="5" t="s">
        <v>13</v>
      </c>
      <c r="D17" s="5" t="s">
        <v>14</v>
      </c>
      <c r="E17" s="5" t="s">
        <v>408</v>
      </c>
      <c r="F17" s="5" t="s">
        <v>14</v>
      </c>
      <c r="G17" s="5">
        <v>1</v>
      </c>
    </row>
    <row r="18" spans="1:7" ht="29" outlineLevel="2" collapsed="1">
      <c r="A18" s="5" t="s">
        <v>11</v>
      </c>
      <c r="B18" s="5" t="s">
        <v>15</v>
      </c>
      <c r="C18" s="5" t="s">
        <v>13</v>
      </c>
      <c r="D18" s="5"/>
      <c r="E18" s="5" t="s">
        <v>413</v>
      </c>
      <c r="F18" s="5" t="s">
        <v>14</v>
      </c>
      <c r="G18" s="5" t="s">
        <v>17</v>
      </c>
    </row>
    <row r="19" spans="1:7" ht="29" outlineLevel="2" collapsed="1">
      <c r="A19" s="5" t="s">
        <v>11</v>
      </c>
      <c r="B19" s="5" t="s">
        <v>139</v>
      </c>
      <c r="C19" s="5" t="s">
        <v>13</v>
      </c>
      <c r="D19" s="5"/>
      <c r="E19" s="5" t="s">
        <v>409</v>
      </c>
      <c r="F19" s="5" t="s">
        <v>14</v>
      </c>
      <c r="G19" s="5">
        <v>1</v>
      </c>
    </row>
    <row r="20" spans="1:7" outlineLevel="2" collapsed="1">
      <c r="A20" s="5" t="s">
        <v>11</v>
      </c>
      <c r="B20" s="5" t="s">
        <v>15</v>
      </c>
      <c r="C20" s="5" t="s">
        <v>13</v>
      </c>
      <c r="D20" s="5"/>
      <c r="E20" s="5" t="s">
        <v>414</v>
      </c>
      <c r="F20" s="5" t="s">
        <v>14</v>
      </c>
      <c r="G20" s="5" t="s">
        <v>17</v>
      </c>
    </row>
    <row r="21" spans="1:7" outlineLevel="2" collapsed="1">
      <c r="A21" s="6" t="s">
        <v>11</v>
      </c>
      <c r="B21" s="7" t="s">
        <v>223</v>
      </c>
      <c r="C21" s="6" t="s">
        <v>13</v>
      </c>
      <c r="D21" s="6"/>
      <c r="E21" s="6" t="s">
        <v>223</v>
      </c>
      <c r="F21" s="6" t="s">
        <v>11</v>
      </c>
      <c r="G21" s="6" t="s">
        <v>13</v>
      </c>
    </row>
    <row r="22" spans="1:7" outlineLevel="3" collapsed="1">
      <c r="A22" s="5" t="s">
        <v>11</v>
      </c>
      <c r="B22" s="5" t="s">
        <v>15</v>
      </c>
      <c r="C22" s="5" t="s">
        <v>13</v>
      </c>
      <c r="D22" s="5"/>
      <c r="E22" s="5" t="s">
        <v>337</v>
      </c>
      <c r="F22" s="5" t="s">
        <v>14</v>
      </c>
      <c r="G22" s="5" t="s">
        <v>17</v>
      </c>
    </row>
    <row r="23" spans="1:7" ht="29" outlineLevel="3" collapsed="1">
      <c r="A23" s="5" t="s">
        <v>11</v>
      </c>
      <c r="B23" s="5" t="s">
        <v>139</v>
      </c>
      <c r="C23" s="5" t="s">
        <v>13</v>
      </c>
      <c r="D23" s="5"/>
      <c r="E23" s="5" t="s">
        <v>338</v>
      </c>
      <c r="F23" s="5" t="s">
        <v>14</v>
      </c>
      <c r="G23" s="5">
        <v>1</v>
      </c>
    </row>
    <row r="24" spans="1:7" ht="29" outlineLevel="3" collapsed="1">
      <c r="A24" s="5" t="s">
        <v>11</v>
      </c>
      <c r="B24" s="5" t="s">
        <v>139</v>
      </c>
      <c r="C24" s="5" t="s">
        <v>13</v>
      </c>
      <c r="D24" s="5"/>
      <c r="E24" s="5" t="s">
        <v>339</v>
      </c>
      <c r="F24" s="5" t="s">
        <v>14</v>
      </c>
      <c r="G24" s="5">
        <v>1</v>
      </c>
    </row>
    <row r="25" spans="1:7" outlineLevel="3" collapsed="1">
      <c r="A25" s="5" t="s">
        <v>11</v>
      </c>
      <c r="B25" s="5" t="s">
        <v>139</v>
      </c>
      <c r="C25" s="5" t="s">
        <v>13</v>
      </c>
      <c r="D25" s="5"/>
      <c r="E25" s="5" t="s">
        <v>340</v>
      </c>
      <c r="F25" s="5" t="s">
        <v>14</v>
      </c>
      <c r="G25" s="5">
        <v>1</v>
      </c>
    </row>
  </sheetData>
  <mergeCells count="3">
    <mergeCell ref="A1:G1"/>
    <mergeCell ref="B2:G2"/>
    <mergeCell ref="B3:G3"/>
  </mergeCells>
  <hyperlinks>
    <hyperlink ref="B6" location="#'(Average OM Simple Adj OM) Pow'!A1" display="(Average OM Simple Adj OM) Pow" xr:uid="{00000000-0004-0000-0B00-000000000000}"/>
    <hyperlink ref="C7" location="#'Select the option that  (enum)'!A3" display="Select the option that  (enum)" xr:uid="{00000000-0004-0000-0B00-000001000000}"/>
    <hyperlink ref="B8" location="#'Average OM (Option A3)'!A1" display="Average OM (Option A3)" xr:uid="{00000000-0004-0000-0B00-000002000000}"/>
    <hyperlink ref="B11" location="#'Average OM (Option A2)'!A1" display="Average OM (Option A2)" xr:uid="{00000000-0004-0000-0B00-000003000000}"/>
    <hyperlink ref="B16" location="#'Average OM (Option A1)'!A1" display="Average OM (Option A1)" xr:uid="{00000000-0004-0000-0B00-000004000000}"/>
    <hyperlink ref="B21" location="#'Fuel Type'!A1" display="Fuel Type" xr:uid="{00000000-0004-0000-0B00-000005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00000000-0002-0000-0B00-000000000000}">
          <x14:formula1>
            <xm:f>'Select the option that  (enum)'!A3:A5</xm:f>
          </x14:formula1>
          <xm:sqref>G7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G11"/>
  <sheetViews>
    <sheetView workbookViewId="0"/>
  </sheetViews>
  <sheetFormatPr defaultRowHeight="14.5" outlineLevelRow="1"/>
  <cols>
    <col min="1" max="1" width="20" customWidth="1"/>
    <col min="2" max="2" width="40" customWidth="1"/>
    <col min="3" max="4" width="20" customWidth="1"/>
    <col min="5" max="5" width="70" customWidth="1"/>
    <col min="6" max="6" width="30" customWidth="1"/>
    <col min="7" max="7" width="50" customWidth="1"/>
  </cols>
  <sheetData>
    <row r="1" spans="1:7" ht="18.5">
      <c r="A1" s="17" t="s">
        <v>217</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c r="A5" s="3" t="s">
        <v>14</v>
      </c>
      <c r="B5" s="3" t="s">
        <v>139</v>
      </c>
      <c r="C5" s="3" t="s">
        <v>13</v>
      </c>
      <c r="D5" s="3" t="s">
        <v>14</v>
      </c>
      <c r="E5" s="3" t="s">
        <v>221</v>
      </c>
      <c r="F5" s="3" t="s">
        <v>14</v>
      </c>
      <c r="G5" s="3">
        <v>1</v>
      </c>
    </row>
    <row r="6" spans="1:7" ht="29">
      <c r="A6" s="3" t="s">
        <v>11</v>
      </c>
      <c r="B6" s="3" t="s">
        <v>139</v>
      </c>
      <c r="C6" s="3" t="s">
        <v>13</v>
      </c>
      <c r="D6" s="3"/>
      <c r="E6" s="3" t="s">
        <v>222</v>
      </c>
      <c r="F6" s="3" t="s">
        <v>14</v>
      </c>
      <c r="G6" s="3">
        <v>1</v>
      </c>
    </row>
    <row r="7" spans="1:7">
      <c r="A7" s="3" t="s">
        <v>11</v>
      </c>
      <c r="B7" s="4" t="s">
        <v>223</v>
      </c>
      <c r="C7" s="3" t="s">
        <v>13</v>
      </c>
      <c r="D7" s="3"/>
      <c r="E7" s="3" t="s">
        <v>223</v>
      </c>
      <c r="F7" s="3" t="s">
        <v>11</v>
      </c>
      <c r="G7" s="3" t="s">
        <v>13</v>
      </c>
    </row>
    <row r="8" spans="1:7" outlineLevel="1" collapsed="1">
      <c r="A8" s="5" t="s">
        <v>11</v>
      </c>
      <c r="B8" s="5" t="s">
        <v>15</v>
      </c>
      <c r="C8" s="5" t="s">
        <v>13</v>
      </c>
      <c r="D8" s="5"/>
      <c r="E8" s="5" t="s">
        <v>337</v>
      </c>
      <c r="F8" s="5" t="s">
        <v>14</v>
      </c>
      <c r="G8" s="5" t="s">
        <v>17</v>
      </c>
    </row>
    <row r="9" spans="1:7" ht="29" outlineLevel="1" collapsed="1">
      <c r="A9" s="5" t="s">
        <v>11</v>
      </c>
      <c r="B9" s="5" t="s">
        <v>139</v>
      </c>
      <c r="C9" s="5" t="s">
        <v>13</v>
      </c>
      <c r="D9" s="5"/>
      <c r="E9" s="5" t="s">
        <v>338</v>
      </c>
      <c r="F9" s="5" t="s">
        <v>14</v>
      </c>
      <c r="G9" s="5">
        <v>1</v>
      </c>
    </row>
    <row r="10" spans="1:7" ht="29" outlineLevel="1" collapsed="1">
      <c r="A10" s="5" t="s">
        <v>11</v>
      </c>
      <c r="B10" s="5" t="s">
        <v>139</v>
      </c>
      <c r="C10" s="5" t="s">
        <v>13</v>
      </c>
      <c r="D10" s="5"/>
      <c r="E10" s="5" t="s">
        <v>339</v>
      </c>
      <c r="F10" s="5" t="s">
        <v>14</v>
      </c>
      <c r="G10" s="5">
        <v>1</v>
      </c>
    </row>
    <row r="11" spans="1:7" outlineLevel="1" collapsed="1">
      <c r="A11" s="5" t="s">
        <v>11</v>
      </c>
      <c r="B11" s="5" t="s">
        <v>139</v>
      </c>
      <c r="C11" s="5" t="s">
        <v>13</v>
      </c>
      <c r="D11" s="5"/>
      <c r="E11" s="5" t="s">
        <v>340</v>
      </c>
      <c r="F11" s="5" t="s">
        <v>14</v>
      </c>
      <c r="G11" s="5">
        <v>1</v>
      </c>
    </row>
  </sheetData>
  <mergeCells count="3">
    <mergeCell ref="A1:G1"/>
    <mergeCell ref="B2:G2"/>
    <mergeCell ref="B3:G3"/>
  </mergeCells>
  <hyperlinks>
    <hyperlink ref="B7" location="#'Fuel Type'!A1" display="Fuel Type" xr:uid="{00000000-0004-0000-0C00-000000000000}"/>
  </hyperlinks>
  <pageMargins left="0.7" right="0.7" top="0.75" bottom="0.75" header="0.3" footer="0.3"/>
  <pageSetup orientation="portrait" horizontalDpi="4294967295" verticalDpi="429496729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36"/>
  <sheetViews>
    <sheetView workbookViewId="0"/>
  </sheetViews>
  <sheetFormatPr defaultRowHeight="14.5" outlineLevelRow="4"/>
  <cols>
    <col min="1" max="1" width="20" customWidth="1"/>
    <col min="2" max="2" width="40" customWidth="1"/>
    <col min="3" max="4" width="20" customWidth="1"/>
    <col min="5" max="5" width="70" customWidth="1"/>
    <col min="6" max="6" width="30" customWidth="1"/>
    <col min="7" max="7" width="50" customWidth="1"/>
  </cols>
  <sheetData>
    <row r="1" spans="1:7" ht="18.5">
      <c r="A1" s="17" t="s">
        <v>440</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213</v>
      </c>
      <c r="D5" s="3"/>
      <c r="E5" s="3" t="s">
        <v>214</v>
      </c>
      <c r="F5" s="3" t="s">
        <v>14</v>
      </c>
      <c r="G5" s="3" t="s">
        <v>215</v>
      </c>
    </row>
    <row r="6" spans="1:7" ht="29">
      <c r="A6" s="3" t="s">
        <v>14</v>
      </c>
      <c r="B6" s="4" t="s">
        <v>216</v>
      </c>
      <c r="C6" s="3" t="s">
        <v>13</v>
      </c>
      <c r="D6" s="3" t="b">
        <f>EXACT(G5,"Based on the total net electricity generation of all power plants serving the system and the fuel types and total fuel consumption of the project electricity system")</f>
        <v>0</v>
      </c>
      <c r="E6" s="3" t="s">
        <v>217</v>
      </c>
      <c r="F6" s="3" t="s">
        <v>14</v>
      </c>
      <c r="G6" s="3" t="s">
        <v>13</v>
      </c>
    </row>
    <row r="7" spans="1:7" outlineLevel="1" collapsed="1">
      <c r="A7" s="5" t="s">
        <v>14</v>
      </c>
      <c r="B7" s="5" t="s">
        <v>139</v>
      </c>
      <c r="C7" s="5" t="s">
        <v>13</v>
      </c>
      <c r="D7" s="5" t="s">
        <v>14</v>
      </c>
      <c r="E7" s="5" t="s">
        <v>221</v>
      </c>
      <c r="F7" s="5" t="s">
        <v>14</v>
      </c>
      <c r="G7" s="5">
        <v>1</v>
      </c>
    </row>
    <row r="8" spans="1:7" ht="29" outlineLevel="1" collapsed="1">
      <c r="A8" s="5" t="s">
        <v>11</v>
      </c>
      <c r="B8" s="5" t="s">
        <v>139</v>
      </c>
      <c r="C8" s="5" t="s">
        <v>13</v>
      </c>
      <c r="D8" s="5"/>
      <c r="E8" s="5" t="s">
        <v>222</v>
      </c>
      <c r="F8" s="5" t="s">
        <v>14</v>
      </c>
      <c r="G8" s="5">
        <v>1</v>
      </c>
    </row>
    <row r="9" spans="1:7" outlineLevel="1" collapsed="1">
      <c r="A9" s="6" t="s">
        <v>11</v>
      </c>
      <c r="B9" s="7" t="s">
        <v>223</v>
      </c>
      <c r="C9" s="6" t="s">
        <v>13</v>
      </c>
      <c r="D9" s="6"/>
      <c r="E9" s="6" t="s">
        <v>223</v>
      </c>
      <c r="F9" s="6" t="s">
        <v>11</v>
      </c>
      <c r="G9" s="6" t="s">
        <v>13</v>
      </c>
    </row>
    <row r="10" spans="1:7" outlineLevel="2" collapsed="1">
      <c r="A10" s="5" t="s">
        <v>11</v>
      </c>
      <c r="B10" s="5" t="s">
        <v>15</v>
      </c>
      <c r="C10" s="5" t="s">
        <v>13</v>
      </c>
      <c r="D10" s="5"/>
      <c r="E10" s="5" t="s">
        <v>337</v>
      </c>
      <c r="F10" s="5" t="s">
        <v>14</v>
      </c>
      <c r="G10" s="5" t="s">
        <v>17</v>
      </c>
    </row>
    <row r="11" spans="1:7" ht="29" outlineLevel="2" collapsed="1">
      <c r="A11" s="5" t="s">
        <v>11</v>
      </c>
      <c r="B11" s="5" t="s">
        <v>139</v>
      </c>
      <c r="C11" s="5" t="s">
        <v>13</v>
      </c>
      <c r="D11" s="5"/>
      <c r="E11" s="5" t="s">
        <v>338</v>
      </c>
      <c r="F11" s="5" t="s">
        <v>14</v>
      </c>
      <c r="G11" s="5">
        <v>1</v>
      </c>
    </row>
    <row r="12" spans="1:7" ht="29" outlineLevel="2" collapsed="1">
      <c r="A12" s="5" t="s">
        <v>11</v>
      </c>
      <c r="B12" s="5" t="s">
        <v>139</v>
      </c>
      <c r="C12" s="5" t="s">
        <v>13</v>
      </c>
      <c r="D12" s="5"/>
      <c r="E12" s="5" t="s">
        <v>339</v>
      </c>
      <c r="F12" s="5" t="s">
        <v>14</v>
      </c>
      <c r="G12" s="5">
        <v>1</v>
      </c>
    </row>
    <row r="13" spans="1:7" outlineLevel="2" collapsed="1">
      <c r="A13" s="5" t="s">
        <v>11</v>
      </c>
      <c r="B13" s="5" t="s">
        <v>139</v>
      </c>
      <c r="C13" s="5" t="s">
        <v>13</v>
      </c>
      <c r="D13" s="5"/>
      <c r="E13" s="5" t="s">
        <v>340</v>
      </c>
      <c r="F13" s="5" t="s">
        <v>14</v>
      </c>
      <c r="G13" s="5">
        <v>1</v>
      </c>
    </row>
    <row r="14" spans="1:7">
      <c r="A14" s="3" t="s">
        <v>14</v>
      </c>
      <c r="B14" s="4" t="s">
        <v>218</v>
      </c>
      <c r="C14" s="3" t="s">
        <v>13</v>
      </c>
      <c r="D14" s="3" t="b">
        <f>EXACT(G5,"Based on the net electricity generation and a CO2 emission factor of each power unit")</f>
        <v>1</v>
      </c>
      <c r="E14" s="3" t="s">
        <v>219</v>
      </c>
      <c r="F14" s="3" t="s">
        <v>14</v>
      </c>
      <c r="G14" s="3" t="s">
        <v>13</v>
      </c>
    </row>
    <row r="15" spans="1:7" outlineLevel="1" collapsed="1">
      <c r="A15" s="5" t="s">
        <v>14</v>
      </c>
      <c r="B15" s="5" t="s">
        <v>139</v>
      </c>
      <c r="C15" s="5" t="s">
        <v>13</v>
      </c>
      <c r="D15" s="5" t="s">
        <v>14</v>
      </c>
      <c r="E15" s="5" t="s">
        <v>221</v>
      </c>
      <c r="F15" s="5" t="s">
        <v>14</v>
      </c>
      <c r="G15" s="5">
        <v>1</v>
      </c>
    </row>
    <row r="16" spans="1:7" outlineLevel="1" collapsed="1">
      <c r="A16" s="6" t="s">
        <v>11</v>
      </c>
      <c r="B16" s="7" t="s">
        <v>224</v>
      </c>
      <c r="C16" s="6" t="s">
        <v>13</v>
      </c>
      <c r="D16" s="6"/>
      <c r="E16" s="6" t="s">
        <v>225</v>
      </c>
      <c r="F16" s="6" t="s">
        <v>11</v>
      </c>
      <c r="G16" s="6" t="s">
        <v>13</v>
      </c>
    </row>
    <row r="17" spans="1:7" ht="29" outlineLevel="2" collapsed="1">
      <c r="A17" s="5" t="s">
        <v>11</v>
      </c>
      <c r="B17" s="5" t="s">
        <v>53</v>
      </c>
      <c r="C17" s="8" t="s">
        <v>341</v>
      </c>
      <c r="D17" s="5"/>
      <c r="E17" s="5" t="s">
        <v>342</v>
      </c>
      <c r="F17" s="5" t="s">
        <v>14</v>
      </c>
      <c r="G17" s="5" t="s">
        <v>343</v>
      </c>
    </row>
    <row r="18" spans="1:7" outlineLevel="2" collapsed="1">
      <c r="A18" s="6" t="s">
        <v>14</v>
      </c>
      <c r="B18" s="7" t="s">
        <v>344</v>
      </c>
      <c r="C18" s="6" t="s">
        <v>13</v>
      </c>
      <c r="D18" s="6" t="b">
        <f>EXACT(G17,"Only data available is the electricity generation for the specific power unit")</f>
        <v>0</v>
      </c>
      <c r="E18" s="6" t="s">
        <v>345</v>
      </c>
      <c r="F18" s="6" t="s">
        <v>14</v>
      </c>
      <c r="G18" s="6" t="s">
        <v>13</v>
      </c>
    </row>
    <row r="19" spans="1:7" outlineLevel="3" collapsed="1">
      <c r="A19" s="5" t="s">
        <v>14</v>
      </c>
      <c r="B19" s="5" t="s">
        <v>139</v>
      </c>
      <c r="C19" s="5" t="s">
        <v>13</v>
      </c>
      <c r="D19" s="5" t="s">
        <v>14</v>
      </c>
      <c r="E19" s="5" t="s">
        <v>408</v>
      </c>
      <c r="F19" s="5" t="s">
        <v>14</v>
      </c>
      <c r="G19" s="5">
        <v>1</v>
      </c>
    </row>
    <row r="20" spans="1:7" ht="29" outlineLevel="3" collapsed="1">
      <c r="A20" s="5" t="s">
        <v>11</v>
      </c>
      <c r="B20" s="5" t="s">
        <v>139</v>
      </c>
      <c r="C20" s="5" t="s">
        <v>13</v>
      </c>
      <c r="D20" s="5"/>
      <c r="E20" s="5" t="s">
        <v>409</v>
      </c>
      <c r="F20" s="5" t="s">
        <v>14</v>
      </c>
      <c r="G20" s="5">
        <v>1</v>
      </c>
    </row>
    <row r="21" spans="1:7" ht="29" outlineLevel="2" collapsed="1">
      <c r="A21" s="6" t="s">
        <v>14</v>
      </c>
      <c r="B21" s="7" t="s">
        <v>346</v>
      </c>
      <c r="C21" s="6" t="s">
        <v>13</v>
      </c>
      <c r="D21" s="6" t="b">
        <f>EXACT(G17,"Only data available for the specific power unit are the electricity generation and the fuel types used")</f>
        <v>0</v>
      </c>
      <c r="E21" s="6" t="s">
        <v>347</v>
      </c>
      <c r="F21" s="6" t="s">
        <v>14</v>
      </c>
      <c r="G21" s="6" t="s">
        <v>13</v>
      </c>
    </row>
    <row r="22" spans="1:7" outlineLevel="3" collapsed="1">
      <c r="A22" s="5" t="s">
        <v>14</v>
      </c>
      <c r="B22" s="5" t="s">
        <v>139</v>
      </c>
      <c r="C22" s="5" t="s">
        <v>13</v>
      </c>
      <c r="D22" s="5" t="s">
        <v>14</v>
      </c>
      <c r="E22" s="5" t="s">
        <v>410</v>
      </c>
      <c r="F22" s="5" t="s">
        <v>14</v>
      </c>
      <c r="G22" s="5">
        <v>1</v>
      </c>
    </row>
    <row r="23" spans="1:7" ht="29" outlineLevel="3" collapsed="1">
      <c r="A23" s="5" t="s">
        <v>11</v>
      </c>
      <c r="B23" s="5" t="s">
        <v>139</v>
      </c>
      <c r="C23" s="5" t="s">
        <v>13</v>
      </c>
      <c r="D23" s="5"/>
      <c r="E23" s="5" t="s">
        <v>409</v>
      </c>
      <c r="F23" s="5" t="s">
        <v>14</v>
      </c>
      <c r="G23" s="5">
        <v>1</v>
      </c>
    </row>
    <row r="24" spans="1:7" ht="29" outlineLevel="3" collapsed="1">
      <c r="A24" s="5" t="s">
        <v>11</v>
      </c>
      <c r="B24" s="5" t="s">
        <v>139</v>
      </c>
      <c r="C24" s="5" t="s">
        <v>13</v>
      </c>
      <c r="D24" s="5"/>
      <c r="E24" s="5" t="s">
        <v>411</v>
      </c>
      <c r="F24" s="5" t="s">
        <v>14</v>
      </c>
      <c r="G24" s="5">
        <v>1</v>
      </c>
    </row>
    <row r="25" spans="1:7" outlineLevel="3" collapsed="1">
      <c r="A25" s="5" t="s">
        <v>11</v>
      </c>
      <c r="B25" s="5" t="s">
        <v>139</v>
      </c>
      <c r="C25" s="5" t="s">
        <v>13</v>
      </c>
      <c r="D25" s="5"/>
      <c r="E25" s="5" t="s">
        <v>412</v>
      </c>
      <c r="F25" s="5" t="s">
        <v>14</v>
      </c>
      <c r="G25" s="5">
        <v>1</v>
      </c>
    </row>
    <row r="26" spans="1:7" outlineLevel="2" collapsed="1">
      <c r="A26" s="6" t="s">
        <v>14</v>
      </c>
      <c r="B26" s="7" t="s">
        <v>348</v>
      </c>
      <c r="C26" s="6" t="s">
        <v>13</v>
      </c>
      <c r="D26" s="6" t="b">
        <f>EXACT(G17,"Data available for fuel consumption and electricity generation")</f>
        <v>1</v>
      </c>
      <c r="E26" s="6" t="s">
        <v>343</v>
      </c>
      <c r="F26" s="6" t="s">
        <v>14</v>
      </c>
      <c r="G26" s="6" t="s">
        <v>13</v>
      </c>
    </row>
    <row r="27" spans="1:7" outlineLevel="3" collapsed="1">
      <c r="A27" s="5" t="s">
        <v>14</v>
      </c>
      <c r="B27" s="5" t="s">
        <v>139</v>
      </c>
      <c r="C27" s="5" t="s">
        <v>13</v>
      </c>
      <c r="D27" s="5" t="s">
        <v>14</v>
      </c>
      <c r="E27" s="5" t="s">
        <v>408</v>
      </c>
      <c r="F27" s="5" t="s">
        <v>14</v>
      </c>
      <c r="G27" s="5">
        <v>1</v>
      </c>
    </row>
    <row r="28" spans="1:7" ht="29" outlineLevel="3" collapsed="1">
      <c r="A28" s="5" t="s">
        <v>11</v>
      </c>
      <c r="B28" s="5" t="s">
        <v>15</v>
      </c>
      <c r="C28" s="5" t="s">
        <v>13</v>
      </c>
      <c r="D28" s="5"/>
      <c r="E28" s="5" t="s">
        <v>413</v>
      </c>
      <c r="F28" s="5" t="s">
        <v>14</v>
      </c>
      <c r="G28" s="5" t="s">
        <v>17</v>
      </c>
    </row>
    <row r="29" spans="1:7" ht="29" outlineLevel="3" collapsed="1">
      <c r="A29" s="5" t="s">
        <v>11</v>
      </c>
      <c r="B29" s="5" t="s">
        <v>139</v>
      </c>
      <c r="C29" s="5" t="s">
        <v>13</v>
      </c>
      <c r="D29" s="5"/>
      <c r="E29" s="5" t="s">
        <v>409</v>
      </c>
      <c r="F29" s="5" t="s">
        <v>14</v>
      </c>
      <c r="G29" s="5">
        <v>1</v>
      </c>
    </row>
    <row r="30" spans="1:7" outlineLevel="3" collapsed="1">
      <c r="A30" s="5" t="s">
        <v>11</v>
      </c>
      <c r="B30" s="5" t="s">
        <v>15</v>
      </c>
      <c r="C30" s="5" t="s">
        <v>13</v>
      </c>
      <c r="D30" s="5"/>
      <c r="E30" s="5" t="s">
        <v>414</v>
      </c>
      <c r="F30" s="5" t="s">
        <v>14</v>
      </c>
      <c r="G30" s="5" t="s">
        <v>17</v>
      </c>
    </row>
    <row r="31" spans="1:7" outlineLevel="3" collapsed="1">
      <c r="A31" s="6" t="s">
        <v>11</v>
      </c>
      <c r="B31" s="7" t="s">
        <v>223</v>
      </c>
      <c r="C31" s="6" t="s">
        <v>13</v>
      </c>
      <c r="D31" s="6"/>
      <c r="E31" s="6" t="s">
        <v>223</v>
      </c>
      <c r="F31" s="6" t="s">
        <v>11</v>
      </c>
      <c r="G31" s="6" t="s">
        <v>13</v>
      </c>
    </row>
    <row r="32" spans="1:7" outlineLevel="4" collapsed="1">
      <c r="A32" s="5" t="s">
        <v>11</v>
      </c>
      <c r="B32" s="5" t="s">
        <v>15</v>
      </c>
      <c r="C32" s="5" t="s">
        <v>13</v>
      </c>
      <c r="D32" s="5"/>
      <c r="E32" s="5" t="s">
        <v>337</v>
      </c>
      <c r="F32" s="5" t="s">
        <v>14</v>
      </c>
      <c r="G32" s="5" t="s">
        <v>17</v>
      </c>
    </row>
    <row r="33" spans="1:7" ht="29" outlineLevel="4" collapsed="1">
      <c r="A33" s="5" t="s">
        <v>11</v>
      </c>
      <c r="B33" s="5" t="s">
        <v>139</v>
      </c>
      <c r="C33" s="5" t="s">
        <v>13</v>
      </c>
      <c r="D33" s="5"/>
      <c r="E33" s="5" t="s">
        <v>338</v>
      </c>
      <c r="F33" s="5" t="s">
        <v>14</v>
      </c>
      <c r="G33" s="5">
        <v>1</v>
      </c>
    </row>
    <row r="34" spans="1:7" ht="29" outlineLevel="4" collapsed="1">
      <c r="A34" s="5" t="s">
        <v>11</v>
      </c>
      <c r="B34" s="5" t="s">
        <v>139</v>
      </c>
      <c r="C34" s="5" t="s">
        <v>13</v>
      </c>
      <c r="D34" s="5"/>
      <c r="E34" s="5" t="s">
        <v>339</v>
      </c>
      <c r="F34" s="5" t="s">
        <v>14</v>
      </c>
      <c r="G34" s="5">
        <v>1</v>
      </c>
    </row>
    <row r="35" spans="1:7" outlineLevel="4" collapsed="1">
      <c r="A35" s="5" t="s">
        <v>11</v>
      </c>
      <c r="B35" s="5" t="s">
        <v>139</v>
      </c>
      <c r="C35" s="5" t="s">
        <v>13</v>
      </c>
      <c r="D35" s="5"/>
      <c r="E35" s="5" t="s">
        <v>340</v>
      </c>
      <c r="F35" s="5" t="s">
        <v>14</v>
      </c>
      <c r="G35" s="5">
        <v>1</v>
      </c>
    </row>
    <row r="36" spans="1:7">
      <c r="A36" s="3" t="s">
        <v>14</v>
      </c>
      <c r="B36" s="3" t="s">
        <v>139</v>
      </c>
      <c r="C36" s="3" t="s">
        <v>13</v>
      </c>
      <c r="D36" s="3" t="s">
        <v>14</v>
      </c>
      <c r="E36" s="3" t="s">
        <v>220</v>
      </c>
      <c r="F36" s="3" t="s">
        <v>14</v>
      </c>
      <c r="G36" s="3">
        <v>1</v>
      </c>
    </row>
  </sheetData>
  <mergeCells count="3">
    <mergeCell ref="A1:G1"/>
    <mergeCell ref="B2:G2"/>
    <mergeCell ref="B3:G3"/>
  </mergeCells>
  <hyperlinks>
    <hyperlink ref="C5" location="#'Select one of the two o (enum)'!A3" display="Select one of the two o (enum)" xr:uid="{00000000-0004-0000-0D00-000000000000}"/>
    <hyperlink ref="B6" location="#'Calculation based on total fue'!A1" display="Calculation based on total fue" xr:uid="{00000000-0004-0000-0D00-000001000000}"/>
    <hyperlink ref="B9" location="#'Fuel Type'!A1" display="Fuel Type" xr:uid="{00000000-0004-0000-0D00-000002000000}"/>
    <hyperlink ref="B14" location="#'Calculation based on average e'!A1" display="Calculation based on average e" xr:uid="{00000000-0004-0000-0D00-000003000000}"/>
    <hyperlink ref="B16" location="#'(Average OM Simple Adj OM) Pow'!A1" display="(Average OM Simple Adj OM) Pow" xr:uid="{00000000-0004-0000-0D00-000004000000}"/>
    <hyperlink ref="C17" location="#'Select the option that  (enum)'!A3" display="Select the option that  (enum)" xr:uid="{00000000-0004-0000-0D00-000005000000}"/>
    <hyperlink ref="B18" location="#'Average OM (Option A3)'!A1" display="Average OM (Option A3)" xr:uid="{00000000-0004-0000-0D00-000006000000}"/>
    <hyperlink ref="B21" location="#'Average OM (Option A2)'!A1" display="Average OM (Option A2)" xr:uid="{00000000-0004-0000-0D00-000007000000}"/>
    <hyperlink ref="B26" location="#'Average OM (Option A1)'!A1" display="Average OM (Option A1)" xr:uid="{00000000-0004-0000-0D00-000008000000}"/>
    <hyperlink ref="B31" location="#'Fuel Type'!A1" display="Fuel Type" xr:uid="{00000000-0004-0000-0D00-000009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00000000-0002-0000-0D00-000000000000}">
          <x14:formula1>
            <xm:f>'Select the option that  (enum)'!A3:A5</xm:f>
          </x14:formula1>
          <xm:sqref>G17</xm:sqref>
        </x14:dataValidation>
        <x14:dataValidation type="list" allowBlank="1" xr:uid="{00000000-0002-0000-0D00-000001000000}">
          <x14:formula1>
            <xm:f>'Select one of the two o (enum)'!A3:A4</xm:f>
          </x14:formula1>
          <xm:sqref>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G6"/>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226</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228</v>
      </c>
      <c r="D5" s="3"/>
      <c r="E5" s="3" t="s">
        <v>229</v>
      </c>
      <c r="F5" s="3" t="s">
        <v>14</v>
      </c>
      <c r="G5" s="3" t="s">
        <v>230</v>
      </c>
    </row>
    <row r="6" spans="1:7" ht="29">
      <c r="A6" s="3" t="s">
        <v>11</v>
      </c>
      <c r="B6" s="3" t="s">
        <v>139</v>
      </c>
      <c r="C6" s="3" t="s">
        <v>13</v>
      </c>
      <c r="D6" s="3"/>
      <c r="E6" s="3" t="s">
        <v>231</v>
      </c>
      <c r="F6" s="3" t="s">
        <v>14</v>
      </c>
      <c r="G6" s="3">
        <v>1</v>
      </c>
    </row>
  </sheetData>
  <mergeCells count="3">
    <mergeCell ref="A1:G1"/>
    <mergeCell ref="B2:G2"/>
    <mergeCell ref="B3:G3"/>
  </mergeCells>
  <hyperlinks>
    <hyperlink ref="C5" location="#'Select the option th 1 (enum)'!A3" display="Select the option th 1 (enum)" xr:uid="{00000000-0004-0000-0E00-000000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00000000-0002-0000-0E00-000000000000}">
          <x14:formula1>
            <xm:f>'Select the option th 1 (enum)'!A3:A4</xm:f>
          </x14:formula1>
          <xm:sqref>G5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G7"/>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334</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139</v>
      </c>
      <c r="C5" s="3" t="s">
        <v>13</v>
      </c>
      <c r="D5" s="3"/>
      <c r="E5" s="3" t="s">
        <v>398</v>
      </c>
      <c r="F5" s="3" t="s">
        <v>14</v>
      </c>
      <c r="G5" s="3">
        <v>1</v>
      </c>
    </row>
    <row r="6" spans="1:7">
      <c r="A6" s="3" t="s">
        <v>11</v>
      </c>
      <c r="B6" s="3" t="s">
        <v>15</v>
      </c>
      <c r="C6" s="3" t="s">
        <v>13</v>
      </c>
      <c r="D6" s="3"/>
      <c r="E6" s="3" t="s">
        <v>399</v>
      </c>
      <c r="F6" s="3" t="s">
        <v>14</v>
      </c>
      <c r="G6" s="3" t="s">
        <v>17</v>
      </c>
    </row>
    <row r="7" spans="1:7">
      <c r="A7" s="3" t="s">
        <v>11</v>
      </c>
      <c r="B7" s="3" t="s">
        <v>400</v>
      </c>
      <c r="C7" s="3" t="s">
        <v>13</v>
      </c>
      <c r="D7" s="3"/>
      <c r="E7" s="3" t="s">
        <v>401</v>
      </c>
      <c r="F7" s="3" t="s">
        <v>14</v>
      </c>
      <c r="G7" s="3" t="s">
        <v>441</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G9"/>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335</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14</v>
      </c>
      <c r="B5" s="3" t="s">
        <v>139</v>
      </c>
      <c r="C5" s="3" t="s">
        <v>13</v>
      </c>
      <c r="D5" s="3" t="s">
        <v>14</v>
      </c>
      <c r="E5" s="3" t="s">
        <v>398</v>
      </c>
      <c r="F5" s="3" t="s">
        <v>14</v>
      </c>
      <c r="G5" s="3">
        <v>1</v>
      </c>
    </row>
    <row r="6" spans="1:7">
      <c r="A6" s="3" t="s">
        <v>14</v>
      </c>
      <c r="B6" s="3" t="s">
        <v>139</v>
      </c>
      <c r="C6" s="3" t="s">
        <v>13</v>
      </c>
      <c r="D6" s="3" t="s">
        <v>14</v>
      </c>
      <c r="E6" s="3" t="s">
        <v>403</v>
      </c>
      <c r="F6" s="3" t="s">
        <v>14</v>
      </c>
      <c r="G6" s="3">
        <v>1</v>
      </c>
    </row>
    <row r="7" spans="1:7" ht="29">
      <c r="A7" s="3" t="s">
        <v>11</v>
      </c>
      <c r="B7" s="3" t="s">
        <v>139</v>
      </c>
      <c r="C7" s="3" t="s">
        <v>13</v>
      </c>
      <c r="D7" s="3"/>
      <c r="E7" s="3" t="s">
        <v>404</v>
      </c>
      <c r="F7" s="3" t="s">
        <v>11</v>
      </c>
      <c r="G7" s="3">
        <v>1</v>
      </c>
    </row>
    <row r="8" spans="1:7">
      <c r="A8" s="3" t="s">
        <v>11</v>
      </c>
      <c r="B8" s="3" t="s">
        <v>139</v>
      </c>
      <c r="C8" s="3" t="s">
        <v>13</v>
      </c>
      <c r="D8" s="3"/>
      <c r="E8" s="3" t="s">
        <v>405</v>
      </c>
      <c r="F8" s="3" t="s">
        <v>11</v>
      </c>
      <c r="G8" s="3">
        <v>1</v>
      </c>
    </row>
    <row r="9" spans="1:7">
      <c r="A9" s="3" t="s">
        <v>11</v>
      </c>
      <c r="B9" s="3" t="s">
        <v>139</v>
      </c>
      <c r="C9" s="3" t="s">
        <v>13</v>
      </c>
      <c r="D9" s="3"/>
      <c r="E9" s="3" t="s">
        <v>406</v>
      </c>
      <c r="F9" s="3" t="s">
        <v>14</v>
      </c>
      <c r="G9" s="3">
        <v>1</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G36"/>
  <sheetViews>
    <sheetView workbookViewId="0"/>
  </sheetViews>
  <sheetFormatPr defaultRowHeight="14.5" outlineLevelRow="3"/>
  <cols>
    <col min="1" max="1" width="20" customWidth="1"/>
    <col min="2" max="2" width="40" customWidth="1"/>
    <col min="3" max="4" width="20" customWidth="1"/>
    <col min="5" max="5" width="70" customWidth="1"/>
    <col min="6" max="6" width="30" customWidth="1"/>
    <col min="7" max="7" width="50" customWidth="1"/>
  </cols>
  <sheetData>
    <row r="1" spans="1:7" ht="18.5">
      <c r="A1" s="17" t="s">
        <v>209</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43.5">
      <c r="A5" s="3" t="s">
        <v>11</v>
      </c>
      <c r="B5" s="3" t="s">
        <v>53</v>
      </c>
      <c r="C5" s="4" t="s">
        <v>331</v>
      </c>
      <c r="D5" s="3"/>
      <c r="E5" s="3" t="s">
        <v>332</v>
      </c>
      <c r="F5" s="3" t="s">
        <v>14</v>
      </c>
      <c r="G5" s="3" t="s">
        <v>333</v>
      </c>
    </row>
    <row r="6" spans="1:7">
      <c r="A6" s="3" t="s">
        <v>14</v>
      </c>
      <c r="B6" s="4" t="s">
        <v>334</v>
      </c>
      <c r="C6" s="3" t="s">
        <v>13</v>
      </c>
      <c r="D6" s="3" t="b">
        <f>EXACT(G5,"Lambda (λy) should be determined by applying the step wise procedure provided in appendix 3 of methodology")</f>
        <v>0</v>
      </c>
      <c r="E6" s="3" t="s">
        <v>334</v>
      </c>
      <c r="F6" s="3" t="s">
        <v>14</v>
      </c>
      <c r="G6" s="3" t="s">
        <v>13</v>
      </c>
    </row>
    <row r="7" spans="1:7" ht="29" outlineLevel="1" collapsed="1">
      <c r="A7" s="5" t="s">
        <v>11</v>
      </c>
      <c r="B7" s="5" t="s">
        <v>139</v>
      </c>
      <c r="C7" s="5" t="s">
        <v>13</v>
      </c>
      <c r="D7" s="5"/>
      <c r="E7" s="5" t="s">
        <v>398</v>
      </c>
      <c r="F7" s="5" t="s">
        <v>14</v>
      </c>
      <c r="G7" s="5">
        <v>1</v>
      </c>
    </row>
    <row r="8" spans="1:7" outlineLevel="1" collapsed="1">
      <c r="A8" s="5" t="s">
        <v>11</v>
      </c>
      <c r="B8" s="5" t="s">
        <v>15</v>
      </c>
      <c r="C8" s="5" t="s">
        <v>13</v>
      </c>
      <c r="D8" s="5"/>
      <c r="E8" s="5" t="s">
        <v>399</v>
      </c>
      <c r="F8" s="5" t="s">
        <v>14</v>
      </c>
      <c r="G8" s="5" t="s">
        <v>17</v>
      </c>
    </row>
    <row r="9" spans="1:7" outlineLevel="1" collapsed="1">
      <c r="A9" s="5" t="s">
        <v>11</v>
      </c>
      <c r="B9" s="5" t="s">
        <v>400</v>
      </c>
      <c r="C9" s="5" t="s">
        <v>13</v>
      </c>
      <c r="D9" s="5"/>
      <c r="E9" s="5" t="s">
        <v>401</v>
      </c>
      <c r="F9" s="5" t="s">
        <v>14</v>
      </c>
      <c r="G9" s="5" t="s">
        <v>442</v>
      </c>
    </row>
    <row r="10" spans="1:7">
      <c r="A10" s="3" t="s">
        <v>14</v>
      </c>
      <c r="B10" s="4" t="s">
        <v>335</v>
      </c>
      <c r="C10" s="3" t="s">
        <v>13</v>
      </c>
      <c r="D10" s="3" t="b">
        <f>EXACT(G5,"Use default values of lambda based on the share of electricity generation from low-cost/must-run in total generation")</f>
        <v>1</v>
      </c>
      <c r="E10" s="3" t="s">
        <v>335</v>
      </c>
      <c r="F10" s="3" t="s">
        <v>14</v>
      </c>
      <c r="G10" s="3" t="s">
        <v>13</v>
      </c>
    </row>
    <row r="11" spans="1:7" ht="29" outlineLevel="1" collapsed="1">
      <c r="A11" s="5" t="s">
        <v>14</v>
      </c>
      <c r="B11" s="5" t="s">
        <v>139</v>
      </c>
      <c r="C11" s="5" t="s">
        <v>13</v>
      </c>
      <c r="D11" s="5" t="s">
        <v>14</v>
      </c>
      <c r="E11" s="5" t="s">
        <v>398</v>
      </c>
      <c r="F11" s="5" t="s">
        <v>14</v>
      </c>
      <c r="G11" s="5">
        <v>1</v>
      </c>
    </row>
    <row r="12" spans="1:7" outlineLevel="1" collapsed="1">
      <c r="A12" s="5" t="s">
        <v>14</v>
      </c>
      <c r="B12" s="5" t="s">
        <v>139</v>
      </c>
      <c r="C12" s="5" t="s">
        <v>13</v>
      </c>
      <c r="D12" s="5" t="s">
        <v>14</v>
      </c>
      <c r="E12" s="5" t="s">
        <v>403</v>
      </c>
      <c r="F12" s="5" t="s">
        <v>14</v>
      </c>
      <c r="G12" s="5">
        <v>1</v>
      </c>
    </row>
    <row r="13" spans="1:7" ht="29" outlineLevel="1" collapsed="1">
      <c r="A13" s="5" t="s">
        <v>11</v>
      </c>
      <c r="B13" s="5" t="s">
        <v>139</v>
      </c>
      <c r="C13" s="5" t="s">
        <v>13</v>
      </c>
      <c r="D13" s="5"/>
      <c r="E13" s="5" t="s">
        <v>404</v>
      </c>
      <c r="F13" s="5" t="s">
        <v>11</v>
      </c>
      <c r="G13" s="5">
        <v>1</v>
      </c>
    </row>
    <row r="14" spans="1:7" outlineLevel="1" collapsed="1">
      <c r="A14" s="5" t="s">
        <v>11</v>
      </c>
      <c r="B14" s="5" t="s">
        <v>139</v>
      </c>
      <c r="C14" s="5" t="s">
        <v>13</v>
      </c>
      <c r="D14" s="5"/>
      <c r="E14" s="5" t="s">
        <v>405</v>
      </c>
      <c r="F14" s="5" t="s">
        <v>11</v>
      </c>
      <c r="G14" s="5">
        <v>1</v>
      </c>
    </row>
    <row r="15" spans="1:7" outlineLevel="1" collapsed="1">
      <c r="A15" s="5" t="s">
        <v>11</v>
      </c>
      <c r="B15" s="5" t="s">
        <v>139</v>
      </c>
      <c r="C15" s="5" t="s">
        <v>13</v>
      </c>
      <c r="D15" s="5"/>
      <c r="E15" s="5" t="s">
        <v>406</v>
      </c>
      <c r="F15" s="5" t="s">
        <v>14</v>
      </c>
      <c r="G15" s="5">
        <v>1</v>
      </c>
    </row>
    <row r="16" spans="1:7">
      <c r="A16" s="3" t="s">
        <v>14</v>
      </c>
      <c r="B16" s="3" t="s">
        <v>139</v>
      </c>
      <c r="C16" s="3" t="s">
        <v>13</v>
      </c>
      <c r="D16" s="3" t="s">
        <v>14</v>
      </c>
      <c r="E16" s="3" t="s">
        <v>336</v>
      </c>
      <c r="F16" s="3" t="s">
        <v>14</v>
      </c>
      <c r="G16" s="3">
        <v>1</v>
      </c>
    </row>
    <row r="17" spans="1:7">
      <c r="A17" s="3" t="s">
        <v>11</v>
      </c>
      <c r="B17" s="4" t="s">
        <v>224</v>
      </c>
      <c r="C17" s="3" t="s">
        <v>13</v>
      </c>
      <c r="D17" s="3"/>
      <c r="E17" s="3" t="s">
        <v>225</v>
      </c>
      <c r="F17" s="3" t="s">
        <v>11</v>
      </c>
      <c r="G17" s="3" t="s">
        <v>13</v>
      </c>
    </row>
    <row r="18" spans="1:7" ht="29" outlineLevel="1" collapsed="1">
      <c r="A18" s="5" t="s">
        <v>11</v>
      </c>
      <c r="B18" s="5" t="s">
        <v>53</v>
      </c>
      <c r="C18" s="8" t="s">
        <v>341</v>
      </c>
      <c r="D18" s="5"/>
      <c r="E18" s="5" t="s">
        <v>342</v>
      </c>
      <c r="F18" s="5" t="s">
        <v>14</v>
      </c>
      <c r="G18" s="5" t="s">
        <v>343</v>
      </c>
    </row>
    <row r="19" spans="1:7" outlineLevel="1" collapsed="1">
      <c r="A19" s="6" t="s">
        <v>14</v>
      </c>
      <c r="B19" s="7" t="s">
        <v>344</v>
      </c>
      <c r="C19" s="6" t="s">
        <v>13</v>
      </c>
      <c r="D19" s="6" t="b">
        <f>EXACT(G18,"Only data available is the electricity generation for the specific power unit")</f>
        <v>0</v>
      </c>
      <c r="E19" s="6" t="s">
        <v>345</v>
      </c>
      <c r="F19" s="6" t="s">
        <v>14</v>
      </c>
      <c r="G19" s="6" t="s">
        <v>13</v>
      </c>
    </row>
    <row r="20" spans="1:7" outlineLevel="2" collapsed="1">
      <c r="A20" s="5" t="s">
        <v>14</v>
      </c>
      <c r="B20" s="5" t="s">
        <v>139</v>
      </c>
      <c r="C20" s="5" t="s">
        <v>13</v>
      </c>
      <c r="D20" s="5" t="s">
        <v>14</v>
      </c>
      <c r="E20" s="5" t="s">
        <v>408</v>
      </c>
      <c r="F20" s="5" t="s">
        <v>14</v>
      </c>
      <c r="G20" s="5">
        <v>1</v>
      </c>
    </row>
    <row r="21" spans="1:7" ht="29" outlineLevel="2" collapsed="1">
      <c r="A21" s="5" t="s">
        <v>11</v>
      </c>
      <c r="B21" s="5" t="s">
        <v>139</v>
      </c>
      <c r="C21" s="5" t="s">
        <v>13</v>
      </c>
      <c r="D21" s="5"/>
      <c r="E21" s="5" t="s">
        <v>409</v>
      </c>
      <c r="F21" s="5" t="s">
        <v>14</v>
      </c>
      <c r="G21" s="5">
        <v>1</v>
      </c>
    </row>
    <row r="22" spans="1:7" ht="29" outlineLevel="1" collapsed="1">
      <c r="A22" s="6" t="s">
        <v>14</v>
      </c>
      <c r="B22" s="7" t="s">
        <v>346</v>
      </c>
      <c r="C22" s="6" t="s">
        <v>13</v>
      </c>
      <c r="D22" s="6" t="b">
        <f>EXACT(G18,"Only data available for the specific power unit are the electricity generation and the fuel types used")</f>
        <v>0</v>
      </c>
      <c r="E22" s="6" t="s">
        <v>347</v>
      </c>
      <c r="F22" s="6" t="s">
        <v>14</v>
      </c>
      <c r="G22" s="6" t="s">
        <v>13</v>
      </c>
    </row>
    <row r="23" spans="1:7" outlineLevel="2" collapsed="1">
      <c r="A23" s="5" t="s">
        <v>14</v>
      </c>
      <c r="B23" s="5" t="s">
        <v>139</v>
      </c>
      <c r="C23" s="5" t="s">
        <v>13</v>
      </c>
      <c r="D23" s="5" t="s">
        <v>14</v>
      </c>
      <c r="E23" s="5" t="s">
        <v>410</v>
      </c>
      <c r="F23" s="5" t="s">
        <v>14</v>
      </c>
      <c r="G23" s="5">
        <v>1</v>
      </c>
    </row>
    <row r="24" spans="1:7" ht="29" outlineLevel="2" collapsed="1">
      <c r="A24" s="5" t="s">
        <v>11</v>
      </c>
      <c r="B24" s="5" t="s">
        <v>139</v>
      </c>
      <c r="C24" s="5" t="s">
        <v>13</v>
      </c>
      <c r="D24" s="5"/>
      <c r="E24" s="5" t="s">
        <v>409</v>
      </c>
      <c r="F24" s="5" t="s">
        <v>14</v>
      </c>
      <c r="G24" s="5">
        <v>1</v>
      </c>
    </row>
    <row r="25" spans="1:7" ht="29" outlineLevel="2" collapsed="1">
      <c r="A25" s="5" t="s">
        <v>11</v>
      </c>
      <c r="B25" s="5" t="s">
        <v>139</v>
      </c>
      <c r="C25" s="5" t="s">
        <v>13</v>
      </c>
      <c r="D25" s="5"/>
      <c r="E25" s="5" t="s">
        <v>411</v>
      </c>
      <c r="F25" s="5" t="s">
        <v>14</v>
      </c>
      <c r="G25" s="5">
        <v>1</v>
      </c>
    </row>
    <row r="26" spans="1:7" outlineLevel="2" collapsed="1">
      <c r="A26" s="5" t="s">
        <v>11</v>
      </c>
      <c r="B26" s="5" t="s">
        <v>139</v>
      </c>
      <c r="C26" s="5" t="s">
        <v>13</v>
      </c>
      <c r="D26" s="5"/>
      <c r="E26" s="5" t="s">
        <v>412</v>
      </c>
      <c r="F26" s="5" t="s">
        <v>14</v>
      </c>
      <c r="G26" s="5">
        <v>1</v>
      </c>
    </row>
    <row r="27" spans="1:7" outlineLevel="1" collapsed="1">
      <c r="A27" s="6" t="s">
        <v>14</v>
      </c>
      <c r="B27" s="7" t="s">
        <v>348</v>
      </c>
      <c r="C27" s="6" t="s">
        <v>13</v>
      </c>
      <c r="D27" s="6" t="b">
        <f>EXACT(G18,"Data available for fuel consumption and electricity generation")</f>
        <v>1</v>
      </c>
      <c r="E27" s="6" t="s">
        <v>343</v>
      </c>
      <c r="F27" s="6" t="s">
        <v>14</v>
      </c>
      <c r="G27" s="6" t="s">
        <v>13</v>
      </c>
    </row>
    <row r="28" spans="1:7" outlineLevel="2" collapsed="1">
      <c r="A28" s="5" t="s">
        <v>14</v>
      </c>
      <c r="B28" s="5" t="s">
        <v>139</v>
      </c>
      <c r="C28" s="5" t="s">
        <v>13</v>
      </c>
      <c r="D28" s="5" t="s">
        <v>14</v>
      </c>
      <c r="E28" s="5" t="s">
        <v>408</v>
      </c>
      <c r="F28" s="5" t="s">
        <v>14</v>
      </c>
      <c r="G28" s="5">
        <v>1</v>
      </c>
    </row>
    <row r="29" spans="1:7" ht="29" outlineLevel="2" collapsed="1">
      <c r="A29" s="5" t="s">
        <v>11</v>
      </c>
      <c r="B29" s="5" t="s">
        <v>15</v>
      </c>
      <c r="C29" s="5" t="s">
        <v>13</v>
      </c>
      <c r="D29" s="5"/>
      <c r="E29" s="5" t="s">
        <v>413</v>
      </c>
      <c r="F29" s="5" t="s">
        <v>14</v>
      </c>
      <c r="G29" s="5" t="s">
        <v>17</v>
      </c>
    </row>
    <row r="30" spans="1:7" ht="29" outlineLevel="2" collapsed="1">
      <c r="A30" s="5" t="s">
        <v>11</v>
      </c>
      <c r="B30" s="5" t="s">
        <v>139</v>
      </c>
      <c r="C30" s="5" t="s">
        <v>13</v>
      </c>
      <c r="D30" s="5"/>
      <c r="E30" s="5" t="s">
        <v>409</v>
      </c>
      <c r="F30" s="5" t="s">
        <v>14</v>
      </c>
      <c r="G30" s="5">
        <v>1</v>
      </c>
    </row>
    <row r="31" spans="1:7" outlineLevel="2" collapsed="1">
      <c r="A31" s="5" t="s">
        <v>11</v>
      </c>
      <c r="B31" s="5" t="s">
        <v>15</v>
      </c>
      <c r="C31" s="5" t="s">
        <v>13</v>
      </c>
      <c r="D31" s="5"/>
      <c r="E31" s="5" t="s">
        <v>414</v>
      </c>
      <c r="F31" s="5" t="s">
        <v>14</v>
      </c>
      <c r="G31" s="5" t="s">
        <v>17</v>
      </c>
    </row>
    <row r="32" spans="1:7" outlineLevel="2" collapsed="1">
      <c r="A32" s="6" t="s">
        <v>11</v>
      </c>
      <c r="B32" s="7" t="s">
        <v>223</v>
      </c>
      <c r="C32" s="6" t="s">
        <v>13</v>
      </c>
      <c r="D32" s="6"/>
      <c r="E32" s="6" t="s">
        <v>223</v>
      </c>
      <c r="F32" s="6" t="s">
        <v>11</v>
      </c>
      <c r="G32" s="6" t="s">
        <v>13</v>
      </c>
    </row>
    <row r="33" spans="1:7" outlineLevel="3" collapsed="1">
      <c r="A33" s="5" t="s">
        <v>11</v>
      </c>
      <c r="B33" s="5" t="s">
        <v>15</v>
      </c>
      <c r="C33" s="5" t="s">
        <v>13</v>
      </c>
      <c r="D33" s="5"/>
      <c r="E33" s="5" t="s">
        <v>337</v>
      </c>
      <c r="F33" s="5" t="s">
        <v>14</v>
      </c>
      <c r="G33" s="5" t="s">
        <v>17</v>
      </c>
    </row>
    <row r="34" spans="1:7" ht="29" outlineLevel="3" collapsed="1">
      <c r="A34" s="5" t="s">
        <v>11</v>
      </c>
      <c r="B34" s="5" t="s">
        <v>139</v>
      </c>
      <c r="C34" s="5" t="s">
        <v>13</v>
      </c>
      <c r="D34" s="5"/>
      <c r="E34" s="5" t="s">
        <v>338</v>
      </c>
      <c r="F34" s="5" t="s">
        <v>14</v>
      </c>
      <c r="G34" s="5">
        <v>1</v>
      </c>
    </row>
    <row r="35" spans="1:7" ht="29" outlineLevel="3" collapsed="1">
      <c r="A35" s="5" t="s">
        <v>11</v>
      </c>
      <c r="B35" s="5" t="s">
        <v>139</v>
      </c>
      <c r="C35" s="5" t="s">
        <v>13</v>
      </c>
      <c r="D35" s="5"/>
      <c r="E35" s="5" t="s">
        <v>339</v>
      </c>
      <c r="F35" s="5" t="s">
        <v>14</v>
      </c>
      <c r="G35" s="5">
        <v>1</v>
      </c>
    </row>
    <row r="36" spans="1:7" outlineLevel="3" collapsed="1">
      <c r="A36" s="5" t="s">
        <v>11</v>
      </c>
      <c r="B36" s="5" t="s">
        <v>139</v>
      </c>
      <c r="C36" s="5" t="s">
        <v>13</v>
      </c>
      <c r="D36" s="5"/>
      <c r="E36" s="5" t="s">
        <v>340</v>
      </c>
      <c r="F36" s="5" t="s">
        <v>14</v>
      </c>
      <c r="G36" s="5">
        <v>1</v>
      </c>
    </row>
  </sheetData>
  <mergeCells count="3">
    <mergeCell ref="A1:G1"/>
    <mergeCell ref="B2:G2"/>
    <mergeCell ref="B3:G3"/>
  </mergeCells>
  <hyperlinks>
    <hyperlink ref="C5" location="#'Select the approach you (enum)'!A3" display="Select the approach you (enum)" xr:uid="{00000000-0004-0000-1100-000000000000}"/>
    <hyperlink ref="B6" location="#'Lambda Approach 2'!A1" display="Lambda Approach 2" xr:uid="{00000000-0004-0000-1100-000001000000}"/>
    <hyperlink ref="B10" location="#'Lambda Approach 1'!A1" display="Lambda Approach 1" xr:uid="{00000000-0004-0000-1100-000002000000}"/>
    <hyperlink ref="B17" location="#'(Average OM Simple Adj OM) Pow'!A1" display="(Average OM Simple Adj OM) Pow" xr:uid="{00000000-0004-0000-1100-000003000000}"/>
    <hyperlink ref="C18" location="#'Select the option that  (enum)'!A3" display="Select the option that  (enum)" xr:uid="{00000000-0004-0000-1100-000004000000}"/>
    <hyperlink ref="B19" location="#'Average OM (Option A3)'!A1" display="Average OM (Option A3)" xr:uid="{00000000-0004-0000-1100-000005000000}"/>
    <hyperlink ref="B22" location="#'Average OM (Option A2)'!A1" display="Average OM (Option A2)" xr:uid="{00000000-0004-0000-1100-000006000000}"/>
    <hyperlink ref="B27" location="#'Average OM (Option A1)'!A1" display="Average OM (Option A1)" xr:uid="{00000000-0004-0000-1100-000007000000}"/>
    <hyperlink ref="B32" location="#'Fuel Type'!A1" display="Fuel Type" xr:uid="{00000000-0004-0000-1100-000008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00000000-0002-0000-1100-000000000000}">
          <x14:formula1>
            <xm:f>'Select the option that  (enum)'!A3:A5</xm:f>
          </x14:formula1>
          <xm:sqref>G18</xm:sqref>
        </x14:dataValidation>
        <x14:dataValidation type="list" allowBlank="1" xr:uid="{00000000-0002-0000-1100-000001000000}">
          <x14:formula1>
            <xm:f>'Select the approach you (enum)'!A3:A4</xm:f>
          </x14:formula1>
          <xm:sqref>G5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C0B00-72B5-40C8-99EB-D09F3DF3D123}">
  <sheetPr>
    <outlinePr summaryBelow="0" summaryRight="0"/>
  </sheetPr>
  <dimension ref="A1:G803"/>
  <sheetViews>
    <sheetView workbookViewId="0">
      <selection sqref="A1:G1"/>
    </sheetView>
  </sheetViews>
  <sheetFormatPr defaultRowHeight="14.5" outlineLevelRow="7"/>
  <cols>
    <col min="1" max="1" width="20" customWidth="1"/>
    <col min="2" max="2" width="40" customWidth="1"/>
    <col min="3" max="4" width="20" customWidth="1"/>
    <col min="5" max="5" width="70" customWidth="1"/>
    <col min="6" max="6" width="30" customWidth="1"/>
    <col min="7" max="7" width="50" customWidth="1"/>
  </cols>
  <sheetData>
    <row r="1" spans="1:7" ht="18.5">
      <c r="A1" s="17" t="s">
        <v>551</v>
      </c>
      <c r="B1" s="17"/>
      <c r="C1" s="17"/>
      <c r="D1" s="17"/>
      <c r="E1" s="17"/>
      <c r="F1" s="17"/>
      <c r="G1" s="17"/>
    </row>
    <row r="2" spans="1:7" ht="18.5">
      <c r="A2" s="1" t="s">
        <v>1</v>
      </c>
      <c r="B2" s="18" t="s">
        <v>551</v>
      </c>
      <c r="C2" s="18"/>
      <c r="D2" s="18"/>
      <c r="E2" s="18"/>
      <c r="F2" s="18"/>
      <c r="G2" s="18"/>
    </row>
    <row r="3" spans="1:7" ht="18.5">
      <c r="A3" s="1" t="s">
        <v>2</v>
      </c>
      <c r="B3" s="18" t="s">
        <v>3</v>
      </c>
      <c r="C3" s="18"/>
      <c r="D3" s="18"/>
      <c r="E3" s="18"/>
      <c r="F3" s="18"/>
      <c r="G3" s="18"/>
    </row>
    <row r="4" spans="1:7" ht="18.5">
      <c r="A4" s="2" t="s">
        <v>4</v>
      </c>
      <c r="B4" s="2" t="s">
        <v>5</v>
      </c>
      <c r="C4" s="2" t="s">
        <v>6</v>
      </c>
      <c r="D4" s="2" t="s">
        <v>7</v>
      </c>
      <c r="E4" s="2" t="s">
        <v>8</v>
      </c>
      <c r="F4" s="2" t="s">
        <v>9</v>
      </c>
      <c r="G4" s="2" t="s">
        <v>10</v>
      </c>
    </row>
    <row r="5" spans="1:7">
      <c r="A5" s="3" t="s">
        <v>11</v>
      </c>
      <c r="B5" s="4" t="s">
        <v>12</v>
      </c>
      <c r="C5" s="3" t="s">
        <v>13</v>
      </c>
      <c r="D5" s="3"/>
      <c r="E5" s="3" t="s">
        <v>12</v>
      </c>
      <c r="F5" s="3" t="s">
        <v>14</v>
      </c>
      <c r="G5" s="3" t="s">
        <v>13</v>
      </c>
    </row>
    <row r="6" spans="1:7" outlineLevel="1" collapsed="1">
      <c r="A6" s="5" t="s">
        <v>11</v>
      </c>
      <c r="B6" s="5" t="s">
        <v>15</v>
      </c>
      <c r="C6" s="5" t="s">
        <v>13</v>
      </c>
      <c r="D6" s="5"/>
      <c r="E6" s="5" t="s">
        <v>16</v>
      </c>
      <c r="F6" s="5" t="s">
        <v>14</v>
      </c>
      <c r="G6" s="5" t="s">
        <v>17</v>
      </c>
    </row>
    <row r="7" spans="1:7" outlineLevel="1" collapsed="1">
      <c r="A7" s="5" t="s">
        <v>11</v>
      </c>
      <c r="B7" s="5" t="s">
        <v>15</v>
      </c>
      <c r="C7" s="5" t="s">
        <v>13</v>
      </c>
      <c r="D7" s="5"/>
      <c r="E7" s="5" t="s">
        <v>18</v>
      </c>
      <c r="F7" s="5" t="s">
        <v>14</v>
      </c>
      <c r="G7" s="5" t="s">
        <v>17</v>
      </c>
    </row>
    <row r="8" spans="1:7" outlineLevel="1" collapsed="1">
      <c r="A8" s="5" t="s">
        <v>11</v>
      </c>
      <c r="B8" s="5" t="s">
        <v>15</v>
      </c>
      <c r="C8" s="5" t="s">
        <v>13</v>
      </c>
      <c r="D8" s="5"/>
      <c r="E8" s="5" t="s">
        <v>19</v>
      </c>
      <c r="F8" s="5" t="s">
        <v>14</v>
      </c>
      <c r="G8" s="5" t="s">
        <v>17</v>
      </c>
    </row>
    <row r="9" spans="1:7" outlineLevel="1" collapsed="1">
      <c r="A9" s="5" t="s">
        <v>11</v>
      </c>
      <c r="B9" s="5" t="s">
        <v>15</v>
      </c>
      <c r="C9" s="5" t="s">
        <v>13</v>
      </c>
      <c r="D9" s="5"/>
      <c r="E9" s="5" t="s">
        <v>20</v>
      </c>
      <c r="F9" s="5" t="s">
        <v>14</v>
      </c>
      <c r="G9" s="5" t="s">
        <v>17</v>
      </c>
    </row>
    <row r="10" spans="1:7" outlineLevel="1" collapsed="1">
      <c r="A10" s="5" t="s">
        <v>11</v>
      </c>
      <c r="B10" s="5" t="s">
        <v>15</v>
      </c>
      <c r="C10" s="5" t="s">
        <v>13</v>
      </c>
      <c r="D10" s="5"/>
      <c r="E10" s="5" t="s">
        <v>21</v>
      </c>
      <c r="F10" s="5" t="s">
        <v>14</v>
      </c>
      <c r="G10" s="5" t="s">
        <v>17</v>
      </c>
    </row>
    <row r="11" spans="1:7" outlineLevel="1" collapsed="1">
      <c r="A11" s="5" t="s">
        <v>11</v>
      </c>
      <c r="B11" s="5" t="s">
        <v>15</v>
      </c>
      <c r="C11" s="5" t="s">
        <v>13</v>
      </c>
      <c r="D11" s="5"/>
      <c r="E11" s="5" t="s">
        <v>22</v>
      </c>
      <c r="F11" s="5" t="s">
        <v>11</v>
      </c>
      <c r="G11" s="5" t="s">
        <v>17</v>
      </c>
    </row>
    <row r="12" spans="1:7" outlineLevel="1" collapsed="1">
      <c r="A12" s="5" t="s">
        <v>11</v>
      </c>
      <c r="B12" s="5" t="s">
        <v>15</v>
      </c>
      <c r="C12" s="5" t="s">
        <v>13</v>
      </c>
      <c r="D12" s="5"/>
      <c r="E12" s="5" t="s">
        <v>23</v>
      </c>
      <c r="F12" s="5" t="s">
        <v>11</v>
      </c>
      <c r="G12" s="5" t="s">
        <v>17</v>
      </c>
    </row>
    <row r="13" spans="1:7" ht="29" outlineLevel="1" collapsed="1">
      <c r="A13" s="5" t="s">
        <v>11</v>
      </c>
      <c r="B13" s="5" t="s">
        <v>24</v>
      </c>
      <c r="C13" s="5" t="s">
        <v>13</v>
      </c>
      <c r="D13" s="5"/>
      <c r="E13" s="5" t="s">
        <v>25</v>
      </c>
      <c r="F13" s="5" t="s">
        <v>11</v>
      </c>
      <c r="G13" s="5" t="s">
        <v>13</v>
      </c>
    </row>
    <row r="14" spans="1:7" outlineLevel="1" collapsed="1">
      <c r="A14" s="5" t="s">
        <v>11</v>
      </c>
      <c r="B14" s="5" t="s">
        <v>15</v>
      </c>
      <c r="C14" s="5" t="s">
        <v>13</v>
      </c>
      <c r="D14" s="5"/>
      <c r="E14" s="5" t="s">
        <v>26</v>
      </c>
      <c r="F14" s="5" t="s">
        <v>14</v>
      </c>
      <c r="G14" s="5" t="s">
        <v>17</v>
      </c>
    </row>
    <row r="15" spans="1:7" outlineLevel="1" collapsed="1">
      <c r="A15" s="5" t="s">
        <v>11</v>
      </c>
      <c r="B15" s="5" t="s">
        <v>15</v>
      </c>
      <c r="C15" s="5" t="s">
        <v>13</v>
      </c>
      <c r="D15" s="5"/>
      <c r="E15" s="5" t="s">
        <v>27</v>
      </c>
      <c r="F15" s="5" t="s">
        <v>11</v>
      </c>
      <c r="G15" s="5" t="s">
        <v>17</v>
      </c>
    </row>
    <row r="16" spans="1:7" outlineLevel="1" collapsed="1">
      <c r="A16" s="5" t="s">
        <v>11</v>
      </c>
      <c r="B16" s="5" t="s">
        <v>15</v>
      </c>
      <c r="C16" s="5" t="s">
        <v>13</v>
      </c>
      <c r="D16" s="5"/>
      <c r="E16" s="5" t="s">
        <v>28</v>
      </c>
      <c r="F16" s="5" t="s">
        <v>11</v>
      </c>
      <c r="G16" s="5" t="s">
        <v>17</v>
      </c>
    </row>
    <row r="17" spans="1:7" outlineLevel="1" collapsed="1">
      <c r="A17" s="5" t="s">
        <v>11</v>
      </c>
      <c r="B17" s="5" t="s">
        <v>15</v>
      </c>
      <c r="C17" s="5" t="s">
        <v>13</v>
      </c>
      <c r="D17" s="5"/>
      <c r="E17" s="5" t="s">
        <v>29</v>
      </c>
      <c r="F17" s="5" t="s">
        <v>11</v>
      </c>
      <c r="G17" s="5" t="s">
        <v>17</v>
      </c>
    </row>
    <row r="18" spans="1:7" outlineLevel="1" collapsed="1">
      <c r="A18" s="5" t="s">
        <v>11</v>
      </c>
      <c r="B18" s="5" t="s">
        <v>15</v>
      </c>
      <c r="C18" s="5" t="s">
        <v>13</v>
      </c>
      <c r="D18" s="5"/>
      <c r="E18" s="5" t="s">
        <v>30</v>
      </c>
      <c r="F18" s="5" t="s">
        <v>11</v>
      </c>
      <c r="G18" s="5" t="s">
        <v>17</v>
      </c>
    </row>
    <row r="19" spans="1:7" outlineLevel="1" collapsed="1">
      <c r="A19" s="5" t="s">
        <v>11</v>
      </c>
      <c r="B19" s="5" t="s">
        <v>15</v>
      </c>
      <c r="C19" s="5" t="s">
        <v>13</v>
      </c>
      <c r="D19" s="5"/>
      <c r="E19" s="5" t="s">
        <v>31</v>
      </c>
      <c r="F19" s="5" t="s">
        <v>11</v>
      </c>
      <c r="G19" s="5" t="s">
        <v>17</v>
      </c>
    </row>
    <row r="20" spans="1:7" outlineLevel="1" collapsed="1">
      <c r="A20" s="5" t="s">
        <v>11</v>
      </c>
      <c r="B20" s="5" t="s">
        <v>15</v>
      </c>
      <c r="C20" s="5" t="s">
        <v>13</v>
      </c>
      <c r="D20" s="5"/>
      <c r="E20" s="5" t="s">
        <v>32</v>
      </c>
      <c r="F20" s="5" t="s">
        <v>11</v>
      </c>
      <c r="G20" s="5" t="s">
        <v>17</v>
      </c>
    </row>
    <row r="21" spans="1:7" outlineLevel="1" collapsed="1">
      <c r="A21" s="5" t="s">
        <v>11</v>
      </c>
      <c r="B21" s="5" t="s">
        <v>33</v>
      </c>
      <c r="C21" s="5" t="s">
        <v>13</v>
      </c>
      <c r="D21" s="5"/>
      <c r="E21" s="5" t="s">
        <v>34</v>
      </c>
      <c r="F21" s="5" t="s">
        <v>11</v>
      </c>
      <c r="G21" s="5" t="s">
        <v>35</v>
      </c>
    </row>
    <row r="22" spans="1:7" outlineLevel="1" collapsed="1">
      <c r="A22" s="5" t="s">
        <v>11</v>
      </c>
      <c r="B22" s="5" t="s">
        <v>15</v>
      </c>
      <c r="C22" s="5" t="s">
        <v>13</v>
      </c>
      <c r="D22" s="5"/>
      <c r="E22" s="5" t="s">
        <v>36</v>
      </c>
      <c r="F22" s="5" t="s">
        <v>11</v>
      </c>
      <c r="G22" s="5" t="s">
        <v>17</v>
      </c>
    </row>
    <row r="23" spans="1:7" outlineLevel="1" collapsed="1">
      <c r="A23" s="5" t="s">
        <v>11</v>
      </c>
      <c r="B23" s="5" t="s">
        <v>15</v>
      </c>
      <c r="C23" s="5" t="s">
        <v>13</v>
      </c>
      <c r="D23" s="5"/>
      <c r="E23" s="5" t="s">
        <v>37</v>
      </c>
      <c r="F23" s="5" t="s">
        <v>14</v>
      </c>
      <c r="G23" s="5" t="s">
        <v>17</v>
      </c>
    </row>
    <row r="24" spans="1:7" outlineLevel="1" collapsed="1">
      <c r="A24" s="5" t="s">
        <v>11</v>
      </c>
      <c r="B24" s="5" t="s">
        <v>15</v>
      </c>
      <c r="C24" s="5" t="s">
        <v>13</v>
      </c>
      <c r="D24" s="5"/>
      <c r="E24" s="5" t="s">
        <v>38</v>
      </c>
      <c r="F24" s="5" t="s">
        <v>14</v>
      </c>
      <c r="G24" s="5" t="s">
        <v>17</v>
      </c>
    </row>
    <row r="25" spans="1:7" outlineLevel="1" collapsed="1">
      <c r="A25" s="5" t="s">
        <v>11</v>
      </c>
      <c r="B25" s="5" t="s">
        <v>15</v>
      </c>
      <c r="C25" s="5" t="s">
        <v>13</v>
      </c>
      <c r="D25" s="5"/>
      <c r="E25" s="5" t="s">
        <v>39</v>
      </c>
      <c r="F25" s="5" t="s">
        <v>14</v>
      </c>
      <c r="G25" s="5" t="s">
        <v>17</v>
      </c>
    </row>
    <row r="26" spans="1:7" outlineLevel="1" collapsed="1">
      <c r="A26" s="5" t="s">
        <v>11</v>
      </c>
      <c r="B26" s="5" t="s">
        <v>15</v>
      </c>
      <c r="C26" s="5" t="s">
        <v>13</v>
      </c>
      <c r="D26" s="5"/>
      <c r="E26" s="5" t="s">
        <v>40</v>
      </c>
      <c r="F26" s="5" t="s">
        <v>14</v>
      </c>
      <c r="G26" s="5" t="s">
        <v>17</v>
      </c>
    </row>
    <row r="27" spans="1:7" outlineLevel="1" collapsed="1">
      <c r="A27" s="5" t="s">
        <v>11</v>
      </c>
      <c r="B27" s="5" t="s">
        <v>41</v>
      </c>
      <c r="C27" s="5" t="s">
        <v>13</v>
      </c>
      <c r="D27" s="5"/>
      <c r="E27" s="5" t="s">
        <v>42</v>
      </c>
      <c r="F27" s="5" t="s">
        <v>14</v>
      </c>
      <c r="G27" s="5" t="s">
        <v>43</v>
      </c>
    </row>
    <row r="28" spans="1:7" outlineLevel="1">
      <c r="A28" s="6" t="s">
        <v>11</v>
      </c>
      <c r="B28" s="7" t="s">
        <v>44</v>
      </c>
      <c r="C28" s="6" t="s">
        <v>13</v>
      </c>
      <c r="D28" s="6"/>
      <c r="E28" s="6" t="s">
        <v>45</v>
      </c>
      <c r="F28" s="6" t="s">
        <v>11</v>
      </c>
      <c r="G28" s="6" t="s">
        <v>13</v>
      </c>
    </row>
    <row r="29" spans="1:7" outlineLevel="2" collapsed="1">
      <c r="A29" s="5" t="s">
        <v>11</v>
      </c>
      <c r="B29" s="5" t="s">
        <v>41</v>
      </c>
      <c r="C29" s="5" t="s">
        <v>13</v>
      </c>
      <c r="D29" s="5"/>
      <c r="E29" s="5" t="s">
        <v>46</v>
      </c>
      <c r="F29" s="5" t="s">
        <v>14</v>
      </c>
      <c r="G29" s="5" t="s">
        <v>43</v>
      </c>
    </row>
    <row r="30" spans="1:7" outlineLevel="2" collapsed="1">
      <c r="A30" s="5" t="s">
        <v>11</v>
      </c>
      <c r="B30" s="5" t="s">
        <v>41</v>
      </c>
      <c r="C30" s="5" t="s">
        <v>13</v>
      </c>
      <c r="D30" s="5"/>
      <c r="E30" s="5" t="s">
        <v>47</v>
      </c>
      <c r="F30" s="5" t="s">
        <v>14</v>
      </c>
      <c r="G30" s="5" t="s">
        <v>43</v>
      </c>
    </row>
    <row r="31" spans="1:7" outlineLevel="1">
      <c r="A31" s="6" t="s">
        <v>11</v>
      </c>
      <c r="B31" s="7" t="s">
        <v>44</v>
      </c>
      <c r="C31" s="6" t="s">
        <v>13</v>
      </c>
      <c r="D31" s="6"/>
      <c r="E31" s="6" t="s">
        <v>48</v>
      </c>
      <c r="F31" s="6" t="s">
        <v>11</v>
      </c>
      <c r="G31" s="6" t="s">
        <v>13</v>
      </c>
    </row>
    <row r="32" spans="1:7" outlineLevel="2" collapsed="1">
      <c r="A32" s="5" t="s">
        <v>11</v>
      </c>
      <c r="B32" s="5" t="s">
        <v>41</v>
      </c>
      <c r="C32" s="5" t="s">
        <v>13</v>
      </c>
      <c r="D32" s="5"/>
      <c r="E32" s="5" t="s">
        <v>46</v>
      </c>
      <c r="F32" s="5" t="s">
        <v>14</v>
      </c>
      <c r="G32" s="5" t="s">
        <v>43</v>
      </c>
    </row>
    <row r="33" spans="1:7" outlineLevel="2" collapsed="1">
      <c r="A33" s="5" t="s">
        <v>11</v>
      </c>
      <c r="B33" s="5" t="s">
        <v>41</v>
      </c>
      <c r="C33" s="5" t="s">
        <v>13</v>
      </c>
      <c r="D33" s="5"/>
      <c r="E33" s="5" t="s">
        <v>47</v>
      </c>
      <c r="F33" s="5" t="s">
        <v>14</v>
      </c>
      <c r="G33" s="5" t="s">
        <v>43</v>
      </c>
    </row>
    <row r="34" spans="1:7" outlineLevel="1" collapsed="1">
      <c r="A34" s="5" t="s">
        <v>11</v>
      </c>
      <c r="B34" s="5" t="s">
        <v>15</v>
      </c>
      <c r="C34" s="5" t="s">
        <v>13</v>
      </c>
      <c r="D34" s="5"/>
      <c r="E34" s="5" t="s">
        <v>49</v>
      </c>
      <c r="F34" s="5" t="s">
        <v>14</v>
      </c>
      <c r="G34" s="5" t="s">
        <v>17</v>
      </c>
    </row>
    <row r="35" spans="1:7" outlineLevel="1" collapsed="1">
      <c r="A35" s="5" t="s">
        <v>11</v>
      </c>
      <c r="B35" s="5" t="s">
        <v>15</v>
      </c>
      <c r="C35" s="5" t="s">
        <v>13</v>
      </c>
      <c r="D35" s="5"/>
      <c r="E35" s="5" t="s">
        <v>50</v>
      </c>
      <c r="F35" s="5" t="s">
        <v>14</v>
      </c>
      <c r="G35" s="5" t="s">
        <v>17</v>
      </c>
    </row>
    <row r="36" spans="1:7" outlineLevel="1" collapsed="1">
      <c r="A36" s="5" t="s">
        <v>11</v>
      </c>
      <c r="B36" s="5" t="s">
        <v>15</v>
      </c>
      <c r="C36" s="5" t="s">
        <v>13</v>
      </c>
      <c r="D36" s="5"/>
      <c r="E36" s="5" t="s">
        <v>51</v>
      </c>
      <c r="F36" s="5" t="s">
        <v>11</v>
      </c>
      <c r="G36" s="5" t="s">
        <v>17</v>
      </c>
    </row>
    <row r="37" spans="1:7" outlineLevel="1" collapsed="1">
      <c r="A37" s="5" t="s">
        <v>11</v>
      </c>
      <c r="B37" s="5" t="s">
        <v>15</v>
      </c>
      <c r="C37" s="5" t="s">
        <v>13</v>
      </c>
      <c r="D37" s="5"/>
      <c r="E37" s="5" t="s">
        <v>52</v>
      </c>
      <c r="F37" s="5" t="s">
        <v>14</v>
      </c>
      <c r="G37" s="5" t="s">
        <v>17</v>
      </c>
    </row>
    <row r="38" spans="1:7" ht="29">
      <c r="A38" s="3" t="s">
        <v>11</v>
      </c>
      <c r="B38" s="3" t="s">
        <v>53</v>
      </c>
      <c r="C38" s="4" t="s">
        <v>54</v>
      </c>
      <c r="D38" s="3"/>
      <c r="E38" s="3" t="s">
        <v>55</v>
      </c>
      <c r="F38" s="3" t="s">
        <v>14</v>
      </c>
      <c r="G38" s="3" t="s">
        <v>56</v>
      </c>
    </row>
    <row r="39" spans="1:7">
      <c r="A39" s="3" t="s">
        <v>14</v>
      </c>
      <c r="B39" s="4" t="s">
        <v>57</v>
      </c>
      <c r="C39" s="3" t="s">
        <v>13</v>
      </c>
      <c r="D39" s="3" t="b">
        <f>EXACT(G38,"Tool 01")</f>
        <v>0</v>
      </c>
      <c r="E39" s="3" t="s">
        <v>57</v>
      </c>
      <c r="F39" s="3" t="s">
        <v>14</v>
      </c>
      <c r="G39" s="3" t="s">
        <v>13</v>
      </c>
    </row>
    <row r="40" spans="1:7" ht="29" outlineLevel="1" collapsed="1">
      <c r="A40" s="5" t="s">
        <v>11</v>
      </c>
      <c r="B40" s="5" t="s">
        <v>53</v>
      </c>
      <c r="C40" s="8" t="s">
        <v>58</v>
      </c>
      <c r="D40" s="5"/>
      <c r="E40" s="5" t="s">
        <v>59</v>
      </c>
      <c r="F40" s="5" t="s">
        <v>14</v>
      </c>
      <c r="G40" s="5" t="s">
        <v>11</v>
      </c>
    </row>
    <row r="41" spans="1:7" ht="23.5" outlineLevel="1" collapsed="1">
      <c r="A41" s="5" t="s">
        <v>14</v>
      </c>
      <c r="B41" s="5" t="s">
        <v>60</v>
      </c>
      <c r="C41" s="9" t="s">
        <v>61</v>
      </c>
      <c r="D41" s="5" t="b">
        <f>EXACT(G40,"Yes")</f>
        <v>1</v>
      </c>
      <c r="E41" s="10" t="s">
        <v>62</v>
      </c>
      <c r="F41" s="5" t="s">
        <v>14</v>
      </c>
      <c r="G41" s="5" t="s">
        <v>13</v>
      </c>
    </row>
    <row r="42" spans="1:7" ht="29" outlineLevel="1" collapsed="1">
      <c r="A42" s="6" t="s">
        <v>14</v>
      </c>
      <c r="B42" s="7" t="s">
        <v>63</v>
      </c>
      <c r="C42" s="6" t="s">
        <v>13</v>
      </c>
      <c r="D42" s="6" t="b">
        <f>EXACT(G40,"No")</f>
        <v>0</v>
      </c>
      <c r="E42" s="6" t="s">
        <v>64</v>
      </c>
      <c r="F42" s="6" t="s">
        <v>14</v>
      </c>
      <c r="G42" s="6" t="s">
        <v>13</v>
      </c>
    </row>
    <row r="43" spans="1:7" ht="29" outlineLevel="2" collapsed="1">
      <c r="A43" s="5" t="s">
        <v>11</v>
      </c>
      <c r="B43" s="5" t="s">
        <v>53</v>
      </c>
      <c r="C43" s="8" t="s">
        <v>65</v>
      </c>
      <c r="D43" s="5"/>
      <c r="E43" s="5" t="s">
        <v>64</v>
      </c>
      <c r="F43" s="5" t="s">
        <v>14</v>
      </c>
      <c r="G43" s="5" t="s">
        <v>11</v>
      </c>
    </row>
    <row r="44" spans="1:7" ht="23.5" outlineLevel="2" collapsed="1">
      <c r="A44" s="5" t="s">
        <v>14</v>
      </c>
      <c r="B44" s="5" t="s">
        <v>60</v>
      </c>
      <c r="C44" s="9" t="s">
        <v>61</v>
      </c>
      <c r="D44" s="5" t="b">
        <f>EXACT(G43,"No")</f>
        <v>0</v>
      </c>
      <c r="E44" s="10" t="s">
        <v>66</v>
      </c>
      <c r="F44" s="5" t="s">
        <v>14</v>
      </c>
      <c r="G44" s="5" t="s">
        <v>13</v>
      </c>
    </row>
    <row r="45" spans="1:7" ht="43.5" outlineLevel="2" collapsed="1">
      <c r="A45" s="6" t="s">
        <v>14</v>
      </c>
      <c r="B45" s="7" t="s">
        <v>67</v>
      </c>
      <c r="C45" s="6" t="s">
        <v>13</v>
      </c>
      <c r="D45" s="6" t="b">
        <f>EXACT(G43,"Yes")</f>
        <v>1</v>
      </c>
      <c r="E45" s="6" t="s">
        <v>68</v>
      </c>
      <c r="F45" s="6" t="s">
        <v>14</v>
      </c>
      <c r="G45" s="6" t="s">
        <v>13</v>
      </c>
    </row>
    <row r="46" spans="1:7" ht="43.5" outlineLevel="3" collapsed="1">
      <c r="A46" s="5" t="s">
        <v>11</v>
      </c>
      <c r="B46" s="5" t="s">
        <v>53</v>
      </c>
      <c r="C46" s="8" t="s">
        <v>69</v>
      </c>
      <c r="D46" s="5"/>
      <c r="E46" s="5" t="s">
        <v>68</v>
      </c>
      <c r="F46" s="5" t="s">
        <v>14</v>
      </c>
      <c r="G46" s="5" t="s">
        <v>11</v>
      </c>
    </row>
    <row r="47" spans="1:7" ht="23.5" outlineLevel="3" collapsed="1">
      <c r="A47" s="5" t="s">
        <v>14</v>
      </c>
      <c r="B47" s="5" t="s">
        <v>60</v>
      </c>
      <c r="C47" s="9" t="s">
        <v>61</v>
      </c>
      <c r="D47" s="5" t="b">
        <f>EXACT(G46,"No")</f>
        <v>0</v>
      </c>
      <c r="E47" s="10" t="s">
        <v>66</v>
      </c>
      <c r="F47" s="5" t="s">
        <v>14</v>
      </c>
      <c r="G47" s="5" t="s">
        <v>13</v>
      </c>
    </row>
    <row r="48" spans="1:7" outlineLevel="3" collapsed="1">
      <c r="A48" s="6" t="s">
        <v>14</v>
      </c>
      <c r="B48" s="7" t="s">
        <v>70</v>
      </c>
      <c r="C48" s="6" t="s">
        <v>13</v>
      </c>
      <c r="D48" s="6" t="b">
        <f>EXACT(G46,"Yes")</f>
        <v>1</v>
      </c>
      <c r="E48" s="6" t="s">
        <v>71</v>
      </c>
      <c r="F48" s="6" t="s">
        <v>14</v>
      </c>
      <c r="G48" s="6" t="s">
        <v>13</v>
      </c>
    </row>
    <row r="49" spans="1:7" ht="29" outlineLevel="4" collapsed="1">
      <c r="A49" s="5" t="s">
        <v>11</v>
      </c>
      <c r="B49" s="5" t="s">
        <v>53</v>
      </c>
      <c r="C49" s="8" t="s">
        <v>72</v>
      </c>
      <c r="D49" s="5"/>
      <c r="E49" s="5" t="s">
        <v>73</v>
      </c>
      <c r="F49" s="5" t="s">
        <v>14</v>
      </c>
      <c r="G49" s="5" t="s">
        <v>11</v>
      </c>
    </row>
    <row r="50" spans="1:7" outlineLevel="4" collapsed="1">
      <c r="A50" s="6" t="s">
        <v>14</v>
      </c>
      <c r="B50" s="7" t="s">
        <v>74</v>
      </c>
      <c r="C50" s="6" t="s">
        <v>13</v>
      </c>
      <c r="D50" s="6" t="b">
        <f>EXACT(G49,"No")</f>
        <v>0</v>
      </c>
      <c r="E50" s="6" t="s">
        <v>75</v>
      </c>
      <c r="F50" s="6" t="s">
        <v>14</v>
      </c>
      <c r="G50" s="6" t="s">
        <v>13</v>
      </c>
    </row>
    <row r="51" spans="1:7" ht="29" outlineLevel="5" collapsed="1">
      <c r="A51" s="5" t="s">
        <v>11</v>
      </c>
      <c r="B51" s="5" t="s">
        <v>53</v>
      </c>
      <c r="C51" s="8" t="s">
        <v>76</v>
      </c>
      <c r="D51" s="5"/>
      <c r="E51" s="5" t="s">
        <v>77</v>
      </c>
      <c r="F51" s="5" t="s">
        <v>14</v>
      </c>
      <c r="G51" s="5" t="s">
        <v>11</v>
      </c>
    </row>
    <row r="52" spans="1:7" ht="23.5" outlineLevel="5" collapsed="1">
      <c r="A52" s="5" t="s">
        <v>14</v>
      </c>
      <c r="B52" s="5" t="s">
        <v>60</v>
      </c>
      <c r="C52" s="9" t="s">
        <v>61</v>
      </c>
      <c r="D52" s="5" t="b">
        <f>EXACT(G51,"No")</f>
        <v>0</v>
      </c>
      <c r="E52" s="10" t="s">
        <v>66</v>
      </c>
      <c r="F52" s="5" t="s">
        <v>14</v>
      </c>
      <c r="G52" s="5" t="s">
        <v>13</v>
      </c>
    </row>
    <row r="53" spans="1:7" outlineLevel="5" collapsed="1">
      <c r="A53" s="6" t="s">
        <v>14</v>
      </c>
      <c r="B53" s="7" t="s">
        <v>78</v>
      </c>
      <c r="C53" s="6" t="s">
        <v>13</v>
      </c>
      <c r="D53" s="6" t="b">
        <f>EXACT(G51,"Yes")</f>
        <v>1</v>
      </c>
      <c r="E53" s="6" t="s">
        <v>79</v>
      </c>
      <c r="F53" s="6" t="s">
        <v>14</v>
      </c>
      <c r="G53" s="6" t="s">
        <v>13</v>
      </c>
    </row>
    <row r="54" spans="1:7" ht="29" outlineLevel="6" collapsed="1">
      <c r="A54" s="5" t="s">
        <v>11</v>
      </c>
      <c r="B54" s="5" t="s">
        <v>53</v>
      </c>
      <c r="C54" s="8" t="s">
        <v>80</v>
      </c>
      <c r="D54" s="5"/>
      <c r="E54" s="5" t="s">
        <v>81</v>
      </c>
      <c r="F54" s="5" t="s">
        <v>14</v>
      </c>
      <c r="G54" s="5" t="s">
        <v>11</v>
      </c>
    </row>
    <row r="55" spans="1:7" ht="23.5" outlineLevel="6" collapsed="1">
      <c r="A55" s="5" t="s">
        <v>14</v>
      </c>
      <c r="B55" s="5" t="s">
        <v>60</v>
      </c>
      <c r="C55" s="9" t="s">
        <v>61</v>
      </c>
      <c r="D55" s="5" t="b">
        <f>EXACT(G54,"No")</f>
        <v>0</v>
      </c>
      <c r="E55" s="10" t="s">
        <v>66</v>
      </c>
      <c r="F55" s="5" t="s">
        <v>14</v>
      </c>
      <c r="G55" s="5" t="s">
        <v>13</v>
      </c>
    </row>
    <row r="56" spans="1:7" outlineLevel="6" collapsed="1">
      <c r="A56" s="6" t="s">
        <v>14</v>
      </c>
      <c r="B56" s="7" t="s">
        <v>82</v>
      </c>
      <c r="C56" s="6" t="s">
        <v>13</v>
      </c>
      <c r="D56" s="6" t="b">
        <f>EXACT(G54,"Yes")</f>
        <v>1</v>
      </c>
      <c r="E56" s="6" t="s">
        <v>83</v>
      </c>
      <c r="F56" s="6" t="s">
        <v>14</v>
      </c>
      <c r="G56" s="6" t="s">
        <v>13</v>
      </c>
    </row>
    <row r="57" spans="1:7" ht="29" outlineLevel="7" collapsed="1">
      <c r="A57" s="5" t="s">
        <v>11</v>
      </c>
      <c r="B57" s="5" t="s">
        <v>53</v>
      </c>
      <c r="C57" s="8" t="s">
        <v>84</v>
      </c>
      <c r="D57" s="5"/>
      <c r="E57" s="5" t="s">
        <v>85</v>
      </c>
      <c r="F57" s="5" t="s">
        <v>14</v>
      </c>
      <c r="G57" s="5" t="s">
        <v>11</v>
      </c>
    </row>
    <row r="58" spans="1:7" ht="23.5" outlineLevel="7" collapsed="1">
      <c r="A58" s="5" t="s">
        <v>14</v>
      </c>
      <c r="B58" s="5" t="s">
        <v>60</v>
      </c>
      <c r="C58" s="9" t="s">
        <v>61</v>
      </c>
      <c r="D58" s="5" t="b">
        <f>EXACT(G57,"No")</f>
        <v>0</v>
      </c>
      <c r="E58" s="10" t="s">
        <v>66</v>
      </c>
      <c r="F58" s="5" t="s">
        <v>14</v>
      </c>
      <c r="G58" s="5" t="s">
        <v>13</v>
      </c>
    </row>
    <row r="59" spans="1:7" outlineLevel="7" collapsed="1">
      <c r="A59" s="5" t="s">
        <v>14</v>
      </c>
      <c r="B59" s="8" t="s">
        <v>86</v>
      </c>
      <c r="C59" s="5" t="s">
        <v>13</v>
      </c>
      <c r="D59" s="5" t="b">
        <f>EXACT(G57,"Yes")</f>
        <v>1</v>
      </c>
      <c r="E59" s="5" t="s">
        <v>87</v>
      </c>
      <c r="F59" s="5" t="s">
        <v>14</v>
      </c>
      <c r="G59" s="5" t="s">
        <v>13</v>
      </c>
    </row>
    <row r="60" spans="1:7" outlineLevel="6" collapsed="1">
      <c r="A60" s="5" t="s">
        <v>11</v>
      </c>
      <c r="B60" s="5" t="s">
        <v>15</v>
      </c>
      <c r="C60" s="5" t="s">
        <v>13</v>
      </c>
      <c r="D60" s="5"/>
      <c r="E60" s="5" t="s">
        <v>88</v>
      </c>
      <c r="F60" s="5" t="s">
        <v>14</v>
      </c>
      <c r="G60" s="5" t="s">
        <v>17</v>
      </c>
    </row>
    <row r="61" spans="1:7" outlineLevel="4" collapsed="1">
      <c r="A61" s="6" t="s">
        <v>14</v>
      </c>
      <c r="B61" s="7" t="s">
        <v>74</v>
      </c>
      <c r="C61" s="6" t="s">
        <v>13</v>
      </c>
      <c r="D61" s="6" t="b">
        <f>EXACT(G49,"Yes")</f>
        <v>1</v>
      </c>
      <c r="E61" s="6" t="s">
        <v>75</v>
      </c>
      <c r="F61" s="6" t="s">
        <v>14</v>
      </c>
      <c r="G61" s="6" t="s">
        <v>13</v>
      </c>
    </row>
    <row r="62" spans="1:7" ht="29" outlineLevel="5" collapsed="1">
      <c r="A62" s="5" t="s">
        <v>11</v>
      </c>
      <c r="B62" s="5" t="s">
        <v>53</v>
      </c>
      <c r="C62" s="8" t="s">
        <v>76</v>
      </c>
      <c r="D62" s="5"/>
      <c r="E62" s="5" t="s">
        <v>77</v>
      </c>
      <c r="F62" s="5" t="s">
        <v>14</v>
      </c>
      <c r="G62" s="5" t="s">
        <v>11</v>
      </c>
    </row>
    <row r="63" spans="1:7" ht="23.5" outlineLevel="5" collapsed="1">
      <c r="A63" s="5" t="s">
        <v>14</v>
      </c>
      <c r="B63" s="5" t="s">
        <v>60</v>
      </c>
      <c r="C63" s="9" t="s">
        <v>61</v>
      </c>
      <c r="D63" s="5" t="b">
        <f>EXACT(G62,"No")</f>
        <v>0</v>
      </c>
      <c r="E63" s="10" t="s">
        <v>66</v>
      </c>
      <c r="F63" s="5" t="s">
        <v>14</v>
      </c>
      <c r="G63" s="5" t="s">
        <v>13</v>
      </c>
    </row>
    <row r="64" spans="1:7" outlineLevel="5" collapsed="1">
      <c r="A64" s="6" t="s">
        <v>14</v>
      </c>
      <c r="B64" s="7" t="s">
        <v>78</v>
      </c>
      <c r="C64" s="6" t="s">
        <v>13</v>
      </c>
      <c r="D64" s="6" t="b">
        <f>EXACT(G62,"Yes")</f>
        <v>1</v>
      </c>
      <c r="E64" s="6" t="s">
        <v>79</v>
      </c>
      <c r="F64" s="6" t="s">
        <v>14</v>
      </c>
      <c r="G64" s="6" t="s">
        <v>13</v>
      </c>
    </row>
    <row r="65" spans="1:7" ht="29" outlineLevel="6" collapsed="1">
      <c r="A65" s="5" t="s">
        <v>11</v>
      </c>
      <c r="B65" s="5" t="s">
        <v>53</v>
      </c>
      <c r="C65" s="8" t="s">
        <v>80</v>
      </c>
      <c r="D65" s="5"/>
      <c r="E65" s="5" t="s">
        <v>81</v>
      </c>
      <c r="F65" s="5" t="s">
        <v>14</v>
      </c>
      <c r="G65" s="5" t="s">
        <v>11</v>
      </c>
    </row>
    <row r="66" spans="1:7" ht="23.5" outlineLevel="6" collapsed="1">
      <c r="A66" s="5" t="s">
        <v>14</v>
      </c>
      <c r="B66" s="5" t="s">
        <v>60</v>
      </c>
      <c r="C66" s="9" t="s">
        <v>61</v>
      </c>
      <c r="D66" s="5" t="b">
        <f>EXACT(G65,"No")</f>
        <v>0</v>
      </c>
      <c r="E66" s="10" t="s">
        <v>66</v>
      </c>
      <c r="F66" s="5" t="s">
        <v>14</v>
      </c>
      <c r="G66" s="5" t="s">
        <v>13</v>
      </c>
    </row>
    <row r="67" spans="1:7" outlineLevel="6" collapsed="1">
      <c r="A67" s="6" t="s">
        <v>14</v>
      </c>
      <c r="B67" s="7" t="s">
        <v>82</v>
      </c>
      <c r="C67" s="6" t="s">
        <v>13</v>
      </c>
      <c r="D67" s="6" t="b">
        <f>EXACT(G65,"Yes")</f>
        <v>1</v>
      </c>
      <c r="E67" s="6" t="s">
        <v>83</v>
      </c>
      <c r="F67" s="6" t="s">
        <v>14</v>
      </c>
      <c r="G67" s="6" t="s">
        <v>13</v>
      </c>
    </row>
    <row r="68" spans="1:7" ht="29" outlineLevel="7" collapsed="1">
      <c r="A68" s="5" t="s">
        <v>11</v>
      </c>
      <c r="B68" s="5" t="s">
        <v>53</v>
      </c>
      <c r="C68" s="8" t="s">
        <v>84</v>
      </c>
      <c r="D68" s="5"/>
      <c r="E68" s="5" t="s">
        <v>85</v>
      </c>
      <c r="F68" s="5" t="s">
        <v>14</v>
      </c>
      <c r="G68" s="5" t="s">
        <v>11</v>
      </c>
    </row>
    <row r="69" spans="1:7" ht="23.5" outlineLevel="7" collapsed="1">
      <c r="A69" s="5" t="s">
        <v>14</v>
      </c>
      <c r="B69" s="5" t="s">
        <v>60</v>
      </c>
      <c r="C69" s="9" t="s">
        <v>61</v>
      </c>
      <c r="D69" s="5" t="b">
        <f>EXACT(G68,"No")</f>
        <v>0</v>
      </c>
      <c r="E69" s="10" t="s">
        <v>66</v>
      </c>
      <c r="F69" s="5" t="s">
        <v>14</v>
      </c>
      <c r="G69" s="5" t="s">
        <v>13</v>
      </c>
    </row>
    <row r="70" spans="1:7" outlineLevel="7" collapsed="1">
      <c r="A70" s="5" t="s">
        <v>14</v>
      </c>
      <c r="B70" s="8" t="s">
        <v>86</v>
      </c>
      <c r="C70" s="5" t="s">
        <v>13</v>
      </c>
      <c r="D70" s="5" t="b">
        <f>EXACT(G68,"Yes")</f>
        <v>1</v>
      </c>
      <c r="E70" s="5" t="s">
        <v>87</v>
      </c>
      <c r="F70" s="5" t="s">
        <v>14</v>
      </c>
      <c r="G70" s="5" t="s">
        <v>13</v>
      </c>
    </row>
    <row r="71" spans="1:7" outlineLevel="6" collapsed="1">
      <c r="A71" s="5" t="s">
        <v>11</v>
      </c>
      <c r="B71" s="5" t="s">
        <v>15</v>
      </c>
      <c r="C71" s="5" t="s">
        <v>13</v>
      </c>
      <c r="D71" s="5"/>
      <c r="E71" s="5" t="s">
        <v>88</v>
      </c>
      <c r="F71" s="5" t="s">
        <v>14</v>
      </c>
      <c r="G71" s="5" t="s">
        <v>17</v>
      </c>
    </row>
    <row r="72" spans="1:7" outlineLevel="4" collapsed="1">
      <c r="A72" s="5" t="s">
        <v>11</v>
      </c>
      <c r="B72" s="5" t="s">
        <v>15</v>
      </c>
      <c r="C72" s="5" t="s">
        <v>13</v>
      </c>
      <c r="D72" s="5"/>
      <c r="E72" s="5" t="s">
        <v>89</v>
      </c>
      <c r="F72" s="5" t="s">
        <v>14</v>
      </c>
      <c r="G72" s="5" t="s">
        <v>17</v>
      </c>
    </row>
    <row r="73" spans="1:7" outlineLevel="3" collapsed="1">
      <c r="A73" s="5" t="s">
        <v>11</v>
      </c>
      <c r="B73" s="5" t="s">
        <v>15</v>
      </c>
      <c r="C73" s="5" t="s">
        <v>13</v>
      </c>
      <c r="D73" s="5"/>
      <c r="E73" s="5" t="s">
        <v>90</v>
      </c>
      <c r="F73" s="5" t="s">
        <v>14</v>
      </c>
      <c r="G73" s="5" t="s">
        <v>17</v>
      </c>
    </row>
    <row r="74" spans="1:7" outlineLevel="1" collapsed="1">
      <c r="A74" s="5" t="s">
        <v>11</v>
      </c>
      <c r="B74" s="5" t="s">
        <v>15</v>
      </c>
      <c r="C74" s="5" t="s">
        <v>13</v>
      </c>
      <c r="D74" s="5"/>
      <c r="E74" s="5" t="s">
        <v>91</v>
      </c>
      <c r="F74" s="5" t="s">
        <v>14</v>
      </c>
      <c r="G74" s="5" t="s">
        <v>17</v>
      </c>
    </row>
    <row r="75" spans="1:7">
      <c r="A75" s="3" t="s">
        <v>14</v>
      </c>
      <c r="B75" s="4" t="s">
        <v>56</v>
      </c>
      <c r="C75" s="3" t="s">
        <v>13</v>
      </c>
      <c r="D75" s="3" t="b">
        <f>EXACT(G38,"Tool 32")</f>
        <v>1</v>
      </c>
      <c r="E75" s="3" t="s">
        <v>56</v>
      </c>
      <c r="F75" s="3" t="s">
        <v>14</v>
      </c>
      <c r="G75" s="3" t="s">
        <v>13</v>
      </c>
    </row>
    <row r="76" spans="1:7" ht="29" outlineLevel="1" collapsed="1">
      <c r="A76" s="5" t="s">
        <v>11</v>
      </c>
      <c r="B76" s="5" t="s">
        <v>53</v>
      </c>
      <c r="C76" s="8" t="s">
        <v>92</v>
      </c>
      <c r="D76" s="5"/>
      <c r="E76" s="5" t="s">
        <v>93</v>
      </c>
      <c r="F76" s="5" t="s">
        <v>14</v>
      </c>
      <c r="G76" s="5" t="s">
        <v>94</v>
      </c>
    </row>
    <row r="77" spans="1:7" outlineLevel="1" collapsed="1">
      <c r="A77" s="6" t="s">
        <v>14</v>
      </c>
      <c r="B77" s="7" t="s">
        <v>95</v>
      </c>
      <c r="C77" s="6" t="s">
        <v>13</v>
      </c>
      <c r="D77" s="6" t="b">
        <f>EXACT(G76,"Household/Communities/SMEs")</f>
        <v>0</v>
      </c>
      <c r="E77" s="6" t="s">
        <v>96</v>
      </c>
      <c r="F77" s="6" t="s">
        <v>14</v>
      </c>
      <c r="G77" s="6" t="s">
        <v>13</v>
      </c>
    </row>
    <row r="78" spans="1:7" ht="29" outlineLevel="2" collapsed="1">
      <c r="A78" s="5" t="s">
        <v>11</v>
      </c>
      <c r="B78" s="5" t="s">
        <v>53</v>
      </c>
      <c r="C78" s="8" t="s">
        <v>97</v>
      </c>
      <c r="D78" s="5"/>
      <c r="E78" s="5" t="s">
        <v>98</v>
      </c>
      <c r="F78" s="5" t="s">
        <v>14</v>
      </c>
      <c r="G78" s="5" t="s">
        <v>99</v>
      </c>
    </row>
    <row r="79" spans="1:7" outlineLevel="2" collapsed="1">
      <c r="A79" s="5" t="s">
        <v>11</v>
      </c>
      <c r="B79" s="5" t="s">
        <v>15</v>
      </c>
      <c r="C79" s="5" t="s">
        <v>13</v>
      </c>
      <c r="D79" s="5"/>
      <c r="E79" s="5" t="s">
        <v>100</v>
      </c>
      <c r="F79" s="5" t="s">
        <v>14</v>
      </c>
      <c r="G79" s="5" t="s">
        <v>17</v>
      </c>
    </row>
    <row r="80" spans="1:7" outlineLevel="1" collapsed="1">
      <c r="A80" s="6" t="s">
        <v>14</v>
      </c>
      <c r="B80" s="7" t="s">
        <v>101</v>
      </c>
      <c r="C80" s="6" t="s">
        <v>13</v>
      </c>
      <c r="D80" s="6" t="b">
        <f>EXACT(G76,"Renewable energy")</f>
        <v>0</v>
      </c>
      <c r="E80" s="6" t="s">
        <v>101</v>
      </c>
      <c r="F80" s="6" t="s">
        <v>14</v>
      </c>
      <c r="G80" s="6" t="s">
        <v>13</v>
      </c>
    </row>
    <row r="81" spans="1:7" ht="29" outlineLevel="2" collapsed="1">
      <c r="A81" s="5" t="s">
        <v>11</v>
      </c>
      <c r="B81" s="5" t="s">
        <v>53</v>
      </c>
      <c r="C81" s="8" t="s">
        <v>102</v>
      </c>
      <c r="D81" s="5"/>
      <c r="E81" s="5" t="s">
        <v>103</v>
      </c>
      <c r="F81" s="5" t="s">
        <v>14</v>
      </c>
      <c r="G81" s="5" t="s">
        <v>104</v>
      </c>
    </row>
    <row r="82" spans="1:7" outlineLevel="2" collapsed="1">
      <c r="A82" s="6" t="s">
        <v>14</v>
      </c>
      <c r="B82" s="7" t="s">
        <v>105</v>
      </c>
      <c r="C82" s="6" t="s">
        <v>13</v>
      </c>
      <c r="D82" s="6" t="b">
        <f>EXACT(G81,"Rural electrification projects")</f>
        <v>0</v>
      </c>
      <c r="E82" s="6" t="s">
        <v>105</v>
      </c>
      <c r="F82" s="6" t="s">
        <v>14</v>
      </c>
      <c r="G82" s="6" t="s">
        <v>13</v>
      </c>
    </row>
    <row r="83" spans="1:7" ht="101.5" outlineLevel="3" collapsed="1">
      <c r="A83" s="5" t="s">
        <v>11</v>
      </c>
      <c r="B83" s="5" t="s">
        <v>53</v>
      </c>
      <c r="C83" s="8" t="s">
        <v>106</v>
      </c>
      <c r="D83" s="5"/>
      <c r="E83" s="5" t="s">
        <v>107</v>
      </c>
      <c r="F83" s="5" t="s">
        <v>14</v>
      </c>
      <c r="G83" s="5" t="s">
        <v>11</v>
      </c>
    </row>
    <row r="84" spans="1:7" ht="23.5" outlineLevel="3" collapsed="1">
      <c r="A84" s="5" t="s">
        <v>14</v>
      </c>
      <c r="B84" s="5" t="s">
        <v>60</v>
      </c>
      <c r="C84" s="9" t="s">
        <v>61</v>
      </c>
      <c r="D84" s="5" t="b">
        <f>EXACT(G83,"No")</f>
        <v>0</v>
      </c>
      <c r="E84" s="10" t="s">
        <v>108</v>
      </c>
      <c r="F84" s="5" t="s">
        <v>14</v>
      </c>
      <c r="G84" s="5" t="s">
        <v>13</v>
      </c>
    </row>
    <row r="85" spans="1:7" ht="23.5" outlineLevel="3" collapsed="1">
      <c r="A85" s="5" t="s">
        <v>14</v>
      </c>
      <c r="B85" s="5" t="s">
        <v>60</v>
      </c>
      <c r="C85" s="9" t="s">
        <v>61</v>
      </c>
      <c r="D85" s="5" t="b">
        <f>EXACT(G83,"Yes")</f>
        <v>1</v>
      </c>
      <c r="E85" s="10" t="s">
        <v>109</v>
      </c>
      <c r="F85" s="5" t="s">
        <v>14</v>
      </c>
      <c r="G85" s="5" t="s">
        <v>13</v>
      </c>
    </row>
    <row r="86" spans="1:7" outlineLevel="3" collapsed="1">
      <c r="A86" s="5" t="s">
        <v>11</v>
      </c>
      <c r="B86" s="5" t="s">
        <v>15</v>
      </c>
      <c r="C86" s="5" t="s">
        <v>13</v>
      </c>
      <c r="D86" s="5"/>
      <c r="E86" s="5" t="s">
        <v>100</v>
      </c>
      <c r="F86" s="5" t="s">
        <v>14</v>
      </c>
      <c r="G86" s="5" t="s">
        <v>17</v>
      </c>
    </row>
    <row r="87" spans="1:7" outlineLevel="2" collapsed="1">
      <c r="A87" s="6" t="s">
        <v>14</v>
      </c>
      <c r="B87" s="7" t="s">
        <v>110</v>
      </c>
      <c r="C87" s="6" t="s">
        <v>13</v>
      </c>
      <c r="D87" s="6" t="b">
        <f>EXACT(G81,"Tech for small-scale off-grid power generation")</f>
        <v>0</v>
      </c>
      <c r="E87" s="6" t="s">
        <v>111</v>
      </c>
      <c r="F87" s="6" t="s">
        <v>14</v>
      </c>
      <c r="G87" s="6" t="s">
        <v>13</v>
      </c>
    </row>
    <row r="88" spans="1:7" ht="87" outlineLevel="3" collapsed="1">
      <c r="A88" s="5" t="s">
        <v>11</v>
      </c>
      <c r="B88" s="5" t="s">
        <v>53</v>
      </c>
      <c r="C88" s="8" t="s">
        <v>112</v>
      </c>
      <c r="D88" s="5"/>
      <c r="E88" s="5" t="s">
        <v>113</v>
      </c>
      <c r="F88" s="5" t="s">
        <v>14</v>
      </c>
      <c r="G88" s="5" t="s">
        <v>11</v>
      </c>
    </row>
    <row r="89" spans="1:7" ht="23.5" outlineLevel="3" collapsed="1">
      <c r="A89" s="5" t="s">
        <v>14</v>
      </c>
      <c r="B89" s="5" t="s">
        <v>60</v>
      </c>
      <c r="C89" s="9" t="s">
        <v>61</v>
      </c>
      <c r="D89" s="5" t="b">
        <f>EXACT(G88,"No")</f>
        <v>0</v>
      </c>
      <c r="E89" s="10" t="s">
        <v>108</v>
      </c>
      <c r="F89" s="5" t="s">
        <v>14</v>
      </c>
      <c r="G89" s="5" t="s">
        <v>13</v>
      </c>
    </row>
    <row r="90" spans="1:7" ht="23.5" outlineLevel="3" collapsed="1">
      <c r="A90" s="5" t="s">
        <v>14</v>
      </c>
      <c r="B90" s="5" t="s">
        <v>60</v>
      </c>
      <c r="C90" s="9" t="s">
        <v>61</v>
      </c>
      <c r="D90" s="5" t="b">
        <f>EXACT(G88,"Yes")</f>
        <v>1</v>
      </c>
      <c r="E90" s="10" t="s">
        <v>109</v>
      </c>
      <c r="F90" s="5" t="s">
        <v>14</v>
      </c>
      <c r="G90" s="5" t="s">
        <v>13</v>
      </c>
    </row>
    <row r="91" spans="1:7" outlineLevel="3" collapsed="1">
      <c r="A91" s="5" t="s">
        <v>11</v>
      </c>
      <c r="B91" s="5" t="s">
        <v>15</v>
      </c>
      <c r="C91" s="5" t="s">
        <v>13</v>
      </c>
      <c r="D91" s="5"/>
      <c r="E91" s="5" t="s">
        <v>100</v>
      </c>
      <c r="F91" s="5" t="s">
        <v>14</v>
      </c>
      <c r="G91" s="5" t="s">
        <v>17</v>
      </c>
    </row>
    <row r="92" spans="1:7" outlineLevel="2" collapsed="1">
      <c r="A92" s="6" t="s">
        <v>14</v>
      </c>
      <c r="B92" s="7" t="s">
        <v>114</v>
      </c>
      <c r="C92" s="6" t="s">
        <v>13</v>
      </c>
      <c r="D92" s="6" t="b">
        <f>EXACT(G81,"Tech for small-scale grid-connected power generation")</f>
        <v>0</v>
      </c>
      <c r="E92" s="6" t="s">
        <v>115</v>
      </c>
      <c r="F92" s="6" t="s">
        <v>14</v>
      </c>
      <c r="G92" s="6" t="s">
        <v>13</v>
      </c>
    </row>
    <row r="93" spans="1:7" ht="72.5" outlineLevel="3" collapsed="1">
      <c r="A93" s="5" t="s">
        <v>11</v>
      </c>
      <c r="B93" s="5" t="s">
        <v>53</v>
      </c>
      <c r="C93" s="8" t="s">
        <v>116</v>
      </c>
      <c r="D93" s="5"/>
      <c r="E93" s="5" t="s">
        <v>117</v>
      </c>
      <c r="F93" s="5" t="s">
        <v>14</v>
      </c>
      <c r="G93" s="5" t="s">
        <v>11</v>
      </c>
    </row>
    <row r="94" spans="1:7" ht="23.5" outlineLevel="3" collapsed="1">
      <c r="A94" s="5" t="s">
        <v>14</v>
      </c>
      <c r="B94" s="5" t="s">
        <v>60</v>
      </c>
      <c r="C94" s="9" t="s">
        <v>61</v>
      </c>
      <c r="D94" s="5" t="b">
        <f>EXACT(G93,"No")</f>
        <v>0</v>
      </c>
      <c r="E94" s="10" t="s">
        <v>108</v>
      </c>
      <c r="F94" s="5" t="s">
        <v>14</v>
      </c>
      <c r="G94" s="5" t="s">
        <v>13</v>
      </c>
    </row>
    <row r="95" spans="1:7" ht="23.5" outlineLevel="3" collapsed="1">
      <c r="A95" s="5" t="s">
        <v>14</v>
      </c>
      <c r="B95" s="5" t="s">
        <v>60</v>
      </c>
      <c r="C95" s="9" t="s">
        <v>61</v>
      </c>
      <c r="D95" s="5" t="b">
        <f>EXACT(G93,"Yes")</f>
        <v>1</v>
      </c>
      <c r="E95" s="10" t="s">
        <v>109</v>
      </c>
      <c r="F95" s="5" t="s">
        <v>14</v>
      </c>
      <c r="G95" s="5" t="s">
        <v>13</v>
      </c>
    </row>
    <row r="96" spans="1:7" outlineLevel="3" collapsed="1">
      <c r="A96" s="5" t="s">
        <v>11</v>
      </c>
      <c r="B96" s="5" t="s">
        <v>15</v>
      </c>
      <c r="C96" s="5" t="s">
        <v>13</v>
      </c>
      <c r="D96" s="5"/>
      <c r="E96" s="5" t="s">
        <v>100</v>
      </c>
      <c r="F96" s="5" t="s">
        <v>14</v>
      </c>
      <c r="G96" s="5" t="s">
        <v>17</v>
      </c>
    </row>
    <row r="97" spans="1:7" outlineLevel="2" collapsed="1">
      <c r="A97" s="6" t="s">
        <v>14</v>
      </c>
      <c r="B97" s="7" t="s">
        <v>118</v>
      </c>
      <c r="C97" s="6" t="s">
        <v>13</v>
      </c>
      <c r="D97" s="6" t="b">
        <f>EXACT(G81,"Tech for large-scale isolated grid power generation")</f>
        <v>0</v>
      </c>
      <c r="E97" s="6" t="s">
        <v>119</v>
      </c>
      <c r="F97" s="6" t="s">
        <v>14</v>
      </c>
      <c r="G97" s="6" t="s">
        <v>13</v>
      </c>
    </row>
    <row r="98" spans="1:7" ht="29" outlineLevel="3" collapsed="1">
      <c r="A98" s="5" t="s">
        <v>11</v>
      </c>
      <c r="B98" s="5" t="s">
        <v>53</v>
      </c>
      <c r="C98" s="5" t="s">
        <v>13</v>
      </c>
      <c r="D98" s="5"/>
      <c r="E98" s="5" t="s">
        <v>120</v>
      </c>
      <c r="F98" s="5" t="s">
        <v>14</v>
      </c>
      <c r="G98" s="5" t="s">
        <v>13</v>
      </c>
    </row>
    <row r="99" spans="1:7" ht="87" outlineLevel="3" collapsed="1">
      <c r="A99" s="5" t="s">
        <v>11</v>
      </c>
      <c r="B99" s="5" t="s">
        <v>53</v>
      </c>
      <c r="C99" s="8" t="s">
        <v>121</v>
      </c>
      <c r="D99" s="5"/>
      <c r="E99" s="5" t="s">
        <v>122</v>
      </c>
      <c r="F99" s="5" t="s">
        <v>14</v>
      </c>
      <c r="G99" s="5" t="s">
        <v>11</v>
      </c>
    </row>
    <row r="100" spans="1:7" ht="23.5" outlineLevel="3" collapsed="1">
      <c r="A100" s="5" t="s">
        <v>14</v>
      </c>
      <c r="B100" s="5" t="s">
        <v>60</v>
      </c>
      <c r="C100" s="9" t="s">
        <v>61</v>
      </c>
      <c r="D100" s="5" t="b">
        <f>EXACT(G99,"No")</f>
        <v>0</v>
      </c>
      <c r="E100" s="10" t="s">
        <v>108</v>
      </c>
      <c r="F100" s="5" t="s">
        <v>14</v>
      </c>
      <c r="G100" s="5" t="s">
        <v>13</v>
      </c>
    </row>
    <row r="101" spans="1:7" ht="23.5" outlineLevel="3" collapsed="1">
      <c r="A101" s="5" t="s">
        <v>14</v>
      </c>
      <c r="B101" s="5" t="s">
        <v>60</v>
      </c>
      <c r="C101" s="9" t="s">
        <v>61</v>
      </c>
      <c r="D101" s="5" t="b">
        <f>EXACT(G99,"Yes")</f>
        <v>1</v>
      </c>
      <c r="E101" s="10" t="s">
        <v>109</v>
      </c>
      <c r="F101" s="5" t="s">
        <v>14</v>
      </c>
      <c r="G101" s="5" t="s">
        <v>13</v>
      </c>
    </row>
    <row r="102" spans="1:7" outlineLevel="3" collapsed="1">
      <c r="A102" s="5" t="s">
        <v>11</v>
      </c>
      <c r="B102" s="5" t="s">
        <v>15</v>
      </c>
      <c r="C102" s="5" t="s">
        <v>13</v>
      </c>
      <c r="D102" s="5"/>
      <c r="E102" s="5" t="s">
        <v>100</v>
      </c>
      <c r="F102" s="5" t="s">
        <v>14</v>
      </c>
      <c r="G102" s="5" t="s">
        <v>17</v>
      </c>
    </row>
    <row r="103" spans="1:7" outlineLevel="2" collapsed="1">
      <c r="A103" s="6" t="s">
        <v>14</v>
      </c>
      <c r="B103" s="7" t="s">
        <v>123</v>
      </c>
      <c r="C103" s="6" t="s">
        <v>13</v>
      </c>
      <c r="D103" s="6" t="b">
        <f>EXACT(G81,"Tech for large-scale grid-connected power generation")</f>
        <v>1</v>
      </c>
      <c r="E103" s="6" t="s">
        <v>104</v>
      </c>
      <c r="F103" s="6" t="s">
        <v>14</v>
      </c>
      <c r="G103" s="6" t="s">
        <v>13</v>
      </c>
    </row>
    <row r="104" spans="1:7" ht="29" outlineLevel="3" collapsed="1">
      <c r="A104" s="5" t="s">
        <v>11</v>
      </c>
      <c r="B104" s="5" t="s">
        <v>53</v>
      </c>
      <c r="C104" s="8" t="s">
        <v>124</v>
      </c>
      <c r="D104" s="5"/>
      <c r="E104" s="5" t="s">
        <v>125</v>
      </c>
      <c r="F104" s="5" t="s">
        <v>14</v>
      </c>
      <c r="G104" s="5" t="s">
        <v>126</v>
      </c>
    </row>
    <row r="105" spans="1:7" ht="72.5" outlineLevel="3" collapsed="1">
      <c r="A105" s="5" t="s">
        <v>11</v>
      </c>
      <c r="B105" s="5" t="s">
        <v>53</v>
      </c>
      <c r="C105" s="8" t="s">
        <v>127</v>
      </c>
      <c r="D105" s="5"/>
      <c r="E105" s="5" t="s">
        <v>128</v>
      </c>
      <c r="F105" s="5" t="s">
        <v>14</v>
      </c>
      <c r="G105" s="5" t="s">
        <v>11</v>
      </c>
    </row>
    <row r="106" spans="1:7" ht="23.5" outlineLevel="3" collapsed="1">
      <c r="A106" s="5" t="s">
        <v>14</v>
      </c>
      <c r="B106" s="5" t="s">
        <v>60</v>
      </c>
      <c r="C106" s="9" t="s">
        <v>61</v>
      </c>
      <c r="D106" s="5" t="b">
        <f>EXACT(G105,"No")</f>
        <v>0</v>
      </c>
      <c r="E106" s="10" t="s">
        <v>108</v>
      </c>
      <c r="F106" s="5" t="s">
        <v>14</v>
      </c>
      <c r="G106" s="5" t="s">
        <v>13</v>
      </c>
    </row>
    <row r="107" spans="1:7" ht="23.5" outlineLevel="3" collapsed="1">
      <c r="A107" s="5" t="s">
        <v>14</v>
      </c>
      <c r="B107" s="5" t="s">
        <v>60</v>
      </c>
      <c r="C107" s="9" t="s">
        <v>61</v>
      </c>
      <c r="D107" s="5" t="b">
        <f>EXACT(G105,"Yes")</f>
        <v>1</v>
      </c>
      <c r="E107" s="10" t="s">
        <v>109</v>
      </c>
      <c r="F107" s="5" t="s">
        <v>14</v>
      </c>
      <c r="G107" s="5" t="s">
        <v>13</v>
      </c>
    </row>
    <row r="108" spans="1:7" outlineLevel="3" collapsed="1">
      <c r="A108" s="5" t="s">
        <v>11</v>
      </c>
      <c r="B108" s="5" t="s">
        <v>15</v>
      </c>
      <c r="C108" s="5" t="s">
        <v>13</v>
      </c>
      <c r="D108" s="5"/>
      <c r="E108" s="5" t="s">
        <v>100</v>
      </c>
      <c r="F108" s="5" t="s">
        <v>14</v>
      </c>
      <c r="G108" s="5" t="s">
        <v>17</v>
      </c>
    </row>
    <row r="109" spans="1:7" outlineLevel="1" collapsed="1">
      <c r="A109" s="6" t="s">
        <v>14</v>
      </c>
      <c r="B109" s="7" t="s">
        <v>94</v>
      </c>
      <c r="C109" s="6" t="s">
        <v>13</v>
      </c>
      <c r="D109" s="6" t="b">
        <f>EXACT(G76,"Waste handling and disposal")</f>
        <v>1</v>
      </c>
      <c r="E109" s="6" t="s">
        <v>94</v>
      </c>
      <c r="F109" s="6" t="s">
        <v>14</v>
      </c>
      <c r="G109" s="6" t="s">
        <v>13</v>
      </c>
    </row>
    <row r="110" spans="1:7" ht="29" outlineLevel="2" collapsed="1">
      <c r="A110" s="5" t="s">
        <v>11</v>
      </c>
      <c r="B110" s="5" t="s">
        <v>53</v>
      </c>
      <c r="C110" s="8" t="s">
        <v>129</v>
      </c>
      <c r="D110" s="5"/>
      <c r="E110" s="5" t="s">
        <v>130</v>
      </c>
      <c r="F110" s="5" t="s">
        <v>14</v>
      </c>
      <c r="G110" s="5" t="s">
        <v>131</v>
      </c>
    </row>
    <row r="111" spans="1:7" outlineLevel="2" collapsed="1">
      <c r="A111" s="6" t="s">
        <v>14</v>
      </c>
      <c r="B111" s="7" t="s">
        <v>132</v>
      </c>
      <c r="C111" s="6" t="s">
        <v>13</v>
      </c>
      <c r="D111" s="6" t="b">
        <f>EXACT(G110,"Methane recovery in wastewater treatment")</f>
        <v>0</v>
      </c>
      <c r="E111" s="6" t="s">
        <v>133</v>
      </c>
      <c r="F111" s="6" t="s">
        <v>14</v>
      </c>
      <c r="G111" s="6" t="s">
        <v>13</v>
      </c>
    </row>
    <row r="112" spans="1:7" ht="116" outlineLevel="3" collapsed="1">
      <c r="A112" s="5" t="s">
        <v>11</v>
      </c>
      <c r="B112" s="5" t="s">
        <v>53</v>
      </c>
      <c r="C112" s="8" t="s">
        <v>134</v>
      </c>
      <c r="D112" s="5"/>
      <c r="E112" s="5" t="s">
        <v>135</v>
      </c>
      <c r="F112" s="5" t="s">
        <v>14</v>
      </c>
      <c r="G112" s="5" t="s">
        <v>11</v>
      </c>
    </row>
    <row r="113" spans="1:7" ht="23.5" outlineLevel="3" collapsed="1">
      <c r="A113" s="5" t="s">
        <v>14</v>
      </c>
      <c r="B113" s="5" t="s">
        <v>60</v>
      </c>
      <c r="C113" s="9" t="s">
        <v>61</v>
      </c>
      <c r="D113" s="5" t="b">
        <f>EXACT(G112,"No")</f>
        <v>0</v>
      </c>
      <c r="E113" s="10" t="s">
        <v>108</v>
      </c>
      <c r="F113" s="5" t="s">
        <v>14</v>
      </c>
      <c r="G113" s="5" t="s">
        <v>13</v>
      </c>
    </row>
    <row r="114" spans="1:7" ht="23.5" outlineLevel="3" collapsed="1">
      <c r="A114" s="5" t="s">
        <v>14</v>
      </c>
      <c r="B114" s="5" t="s">
        <v>60</v>
      </c>
      <c r="C114" s="9" t="s">
        <v>61</v>
      </c>
      <c r="D114" s="5" t="b">
        <f>EXACT(G112,"Yes")</f>
        <v>1</v>
      </c>
      <c r="E114" s="10" t="s">
        <v>109</v>
      </c>
      <c r="F114" s="5" t="s">
        <v>14</v>
      </c>
      <c r="G114" s="5" t="s">
        <v>13</v>
      </c>
    </row>
    <row r="115" spans="1:7" outlineLevel="3" collapsed="1">
      <c r="A115" s="5" t="s">
        <v>11</v>
      </c>
      <c r="B115" s="5" t="s">
        <v>15</v>
      </c>
      <c r="C115" s="5" t="s">
        <v>13</v>
      </c>
      <c r="D115" s="5"/>
      <c r="E115" s="5" t="s">
        <v>100</v>
      </c>
      <c r="F115" s="5" t="s">
        <v>14</v>
      </c>
      <c r="G115" s="5" t="s">
        <v>17</v>
      </c>
    </row>
    <row r="116" spans="1:7" outlineLevel="2" collapsed="1">
      <c r="A116" s="6" t="s">
        <v>14</v>
      </c>
      <c r="B116" s="7" t="s">
        <v>136</v>
      </c>
      <c r="C116" s="6" t="s">
        <v>13</v>
      </c>
      <c r="D116" s="6" t="b">
        <f>EXACT(G110,"Landfill gas recovery and its gainful use")</f>
        <v>1</v>
      </c>
      <c r="E116" s="6" t="s">
        <v>131</v>
      </c>
      <c r="F116" s="6" t="s">
        <v>14</v>
      </c>
      <c r="G116" s="6" t="s">
        <v>13</v>
      </c>
    </row>
    <row r="117" spans="1:7" ht="58" outlineLevel="3" collapsed="1">
      <c r="A117" s="5" t="s">
        <v>11</v>
      </c>
      <c r="B117" s="5" t="s">
        <v>53</v>
      </c>
      <c r="C117" s="8" t="s">
        <v>137</v>
      </c>
      <c r="D117" s="5"/>
      <c r="E117" s="5" t="s">
        <v>138</v>
      </c>
      <c r="F117" s="5" t="s">
        <v>14</v>
      </c>
      <c r="G117" s="5" t="s">
        <v>11</v>
      </c>
    </row>
    <row r="118" spans="1:7" ht="23.5" outlineLevel="3" collapsed="1">
      <c r="A118" s="5" t="s">
        <v>14</v>
      </c>
      <c r="B118" s="5" t="s">
        <v>60</v>
      </c>
      <c r="C118" s="9" t="s">
        <v>61</v>
      </c>
      <c r="D118" s="5" t="b">
        <f>EXACT(G117,"No")</f>
        <v>0</v>
      </c>
      <c r="E118" s="10" t="s">
        <v>108</v>
      </c>
      <c r="F118" s="5" t="s">
        <v>14</v>
      </c>
      <c r="G118" s="5" t="s">
        <v>13</v>
      </c>
    </row>
    <row r="119" spans="1:7" ht="23.5" outlineLevel="3" collapsed="1">
      <c r="A119" s="5" t="s">
        <v>14</v>
      </c>
      <c r="B119" s="5" t="s">
        <v>60</v>
      </c>
      <c r="C119" s="9" t="s">
        <v>61</v>
      </c>
      <c r="D119" s="5" t="b">
        <f>EXACT(G117,"Yes")</f>
        <v>1</v>
      </c>
      <c r="E119" s="10" t="s">
        <v>109</v>
      </c>
      <c r="F119" s="5" t="s">
        <v>14</v>
      </c>
      <c r="G119" s="5" t="s">
        <v>13</v>
      </c>
    </row>
    <row r="120" spans="1:7" outlineLevel="3" collapsed="1">
      <c r="A120" s="5" t="s">
        <v>11</v>
      </c>
      <c r="B120" s="5" t="s">
        <v>15</v>
      </c>
      <c r="C120" s="5" t="s">
        <v>13</v>
      </c>
      <c r="D120" s="5"/>
      <c r="E120" s="5" t="s">
        <v>100</v>
      </c>
      <c r="F120" s="5" t="s">
        <v>14</v>
      </c>
      <c r="G120" s="5" t="s">
        <v>17</v>
      </c>
    </row>
    <row r="121" spans="1:7">
      <c r="A121" s="3" t="s">
        <v>14</v>
      </c>
      <c r="B121" s="3" t="s">
        <v>139</v>
      </c>
      <c r="C121" s="3" t="s">
        <v>13</v>
      </c>
      <c r="D121" s="3" t="s">
        <v>14</v>
      </c>
      <c r="E121" s="3" t="s">
        <v>140</v>
      </c>
      <c r="F121" s="3" t="s">
        <v>14</v>
      </c>
      <c r="G121" s="3">
        <v>1</v>
      </c>
    </row>
    <row r="122" spans="1:7">
      <c r="A122" s="3" t="s">
        <v>14</v>
      </c>
      <c r="B122" s="3" t="s">
        <v>139</v>
      </c>
      <c r="C122" s="3" t="s">
        <v>13</v>
      </c>
      <c r="D122" s="3" t="s">
        <v>14</v>
      </c>
      <c r="E122" s="3" t="s">
        <v>141</v>
      </c>
      <c r="F122" s="3" t="s">
        <v>14</v>
      </c>
      <c r="G122" s="3">
        <v>1</v>
      </c>
    </row>
    <row r="123" spans="1:7" ht="29">
      <c r="A123" s="3" t="s">
        <v>14</v>
      </c>
      <c r="B123" s="3" t="s">
        <v>139</v>
      </c>
      <c r="C123" s="3" t="s">
        <v>13</v>
      </c>
      <c r="D123" s="3" t="s">
        <v>14</v>
      </c>
      <c r="E123" s="3" t="s">
        <v>142</v>
      </c>
      <c r="F123" s="3" t="s">
        <v>14</v>
      </c>
      <c r="G123" s="3">
        <v>1</v>
      </c>
    </row>
    <row r="124" spans="1:7">
      <c r="A124" s="3" t="s">
        <v>14</v>
      </c>
      <c r="B124" s="3" t="s">
        <v>139</v>
      </c>
      <c r="C124" s="3" t="s">
        <v>13</v>
      </c>
      <c r="D124" s="3" t="s">
        <v>14</v>
      </c>
      <c r="E124" s="3" t="s">
        <v>143</v>
      </c>
      <c r="F124" s="3" t="s">
        <v>14</v>
      </c>
      <c r="G124" s="3">
        <v>1</v>
      </c>
    </row>
    <row r="125" spans="1:7">
      <c r="A125" s="3" t="s">
        <v>14</v>
      </c>
      <c r="B125" s="3" t="s">
        <v>139</v>
      </c>
      <c r="C125" s="3" t="s">
        <v>13</v>
      </c>
      <c r="D125" s="3" t="s">
        <v>14</v>
      </c>
      <c r="E125" s="3" t="s">
        <v>144</v>
      </c>
      <c r="F125" s="3" t="s">
        <v>14</v>
      </c>
      <c r="G125" s="3">
        <v>1</v>
      </c>
    </row>
    <row r="126" spans="1:7">
      <c r="A126" s="3" t="s">
        <v>14</v>
      </c>
      <c r="B126" s="3" t="s">
        <v>139</v>
      </c>
      <c r="C126" s="3" t="s">
        <v>13</v>
      </c>
      <c r="D126" s="3" t="s">
        <v>14</v>
      </c>
      <c r="E126" s="3" t="s">
        <v>145</v>
      </c>
      <c r="F126" s="3" t="s">
        <v>14</v>
      </c>
      <c r="G126" s="3">
        <v>1</v>
      </c>
    </row>
    <row r="127" spans="1:7">
      <c r="A127" s="3" t="s">
        <v>14</v>
      </c>
      <c r="B127" s="3" t="s">
        <v>139</v>
      </c>
      <c r="C127" s="3" t="s">
        <v>13</v>
      </c>
      <c r="D127" s="3" t="s">
        <v>14</v>
      </c>
      <c r="E127" s="3" t="s">
        <v>552</v>
      </c>
      <c r="F127" s="3" t="s">
        <v>14</v>
      </c>
      <c r="G127" s="3">
        <v>1</v>
      </c>
    </row>
    <row r="128" spans="1:7" ht="29">
      <c r="A128" s="3" t="s">
        <v>14</v>
      </c>
      <c r="B128" s="3" t="s">
        <v>139</v>
      </c>
      <c r="C128" s="3" t="s">
        <v>13</v>
      </c>
      <c r="D128" s="3" t="s">
        <v>14</v>
      </c>
      <c r="E128" s="3" t="s">
        <v>147</v>
      </c>
      <c r="F128" s="3" t="s">
        <v>14</v>
      </c>
      <c r="G128" s="3">
        <v>1</v>
      </c>
    </row>
    <row r="129" spans="1:7" ht="29">
      <c r="A129" s="3" t="s">
        <v>14</v>
      </c>
      <c r="B129" s="3" t="s">
        <v>139</v>
      </c>
      <c r="C129" s="3" t="s">
        <v>13</v>
      </c>
      <c r="D129" s="3" t="s">
        <v>14</v>
      </c>
      <c r="E129" s="3" t="s">
        <v>148</v>
      </c>
      <c r="F129" s="3" t="s">
        <v>14</v>
      </c>
      <c r="G129" s="3">
        <v>1</v>
      </c>
    </row>
    <row r="130" spans="1:7">
      <c r="A130" s="3" t="s">
        <v>14</v>
      </c>
      <c r="B130" s="3" t="s">
        <v>139</v>
      </c>
      <c r="C130" s="3" t="s">
        <v>13</v>
      </c>
      <c r="D130" s="3" t="s">
        <v>14</v>
      </c>
      <c r="E130" s="3" t="s">
        <v>149</v>
      </c>
      <c r="F130" s="3" t="s">
        <v>14</v>
      </c>
      <c r="G130" s="3">
        <v>1</v>
      </c>
    </row>
    <row r="131" spans="1:7">
      <c r="A131" s="3" t="s">
        <v>11</v>
      </c>
      <c r="B131" s="3" t="s">
        <v>139</v>
      </c>
      <c r="C131" s="3" t="s">
        <v>13</v>
      </c>
      <c r="D131" s="3"/>
      <c r="E131" s="3" t="s">
        <v>150</v>
      </c>
      <c r="F131" s="3" t="s">
        <v>14</v>
      </c>
      <c r="G131" s="3">
        <v>1</v>
      </c>
    </row>
    <row r="132" spans="1:7" ht="29">
      <c r="A132" s="3" t="s">
        <v>11</v>
      </c>
      <c r="B132" s="3" t="s">
        <v>139</v>
      </c>
      <c r="C132" s="3" t="s">
        <v>13</v>
      </c>
      <c r="D132" s="3"/>
      <c r="E132" s="3" t="s">
        <v>151</v>
      </c>
      <c r="F132" s="3" t="s">
        <v>14</v>
      </c>
      <c r="G132" s="3">
        <v>1</v>
      </c>
    </row>
    <row r="133" spans="1:7" ht="29">
      <c r="A133" s="3" t="s">
        <v>11</v>
      </c>
      <c r="B133" s="3" t="s">
        <v>139</v>
      </c>
      <c r="C133" s="3" t="s">
        <v>13</v>
      </c>
      <c r="D133" s="3"/>
      <c r="E133" s="3" t="s">
        <v>152</v>
      </c>
      <c r="F133" s="3" t="s">
        <v>14</v>
      </c>
      <c r="G133" s="3">
        <v>1</v>
      </c>
    </row>
    <row r="134" spans="1:7">
      <c r="A134" s="3" t="s">
        <v>11</v>
      </c>
      <c r="B134" s="3" t="s">
        <v>139</v>
      </c>
      <c r="C134" s="3" t="s">
        <v>13</v>
      </c>
      <c r="D134" s="3"/>
      <c r="E134" s="3" t="s">
        <v>153</v>
      </c>
      <c r="F134" s="3" t="s">
        <v>14</v>
      </c>
      <c r="G134" s="3">
        <v>1</v>
      </c>
    </row>
    <row r="135" spans="1:7">
      <c r="A135" s="3" t="s">
        <v>14</v>
      </c>
      <c r="B135" s="3" t="s">
        <v>139</v>
      </c>
      <c r="C135" s="3" t="s">
        <v>13</v>
      </c>
      <c r="D135" s="3" t="s">
        <v>14</v>
      </c>
      <c r="E135" s="3" t="s">
        <v>154</v>
      </c>
      <c r="F135" s="3" t="s">
        <v>14</v>
      </c>
      <c r="G135" s="3">
        <v>1</v>
      </c>
    </row>
    <row r="136" spans="1:7" ht="58">
      <c r="A136" s="3" t="s">
        <v>14</v>
      </c>
      <c r="B136" s="3" t="s">
        <v>139</v>
      </c>
      <c r="C136" s="3" t="s">
        <v>13</v>
      </c>
      <c r="D136" s="3" t="s">
        <v>14</v>
      </c>
      <c r="E136" s="3" t="s">
        <v>155</v>
      </c>
      <c r="F136" s="3" t="s">
        <v>14</v>
      </c>
      <c r="G136" s="3">
        <v>1</v>
      </c>
    </row>
    <row r="137" spans="1:7" ht="43.5">
      <c r="A137" s="3" t="s">
        <v>14</v>
      </c>
      <c r="B137" s="3" t="s">
        <v>139</v>
      </c>
      <c r="C137" s="3" t="s">
        <v>13</v>
      </c>
      <c r="D137" s="3" t="s">
        <v>14</v>
      </c>
      <c r="E137" s="3" t="s">
        <v>156</v>
      </c>
      <c r="F137" s="3" t="s">
        <v>14</v>
      </c>
      <c r="G137" s="3">
        <v>1</v>
      </c>
    </row>
    <row r="138" spans="1:7">
      <c r="A138" s="3" t="s">
        <v>11</v>
      </c>
      <c r="B138" s="3" t="s">
        <v>139</v>
      </c>
      <c r="C138" s="3" t="s">
        <v>13</v>
      </c>
      <c r="D138" s="3"/>
      <c r="E138" s="3" t="s">
        <v>553</v>
      </c>
      <c r="F138" s="3" t="s">
        <v>14</v>
      </c>
      <c r="G138" s="3">
        <v>1</v>
      </c>
    </row>
    <row r="139" spans="1:7">
      <c r="A139" s="3" t="s">
        <v>11</v>
      </c>
      <c r="B139" s="3" t="s">
        <v>139</v>
      </c>
      <c r="C139" s="3" t="s">
        <v>13</v>
      </c>
      <c r="D139" s="3"/>
      <c r="E139" s="3" t="s">
        <v>158</v>
      </c>
      <c r="F139" s="3" t="s">
        <v>14</v>
      </c>
      <c r="G139" s="3">
        <v>1</v>
      </c>
    </row>
    <row r="140" spans="1:7">
      <c r="A140" s="3" t="s">
        <v>11</v>
      </c>
      <c r="B140" s="3" t="s">
        <v>139</v>
      </c>
      <c r="C140" s="3" t="s">
        <v>13</v>
      </c>
      <c r="D140" s="3"/>
      <c r="E140" s="3" t="s">
        <v>159</v>
      </c>
      <c r="F140" s="3" t="s">
        <v>14</v>
      </c>
      <c r="G140" s="3">
        <v>1</v>
      </c>
    </row>
    <row r="141" spans="1:7" ht="29">
      <c r="A141" s="3" t="s">
        <v>11</v>
      </c>
      <c r="B141" s="3" t="s">
        <v>139</v>
      </c>
      <c r="C141" s="3" t="s">
        <v>13</v>
      </c>
      <c r="D141" s="3"/>
      <c r="E141" s="3" t="s">
        <v>160</v>
      </c>
      <c r="F141" s="3" t="s">
        <v>14</v>
      </c>
      <c r="G141" s="3">
        <v>1</v>
      </c>
    </row>
    <row r="142" spans="1:7" ht="29">
      <c r="A142" s="3" t="s">
        <v>11</v>
      </c>
      <c r="B142" s="3" t="s">
        <v>53</v>
      </c>
      <c r="C142" s="4" t="s">
        <v>161</v>
      </c>
      <c r="D142" s="3"/>
      <c r="E142" s="3" t="s">
        <v>162</v>
      </c>
      <c r="F142" s="3" t="s">
        <v>14</v>
      </c>
      <c r="G142" s="3" t="s">
        <v>11</v>
      </c>
    </row>
    <row r="143" spans="1:7">
      <c r="A143" s="3" t="s">
        <v>14</v>
      </c>
      <c r="B143" s="4" t="s">
        <v>163</v>
      </c>
      <c r="C143" s="3" t="s">
        <v>13</v>
      </c>
      <c r="D143" s="3" t="b">
        <f>EXACT(G142,"No")</f>
        <v>0</v>
      </c>
      <c r="E143" s="3" t="s">
        <v>163</v>
      </c>
      <c r="F143" s="3" t="s">
        <v>14</v>
      </c>
      <c r="G143" s="3" t="s">
        <v>13</v>
      </c>
    </row>
    <row r="144" spans="1:7" outlineLevel="1" collapsed="1">
      <c r="A144" s="5" t="s">
        <v>14</v>
      </c>
      <c r="B144" s="5" t="s">
        <v>139</v>
      </c>
      <c r="C144" s="5" t="s">
        <v>13</v>
      </c>
      <c r="D144" s="5" t="s">
        <v>14</v>
      </c>
      <c r="E144" s="5" t="s">
        <v>164</v>
      </c>
      <c r="F144" s="5" t="s">
        <v>14</v>
      </c>
      <c r="G144" s="5">
        <v>1</v>
      </c>
    </row>
    <row r="145" spans="1:7" ht="29" outlineLevel="1" collapsed="1">
      <c r="A145" s="5" t="s">
        <v>11</v>
      </c>
      <c r="B145" s="5" t="s">
        <v>139</v>
      </c>
      <c r="C145" s="5" t="s">
        <v>13</v>
      </c>
      <c r="D145" s="5"/>
      <c r="E145" s="5" t="s">
        <v>165</v>
      </c>
      <c r="F145" s="5" t="s">
        <v>14</v>
      </c>
      <c r="G145" s="5">
        <v>1</v>
      </c>
    </row>
    <row r="146" spans="1:7" ht="29" outlineLevel="1" collapsed="1">
      <c r="A146" s="5" t="s">
        <v>11</v>
      </c>
      <c r="B146" s="5" t="s">
        <v>139</v>
      </c>
      <c r="C146" s="5" t="s">
        <v>13</v>
      </c>
      <c r="D146" s="5"/>
      <c r="E146" s="5" t="s">
        <v>166</v>
      </c>
      <c r="F146" s="5" t="s">
        <v>14</v>
      </c>
      <c r="G146" s="5">
        <v>1</v>
      </c>
    </row>
    <row r="147" spans="1:7" ht="29" outlineLevel="1" collapsed="1">
      <c r="A147" s="5" t="s">
        <v>11</v>
      </c>
      <c r="B147" s="5" t="s">
        <v>139</v>
      </c>
      <c r="C147" s="5" t="s">
        <v>13</v>
      </c>
      <c r="D147" s="5"/>
      <c r="E147" s="5" t="s">
        <v>167</v>
      </c>
      <c r="F147" s="5" t="s">
        <v>14</v>
      </c>
      <c r="G147" s="5">
        <v>1</v>
      </c>
    </row>
    <row r="148" spans="1:7" ht="43.5" outlineLevel="1" collapsed="1">
      <c r="A148" s="5" t="s">
        <v>11</v>
      </c>
      <c r="B148" s="5" t="s">
        <v>139</v>
      </c>
      <c r="C148" s="5" t="s">
        <v>13</v>
      </c>
      <c r="D148" s="5"/>
      <c r="E148" s="5" t="s">
        <v>168</v>
      </c>
      <c r="F148" s="5" t="s">
        <v>14</v>
      </c>
      <c r="G148" s="5">
        <v>1</v>
      </c>
    </row>
    <row r="149" spans="1:7" ht="29" outlineLevel="1" collapsed="1">
      <c r="A149" s="5" t="s">
        <v>14</v>
      </c>
      <c r="B149" s="5" t="s">
        <v>139</v>
      </c>
      <c r="C149" s="5" t="s">
        <v>13</v>
      </c>
      <c r="D149" s="5" t="s">
        <v>14</v>
      </c>
      <c r="E149" s="5" t="s">
        <v>169</v>
      </c>
      <c r="F149" s="5" t="s">
        <v>14</v>
      </c>
      <c r="G149" s="5">
        <v>1</v>
      </c>
    </row>
    <row r="150" spans="1:7" ht="29" outlineLevel="1" collapsed="1">
      <c r="A150" s="5" t="s">
        <v>11</v>
      </c>
      <c r="B150" s="5" t="s">
        <v>139</v>
      </c>
      <c r="C150" s="5" t="s">
        <v>13</v>
      </c>
      <c r="D150" s="5"/>
      <c r="E150" s="5" t="s">
        <v>170</v>
      </c>
      <c r="F150" s="5" t="s">
        <v>14</v>
      </c>
      <c r="G150" s="5">
        <v>1</v>
      </c>
    </row>
    <row r="151" spans="1:7" ht="29" outlineLevel="1" collapsed="1">
      <c r="A151" s="5" t="s">
        <v>11</v>
      </c>
      <c r="B151" s="5" t="s">
        <v>139</v>
      </c>
      <c r="C151" s="5" t="s">
        <v>13</v>
      </c>
      <c r="D151" s="5"/>
      <c r="E151" s="5" t="s">
        <v>171</v>
      </c>
      <c r="F151" s="5" t="s">
        <v>14</v>
      </c>
      <c r="G151" s="5">
        <v>1</v>
      </c>
    </row>
    <row r="152" spans="1:7">
      <c r="A152" s="3" t="s">
        <v>14</v>
      </c>
      <c r="B152" s="4" t="s">
        <v>172</v>
      </c>
      <c r="C152" s="3" t="s">
        <v>13</v>
      </c>
      <c r="D152" s="3" t="b">
        <f>EXACT(G142,"Yes")</f>
        <v>1</v>
      </c>
      <c r="E152" s="3" t="s">
        <v>172</v>
      </c>
      <c r="F152" s="3" t="s">
        <v>14</v>
      </c>
      <c r="G152" s="3" t="s">
        <v>13</v>
      </c>
    </row>
    <row r="153" spans="1:7" outlineLevel="1" collapsed="1">
      <c r="A153" s="5" t="s">
        <v>14</v>
      </c>
      <c r="B153" s="5" t="s">
        <v>139</v>
      </c>
      <c r="C153" s="5" t="s">
        <v>13</v>
      </c>
      <c r="D153" s="5" t="s">
        <v>14</v>
      </c>
      <c r="E153" s="5" t="s">
        <v>173</v>
      </c>
      <c r="F153" s="5" t="s">
        <v>14</v>
      </c>
      <c r="G153" s="5">
        <v>1</v>
      </c>
    </row>
    <row r="154" spans="1:7" ht="43.5" outlineLevel="1" collapsed="1">
      <c r="A154" s="5" t="s">
        <v>11</v>
      </c>
      <c r="B154" s="5" t="s">
        <v>139</v>
      </c>
      <c r="C154" s="5" t="s">
        <v>13</v>
      </c>
      <c r="D154" s="5"/>
      <c r="E154" s="5" t="s">
        <v>174</v>
      </c>
      <c r="F154" s="5" t="s">
        <v>14</v>
      </c>
      <c r="G154" s="5">
        <v>1</v>
      </c>
    </row>
    <row r="155" spans="1:7" ht="43.5" outlineLevel="1" collapsed="1">
      <c r="A155" s="5" t="s">
        <v>11</v>
      </c>
      <c r="B155" s="5" t="s">
        <v>139</v>
      </c>
      <c r="C155" s="5" t="s">
        <v>13</v>
      </c>
      <c r="D155" s="5"/>
      <c r="E155" s="5" t="s">
        <v>175</v>
      </c>
      <c r="F155" s="5" t="s">
        <v>14</v>
      </c>
      <c r="G155" s="5">
        <v>1</v>
      </c>
    </row>
    <row r="156" spans="1:7" ht="29" outlineLevel="1" collapsed="1">
      <c r="A156" s="5" t="s">
        <v>14</v>
      </c>
      <c r="B156" s="5" t="s">
        <v>139</v>
      </c>
      <c r="C156" s="5" t="s">
        <v>13</v>
      </c>
      <c r="D156" s="5" t="s">
        <v>14</v>
      </c>
      <c r="E156" s="5" t="s">
        <v>169</v>
      </c>
      <c r="F156" s="5" t="s">
        <v>14</v>
      </c>
      <c r="G156" s="5">
        <v>1</v>
      </c>
    </row>
    <row r="157" spans="1:7" ht="29" outlineLevel="1" collapsed="1">
      <c r="A157" s="5" t="s">
        <v>11</v>
      </c>
      <c r="B157" s="5" t="s">
        <v>139</v>
      </c>
      <c r="C157" s="5" t="s">
        <v>13</v>
      </c>
      <c r="D157" s="5"/>
      <c r="E157" s="5" t="s">
        <v>170</v>
      </c>
      <c r="F157" s="5" t="s">
        <v>14</v>
      </c>
      <c r="G157" s="5">
        <v>1</v>
      </c>
    </row>
    <row r="158" spans="1:7" ht="29" outlineLevel="1" collapsed="1">
      <c r="A158" s="5" t="s">
        <v>11</v>
      </c>
      <c r="B158" s="5" t="s">
        <v>139</v>
      </c>
      <c r="C158" s="5" t="s">
        <v>13</v>
      </c>
      <c r="D158" s="5"/>
      <c r="E158" s="5" t="s">
        <v>171</v>
      </c>
      <c r="F158" s="5" t="s">
        <v>14</v>
      </c>
      <c r="G158" s="5">
        <v>1</v>
      </c>
    </row>
    <row r="159" spans="1:7" ht="29">
      <c r="A159" s="3" t="s">
        <v>14</v>
      </c>
      <c r="B159" s="3" t="s">
        <v>139</v>
      </c>
      <c r="C159" s="3" t="s">
        <v>13</v>
      </c>
      <c r="D159" s="3" t="s">
        <v>14</v>
      </c>
      <c r="E159" s="3" t="s">
        <v>169</v>
      </c>
      <c r="F159" s="3" t="s">
        <v>14</v>
      </c>
      <c r="G159" s="3">
        <v>1</v>
      </c>
    </row>
    <row r="160" spans="1:7" ht="29">
      <c r="A160" s="3" t="s">
        <v>11</v>
      </c>
      <c r="B160" s="3" t="s">
        <v>53</v>
      </c>
      <c r="C160" s="4" t="s">
        <v>176</v>
      </c>
      <c r="D160" s="3"/>
      <c r="E160" s="3" t="s">
        <v>177</v>
      </c>
      <c r="F160" s="3" t="s">
        <v>14</v>
      </c>
      <c r="G160" s="3" t="s">
        <v>178</v>
      </c>
    </row>
    <row r="161" spans="1:7">
      <c r="A161" s="3" t="s">
        <v>14</v>
      </c>
      <c r="B161" s="4" t="s">
        <v>179</v>
      </c>
      <c r="C161" s="3" t="s">
        <v>13</v>
      </c>
      <c r="D161" s="3" t="b">
        <f>EXACT(G160,"Grid")</f>
        <v>1</v>
      </c>
      <c r="E161" s="3" t="s">
        <v>179</v>
      </c>
      <c r="F161" s="3" t="s">
        <v>14</v>
      </c>
      <c r="G161" s="3" t="s">
        <v>13</v>
      </c>
    </row>
    <row r="162" spans="1:7" ht="43.5" outlineLevel="1" collapsed="1">
      <c r="A162" s="5" t="s">
        <v>11</v>
      </c>
      <c r="B162" s="5" t="s">
        <v>53</v>
      </c>
      <c r="C162" s="8" t="s">
        <v>180</v>
      </c>
      <c r="D162" s="5"/>
      <c r="E162" s="5" t="s">
        <v>181</v>
      </c>
      <c r="F162" s="5" t="s">
        <v>14</v>
      </c>
      <c r="G162" s="5" t="s">
        <v>182</v>
      </c>
    </row>
    <row r="163" spans="1:7" ht="29" outlineLevel="1" collapsed="1">
      <c r="A163" s="6" t="s">
        <v>14</v>
      </c>
      <c r="B163" s="7" t="s">
        <v>183</v>
      </c>
      <c r="C163" s="6" t="s">
        <v>13</v>
      </c>
      <c r="D163" s="6" t="b">
        <f>EXACT(G162,"Electricity consumption from the grid and (a) fossil fuel fired captive power plant(s)")</f>
        <v>0</v>
      </c>
      <c r="E163" s="6" t="s">
        <v>184</v>
      </c>
      <c r="F163" s="6" t="s">
        <v>14</v>
      </c>
      <c r="G163" s="6" t="s">
        <v>13</v>
      </c>
    </row>
    <row r="164" spans="1:7" ht="29" outlineLevel="2" collapsed="1">
      <c r="A164" s="5" t="s">
        <v>11</v>
      </c>
      <c r="B164" s="5" t="s">
        <v>53</v>
      </c>
      <c r="C164" s="8" t="s">
        <v>185</v>
      </c>
      <c r="D164" s="5"/>
      <c r="E164" s="5" t="s">
        <v>186</v>
      </c>
      <c r="F164" s="5" t="s">
        <v>14</v>
      </c>
      <c r="G164" s="5" t="s">
        <v>187</v>
      </c>
    </row>
    <row r="165" spans="1:7" outlineLevel="2" collapsed="1">
      <c r="A165" s="6" t="s">
        <v>14</v>
      </c>
      <c r="B165" s="7" t="s">
        <v>188</v>
      </c>
      <c r="C165" s="6" t="s">
        <v>13</v>
      </c>
      <c r="D165" s="6" t="b">
        <f>EXACT(G164,"Electricity from both the grid and captive power plant(s)")</f>
        <v>0</v>
      </c>
      <c r="E165" s="6" t="s">
        <v>189</v>
      </c>
      <c r="F165" s="6" t="s">
        <v>14</v>
      </c>
      <c r="G165" s="6" t="s">
        <v>13</v>
      </c>
    </row>
    <row r="166" spans="1:7" ht="72.5" outlineLevel="3" collapsed="1">
      <c r="A166" s="5" t="s">
        <v>11</v>
      </c>
      <c r="B166" s="5" t="s">
        <v>53</v>
      </c>
      <c r="C166" s="8" t="s">
        <v>190</v>
      </c>
      <c r="D166" s="5"/>
      <c r="E166" s="5" t="s">
        <v>191</v>
      </c>
      <c r="F166" s="5" t="s">
        <v>14</v>
      </c>
      <c r="G166" s="5" t="s">
        <v>192</v>
      </c>
    </row>
    <row r="167" spans="1:7" outlineLevel="3" collapsed="1">
      <c r="A167" s="6" t="s">
        <v>14</v>
      </c>
      <c r="B167" s="7" t="s">
        <v>193</v>
      </c>
      <c r="C167" s="6" t="s">
        <v>13</v>
      </c>
      <c r="D167" s="6" t="b">
        <f>EXACT(G166,"Calculate the combined margin emission factor of the applicable electricity system, using the procedures in the latest approved version of the “Use Tool 7 to calculate the emission factor for an electricity system” (EFEL,j/k/l,y = EFgrid,CM,y)")</f>
        <v>1</v>
      </c>
      <c r="E167" s="6" t="s">
        <v>193</v>
      </c>
      <c r="F167" s="6" t="s">
        <v>14</v>
      </c>
      <c r="G167" s="6" t="s">
        <v>13</v>
      </c>
    </row>
    <row r="168" spans="1:7" outlineLevel="4" collapsed="1">
      <c r="A168" s="5" t="s">
        <v>11</v>
      </c>
      <c r="B168" s="5" t="s">
        <v>15</v>
      </c>
      <c r="C168" s="5" t="s">
        <v>13</v>
      </c>
      <c r="D168" s="5"/>
      <c r="E168" s="5" t="s">
        <v>194</v>
      </c>
      <c r="F168" s="5" t="s">
        <v>14</v>
      </c>
      <c r="G168" s="5" t="s">
        <v>17</v>
      </c>
    </row>
    <row r="169" spans="1:7" ht="29" outlineLevel="4" collapsed="1">
      <c r="A169" s="5" t="s">
        <v>11</v>
      </c>
      <c r="B169" s="5" t="s">
        <v>53</v>
      </c>
      <c r="C169" s="8" t="s">
        <v>195</v>
      </c>
      <c r="D169" s="5"/>
      <c r="E169" s="5" t="s">
        <v>196</v>
      </c>
      <c r="F169" s="5" t="s">
        <v>14</v>
      </c>
      <c r="G169" s="5" t="s">
        <v>197</v>
      </c>
    </row>
    <row r="170" spans="1:7" outlineLevel="4" collapsed="1">
      <c r="A170" s="6" t="s">
        <v>14</v>
      </c>
      <c r="B170" s="7" t="s">
        <v>198</v>
      </c>
      <c r="C170" s="6" t="s">
        <v>13</v>
      </c>
      <c r="D170" s="6" t="b">
        <f>EXACT(G169,"Annual")</f>
        <v>0</v>
      </c>
      <c r="E170" s="6" t="s">
        <v>199</v>
      </c>
      <c r="F170" s="6" t="s">
        <v>14</v>
      </c>
      <c r="G170" s="6" t="s">
        <v>13</v>
      </c>
    </row>
    <row r="171" spans="1:7" ht="29" outlineLevel="5" collapsed="1">
      <c r="A171" s="5" t="s">
        <v>11</v>
      </c>
      <c r="B171" s="5" t="s">
        <v>53</v>
      </c>
      <c r="C171" s="8" t="s">
        <v>200</v>
      </c>
      <c r="D171" s="5"/>
      <c r="E171" s="5" t="s">
        <v>199</v>
      </c>
      <c r="F171" s="5" t="s">
        <v>14</v>
      </c>
      <c r="G171" s="5" t="s">
        <v>11</v>
      </c>
    </row>
    <row r="172" spans="1:7" outlineLevel="5" collapsed="1">
      <c r="A172" s="6" t="s">
        <v>14</v>
      </c>
      <c r="B172" s="7" t="s">
        <v>201</v>
      </c>
      <c r="C172" s="6" t="s">
        <v>13</v>
      </c>
      <c r="D172" s="6" t="b">
        <f>EXACT(G171,"No")</f>
        <v>0</v>
      </c>
      <c r="E172" s="6" t="s">
        <v>202</v>
      </c>
      <c r="F172" s="6" t="s">
        <v>14</v>
      </c>
      <c r="G172" s="6" t="s">
        <v>13</v>
      </c>
    </row>
    <row r="173" spans="1:7" ht="29" outlineLevel="6" collapsed="1">
      <c r="A173" s="5" t="s">
        <v>11</v>
      </c>
      <c r="B173" s="5" t="s">
        <v>53</v>
      </c>
      <c r="C173" s="8" t="s">
        <v>203</v>
      </c>
      <c r="D173" s="5"/>
      <c r="E173" s="5" t="s">
        <v>202</v>
      </c>
      <c r="F173" s="5" t="s">
        <v>14</v>
      </c>
      <c r="G173" s="5" t="s">
        <v>11</v>
      </c>
    </row>
    <row r="174" spans="1:7" outlineLevel="6" collapsed="1">
      <c r="A174" s="6" t="s">
        <v>14</v>
      </c>
      <c r="B174" s="7" t="s">
        <v>204</v>
      </c>
      <c r="C174" s="6" t="s">
        <v>13</v>
      </c>
      <c r="D174" s="6" t="b">
        <f>EXACT(G173,"No")</f>
        <v>0</v>
      </c>
      <c r="E174" s="6" t="s">
        <v>205</v>
      </c>
      <c r="F174" s="6" t="s">
        <v>14</v>
      </c>
      <c r="G174" s="6" t="s">
        <v>13</v>
      </c>
    </row>
    <row r="175" spans="1:7" ht="29" outlineLevel="7" collapsed="1">
      <c r="A175" s="5" t="s">
        <v>11</v>
      </c>
      <c r="B175" s="5" t="s">
        <v>53</v>
      </c>
      <c r="C175" s="8" t="s">
        <v>206</v>
      </c>
      <c r="D175" s="5"/>
      <c r="E175" s="5" t="s">
        <v>205</v>
      </c>
      <c r="F175" s="5" t="s">
        <v>14</v>
      </c>
      <c r="G175" s="5" t="s">
        <v>11</v>
      </c>
    </row>
    <row r="176" spans="1:7" outlineLevel="7" collapsed="1">
      <c r="A176" s="5" t="s">
        <v>14</v>
      </c>
      <c r="B176" s="8" t="s">
        <v>207</v>
      </c>
      <c r="C176" s="5" t="s">
        <v>13</v>
      </c>
      <c r="D176" s="5" t="b">
        <f>EXACT(G175,"No")</f>
        <v>0</v>
      </c>
      <c r="E176" s="5" t="s">
        <v>208</v>
      </c>
      <c r="F176" s="5" t="s">
        <v>14</v>
      </c>
      <c r="G176" s="5" t="s">
        <v>13</v>
      </c>
    </row>
    <row r="177" spans="1:7" outlineLevel="7" collapsed="1">
      <c r="A177" s="5" t="s">
        <v>14</v>
      </c>
      <c r="B177" s="8" t="s">
        <v>209</v>
      </c>
      <c r="C177" s="5" t="s">
        <v>13</v>
      </c>
      <c r="D177" s="5" t="b">
        <f>EXACT(G175,"Yes")</f>
        <v>1</v>
      </c>
      <c r="E177" s="5" t="s">
        <v>210</v>
      </c>
      <c r="F177" s="5" t="s">
        <v>14</v>
      </c>
      <c r="G177" s="5" t="s">
        <v>13</v>
      </c>
    </row>
    <row r="178" spans="1:7" outlineLevel="6" collapsed="1">
      <c r="A178" s="6" t="s">
        <v>14</v>
      </c>
      <c r="B178" s="7" t="s">
        <v>211</v>
      </c>
      <c r="C178" s="6" t="s">
        <v>13</v>
      </c>
      <c r="D178" s="6" t="b">
        <f>EXACT(G173,"Yes")</f>
        <v>1</v>
      </c>
      <c r="E178" s="6" t="s">
        <v>212</v>
      </c>
      <c r="F178" s="6" t="s">
        <v>14</v>
      </c>
      <c r="G178" s="6" t="s">
        <v>13</v>
      </c>
    </row>
    <row r="179" spans="1:7" ht="29" outlineLevel="7" collapsed="1">
      <c r="A179" s="5" t="s">
        <v>11</v>
      </c>
      <c r="B179" s="5" t="s">
        <v>53</v>
      </c>
      <c r="C179" s="8" t="s">
        <v>213</v>
      </c>
      <c r="D179" s="5"/>
      <c r="E179" s="5" t="s">
        <v>214</v>
      </c>
      <c r="F179" s="5" t="s">
        <v>14</v>
      </c>
      <c r="G179" s="5" t="s">
        <v>215</v>
      </c>
    </row>
    <row r="180" spans="1:7" ht="29" outlineLevel="7" collapsed="1">
      <c r="A180" s="5" t="s">
        <v>14</v>
      </c>
      <c r="B180" s="8" t="s">
        <v>216</v>
      </c>
      <c r="C180" s="5" t="s">
        <v>13</v>
      </c>
      <c r="D180" s="5" t="b">
        <f>EXACT(G179,"Based on the total net electricity generation of all power plants serving the system and the fuel types and total fuel consumption of the project electricity system")</f>
        <v>0</v>
      </c>
      <c r="E180" s="5" t="s">
        <v>217</v>
      </c>
      <c r="F180" s="5" t="s">
        <v>14</v>
      </c>
      <c r="G180" s="5" t="s">
        <v>13</v>
      </c>
    </row>
    <row r="181" spans="1:7" outlineLevel="7" collapsed="1">
      <c r="A181" s="5" t="s">
        <v>14</v>
      </c>
      <c r="B181" s="8" t="s">
        <v>218</v>
      </c>
      <c r="C181" s="5" t="s">
        <v>13</v>
      </c>
      <c r="D181" s="5" t="b">
        <f>EXACT(G179,"Based on the net electricity generation and a CO2 emission factor of each power unit")</f>
        <v>1</v>
      </c>
      <c r="E181" s="5" t="s">
        <v>219</v>
      </c>
      <c r="F181" s="5" t="s">
        <v>14</v>
      </c>
      <c r="G181" s="5" t="s">
        <v>13</v>
      </c>
    </row>
    <row r="182" spans="1:7" outlineLevel="7" collapsed="1">
      <c r="A182" s="5" t="s">
        <v>14</v>
      </c>
      <c r="B182" s="5" t="s">
        <v>139</v>
      </c>
      <c r="C182" s="5" t="s">
        <v>13</v>
      </c>
      <c r="D182" s="5" t="s">
        <v>14</v>
      </c>
      <c r="E182" s="5" t="s">
        <v>220</v>
      </c>
      <c r="F182" s="5" t="s">
        <v>14</v>
      </c>
      <c r="G182" s="5">
        <v>1</v>
      </c>
    </row>
    <row r="183" spans="1:7" outlineLevel="5" collapsed="1">
      <c r="A183" s="6" t="s">
        <v>14</v>
      </c>
      <c r="B183" s="7" t="s">
        <v>211</v>
      </c>
      <c r="C183" s="6" t="s">
        <v>13</v>
      </c>
      <c r="D183" s="6" t="b">
        <f>EXACT(G171,"Yes")</f>
        <v>1</v>
      </c>
      <c r="E183" s="6" t="s">
        <v>212</v>
      </c>
      <c r="F183" s="6" t="s">
        <v>14</v>
      </c>
      <c r="G183" s="6" t="s">
        <v>13</v>
      </c>
    </row>
    <row r="184" spans="1:7" ht="29" outlineLevel="6" collapsed="1">
      <c r="A184" s="5" t="s">
        <v>11</v>
      </c>
      <c r="B184" s="5" t="s">
        <v>53</v>
      </c>
      <c r="C184" s="8" t="s">
        <v>213</v>
      </c>
      <c r="D184" s="5"/>
      <c r="E184" s="5" t="s">
        <v>214</v>
      </c>
      <c r="F184" s="5" t="s">
        <v>14</v>
      </c>
      <c r="G184" s="5" t="s">
        <v>215</v>
      </c>
    </row>
    <row r="185" spans="1:7" ht="29" outlineLevel="6" collapsed="1">
      <c r="A185" s="6" t="s">
        <v>14</v>
      </c>
      <c r="B185" s="7" t="s">
        <v>216</v>
      </c>
      <c r="C185" s="6" t="s">
        <v>13</v>
      </c>
      <c r="D185" s="6" t="b">
        <f>EXACT(G184,"Based on the total net electricity generation of all power plants serving the system and the fuel types and total fuel consumption of the project electricity system")</f>
        <v>0</v>
      </c>
      <c r="E185" s="6" t="s">
        <v>217</v>
      </c>
      <c r="F185" s="6" t="s">
        <v>14</v>
      </c>
      <c r="G185" s="6" t="s">
        <v>13</v>
      </c>
    </row>
    <row r="186" spans="1:7" outlineLevel="7" collapsed="1">
      <c r="A186" s="5" t="s">
        <v>14</v>
      </c>
      <c r="B186" s="5" t="s">
        <v>139</v>
      </c>
      <c r="C186" s="5" t="s">
        <v>13</v>
      </c>
      <c r="D186" s="5" t="s">
        <v>14</v>
      </c>
      <c r="E186" s="5" t="s">
        <v>221</v>
      </c>
      <c r="F186" s="5" t="s">
        <v>14</v>
      </c>
      <c r="G186" s="5">
        <v>1</v>
      </c>
    </row>
    <row r="187" spans="1:7" ht="29" outlineLevel="7" collapsed="1">
      <c r="A187" s="5" t="s">
        <v>11</v>
      </c>
      <c r="B187" s="5" t="s">
        <v>139</v>
      </c>
      <c r="C187" s="5" t="s">
        <v>13</v>
      </c>
      <c r="D187" s="5"/>
      <c r="E187" s="5" t="s">
        <v>222</v>
      </c>
      <c r="F187" s="5" t="s">
        <v>14</v>
      </c>
      <c r="G187" s="5">
        <v>1</v>
      </c>
    </row>
    <row r="188" spans="1:7" outlineLevel="7" collapsed="1">
      <c r="A188" s="5" t="s">
        <v>11</v>
      </c>
      <c r="B188" s="8" t="s">
        <v>223</v>
      </c>
      <c r="C188" s="5" t="s">
        <v>13</v>
      </c>
      <c r="D188" s="5"/>
      <c r="E188" s="5" t="s">
        <v>223</v>
      </c>
      <c r="F188" s="5" t="s">
        <v>11</v>
      </c>
      <c r="G188" s="5" t="s">
        <v>13</v>
      </c>
    </row>
    <row r="189" spans="1:7" outlineLevel="6" collapsed="1">
      <c r="A189" s="6" t="s">
        <v>14</v>
      </c>
      <c r="B189" s="7" t="s">
        <v>218</v>
      </c>
      <c r="C189" s="6" t="s">
        <v>13</v>
      </c>
      <c r="D189" s="6" t="b">
        <f>EXACT(G184,"Based on the net electricity generation and a CO2 emission factor of each power unit")</f>
        <v>1</v>
      </c>
      <c r="E189" s="6" t="s">
        <v>219</v>
      </c>
      <c r="F189" s="6" t="s">
        <v>14</v>
      </c>
      <c r="G189" s="6" t="s">
        <v>13</v>
      </c>
    </row>
    <row r="190" spans="1:7" outlineLevel="7" collapsed="1">
      <c r="A190" s="5" t="s">
        <v>14</v>
      </c>
      <c r="B190" s="5" t="s">
        <v>139</v>
      </c>
      <c r="C190" s="5" t="s">
        <v>13</v>
      </c>
      <c r="D190" s="5" t="s">
        <v>14</v>
      </c>
      <c r="E190" s="5" t="s">
        <v>221</v>
      </c>
      <c r="F190" s="5" t="s">
        <v>14</v>
      </c>
      <c r="G190" s="5">
        <v>1</v>
      </c>
    </row>
    <row r="191" spans="1:7" outlineLevel="7" collapsed="1">
      <c r="A191" s="5" t="s">
        <v>11</v>
      </c>
      <c r="B191" s="8" t="s">
        <v>224</v>
      </c>
      <c r="C191" s="5" t="s">
        <v>13</v>
      </c>
      <c r="D191" s="5"/>
      <c r="E191" s="5" t="s">
        <v>225</v>
      </c>
      <c r="F191" s="5" t="s">
        <v>11</v>
      </c>
      <c r="G191" s="5" t="s">
        <v>13</v>
      </c>
    </row>
    <row r="192" spans="1:7" outlineLevel="6" collapsed="1">
      <c r="A192" s="5" t="s">
        <v>14</v>
      </c>
      <c r="B192" s="5" t="s">
        <v>139</v>
      </c>
      <c r="C192" s="5" t="s">
        <v>13</v>
      </c>
      <c r="D192" s="5" t="s">
        <v>14</v>
      </c>
      <c r="E192" s="5" t="s">
        <v>220</v>
      </c>
      <c r="F192" s="5" t="s">
        <v>14</v>
      </c>
      <c r="G192" s="5">
        <v>1</v>
      </c>
    </row>
    <row r="193" spans="1:7" outlineLevel="4" collapsed="1">
      <c r="A193" s="6" t="s">
        <v>14</v>
      </c>
      <c r="B193" s="7" t="s">
        <v>226</v>
      </c>
      <c r="C193" s="6" t="s">
        <v>13</v>
      </c>
      <c r="D193" s="6" t="b">
        <f>EXACT(G169,"Hourly")</f>
        <v>1</v>
      </c>
      <c r="E193" s="6" t="s">
        <v>227</v>
      </c>
      <c r="F193" s="6" t="s">
        <v>14</v>
      </c>
      <c r="G193" s="6" t="s">
        <v>13</v>
      </c>
    </row>
    <row r="194" spans="1:7" ht="29" outlineLevel="5" collapsed="1">
      <c r="A194" s="5" t="s">
        <v>11</v>
      </c>
      <c r="B194" s="5" t="s">
        <v>53</v>
      </c>
      <c r="C194" s="8" t="s">
        <v>228</v>
      </c>
      <c r="D194" s="5"/>
      <c r="E194" s="5" t="s">
        <v>229</v>
      </c>
      <c r="F194" s="5" t="s">
        <v>14</v>
      </c>
      <c r="G194" s="5" t="s">
        <v>230</v>
      </c>
    </row>
    <row r="195" spans="1:7" ht="29" outlineLevel="5" collapsed="1">
      <c r="A195" s="5" t="s">
        <v>11</v>
      </c>
      <c r="B195" s="5" t="s">
        <v>139</v>
      </c>
      <c r="C195" s="5" t="s">
        <v>13</v>
      </c>
      <c r="D195" s="5"/>
      <c r="E195" s="5" t="s">
        <v>231</v>
      </c>
      <c r="F195" s="5" t="s">
        <v>14</v>
      </c>
      <c r="G195" s="5">
        <v>1</v>
      </c>
    </row>
    <row r="196" spans="1:7" outlineLevel="4" collapsed="1">
      <c r="A196" s="6" t="s">
        <v>11</v>
      </c>
      <c r="B196" s="7" t="s">
        <v>232</v>
      </c>
      <c r="C196" s="6" t="s">
        <v>13</v>
      </c>
      <c r="D196" s="6"/>
      <c r="E196" s="6" t="s">
        <v>232</v>
      </c>
      <c r="F196" s="6" t="s">
        <v>14</v>
      </c>
      <c r="G196" s="6" t="s">
        <v>13</v>
      </c>
    </row>
    <row r="197" spans="1:7" outlineLevel="5" collapsed="1">
      <c r="A197" s="5" t="s">
        <v>14</v>
      </c>
      <c r="B197" s="5" t="s">
        <v>139</v>
      </c>
      <c r="C197" s="5" t="s">
        <v>13</v>
      </c>
      <c r="D197" s="5" t="s">
        <v>14</v>
      </c>
      <c r="E197" s="5" t="s">
        <v>233</v>
      </c>
      <c r="F197" s="5" t="s">
        <v>14</v>
      </c>
      <c r="G197" s="5">
        <v>1</v>
      </c>
    </row>
    <row r="198" spans="1:7" ht="409.5" outlineLevel="5" collapsed="1">
      <c r="A198" s="5" t="s">
        <v>14</v>
      </c>
      <c r="B198" s="5" t="s">
        <v>60</v>
      </c>
      <c r="C198" s="9" t="s">
        <v>61</v>
      </c>
      <c r="D198" s="5"/>
      <c r="E198" s="10" t="s">
        <v>234</v>
      </c>
      <c r="F198" s="5" t="s">
        <v>14</v>
      </c>
      <c r="G198" s="5" t="s">
        <v>13</v>
      </c>
    </row>
    <row r="199" spans="1:7" outlineLevel="5" collapsed="1">
      <c r="A199" s="5" t="s">
        <v>11</v>
      </c>
      <c r="B199" s="5" t="s">
        <v>139</v>
      </c>
      <c r="C199" s="5" t="s">
        <v>13</v>
      </c>
      <c r="D199" s="5"/>
      <c r="E199" s="5" t="s">
        <v>235</v>
      </c>
      <c r="F199" s="5" t="s">
        <v>14</v>
      </c>
      <c r="G199" s="5">
        <v>1</v>
      </c>
    </row>
    <row r="200" spans="1:7" outlineLevel="5" collapsed="1">
      <c r="A200" s="5" t="s">
        <v>11</v>
      </c>
      <c r="B200" s="5" t="s">
        <v>139</v>
      </c>
      <c r="C200" s="5" t="s">
        <v>13</v>
      </c>
      <c r="D200" s="5"/>
      <c r="E200" s="5" t="s">
        <v>236</v>
      </c>
      <c r="F200" s="5" t="s">
        <v>14</v>
      </c>
      <c r="G200" s="5">
        <v>1</v>
      </c>
    </row>
    <row r="201" spans="1:7" outlineLevel="5" collapsed="1">
      <c r="A201" s="6" t="s">
        <v>11</v>
      </c>
      <c r="B201" s="7" t="s">
        <v>237</v>
      </c>
      <c r="C201" s="6" t="s">
        <v>13</v>
      </c>
      <c r="D201" s="6"/>
      <c r="E201" s="6" t="s">
        <v>237</v>
      </c>
      <c r="F201" s="6" t="s">
        <v>11</v>
      </c>
      <c r="G201" s="6" t="s">
        <v>13</v>
      </c>
    </row>
    <row r="202" spans="1:7" outlineLevel="6" collapsed="1">
      <c r="A202" s="5" t="s">
        <v>11</v>
      </c>
      <c r="B202" s="5" t="s">
        <v>15</v>
      </c>
      <c r="C202" s="5" t="s">
        <v>13</v>
      </c>
      <c r="D202" s="5"/>
      <c r="E202" s="5" t="s">
        <v>238</v>
      </c>
      <c r="F202" s="5" t="s">
        <v>14</v>
      </c>
      <c r="G202" s="5" t="s">
        <v>17</v>
      </c>
    </row>
    <row r="203" spans="1:7" outlineLevel="6" collapsed="1">
      <c r="A203" s="5" t="s">
        <v>11</v>
      </c>
      <c r="B203" s="5" t="s">
        <v>41</v>
      </c>
      <c r="C203" s="5" t="s">
        <v>13</v>
      </c>
      <c r="D203" s="5"/>
      <c r="E203" s="5" t="s">
        <v>239</v>
      </c>
      <c r="F203" s="5" t="s">
        <v>14</v>
      </c>
      <c r="G203" s="5" t="s">
        <v>43</v>
      </c>
    </row>
    <row r="204" spans="1:7" outlineLevel="6" collapsed="1">
      <c r="A204" s="5" t="s">
        <v>11</v>
      </c>
      <c r="B204" s="5" t="s">
        <v>139</v>
      </c>
      <c r="C204" s="5" t="s">
        <v>13</v>
      </c>
      <c r="D204" s="5"/>
      <c r="E204" s="5" t="s">
        <v>240</v>
      </c>
      <c r="F204" s="5" t="s">
        <v>14</v>
      </c>
      <c r="G204" s="5">
        <v>1</v>
      </c>
    </row>
    <row r="205" spans="1:7" outlineLevel="6" collapsed="1">
      <c r="A205" s="5" t="s">
        <v>11</v>
      </c>
      <c r="B205" s="5" t="s">
        <v>139</v>
      </c>
      <c r="C205" s="5" t="s">
        <v>13</v>
      </c>
      <c r="D205" s="5"/>
      <c r="E205" s="5" t="s">
        <v>241</v>
      </c>
      <c r="F205" s="5" t="s">
        <v>14</v>
      </c>
      <c r="G205" s="5">
        <v>1</v>
      </c>
    </row>
    <row r="206" spans="1:7" outlineLevel="4" collapsed="1">
      <c r="A206" s="6" t="s">
        <v>11</v>
      </c>
      <c r="B206" s="7" t="s">
        <v>242</v>
      </c>
      <c r="C206" s="6" t="s">
        <v>13</v>
      </c>
      <c r="D206" s="6"/>
      <c r="E206" s="6" t="s">
        <v>242</v>
      </c>
      <c r="F206" s="6" t="s">
        <v>14</v>
      </c>
      <c r="G206" s="6" t="s">
        <v>13</v>
      </c>
    </row>
    <row r="207" spans="1:7" ht="29" outlineLevel="5" collapsed="1">
      <c r="A207" s="5" t="s">
        <v>11</v>
      </c>
      <c r="B207" s="5" t="s">
        <v>53</v>
      </c>
      <c r="C207" s="8" t="s">
        <v>243</v>
      </c>
      <c r="D207" s="5"/>
      <c r="E207" s="5" t="s">
        <v>244</v>
      </c>
      <c r="F207" s="5" t="s">
        <v>14</v>
      </c>
      <c r="G207" s="5" t="s">
        <v>11</v>
      </c>
    </row>
    <row r="208" spans="1:7" outlineLevel="5" collapsed="1">
      <c r="A208" s="6" t="s">
        <v>14</v>
      </c>
      <c r="B208" s="7" t="s">
        <v>245</v>
      </c>
      <c r="C208" s="6" t="s">
        <v>13</v>
      </c>
      <c r="D208" s="6" t="b">
        <f>EXACT(G207,"No")</f>
        <v>0</v>
      </c>
      <c r="E208" s="6" t="s">
        <v>246</v>
      </c>
      <c r="F208" s="6" t="s">
        <v>14</v>
      </c>
      <c r="G208" s="6" t="s">
        <v>13</v>
      </c>
    </row>
    <row r="209" spans="1:7" ht="29" outlineLevel="6" collapsed="1">
      <c r="A209" s="5" t="s">
        <v>11</v>
      </c>
      <c r="B209" s="5" t="s">
        <v>53</v>
      </c>
      <c r="C209" s="8" t="s">
        <v>247</v>
      </c>
      <c r="D209" s="5"/>
      <c r="E209" s="5" t="s">
        <v>248</v>
      </c>
      <c r="F209" s="5" t="s">
        <v>14</v>
      </c>
      <c r="G209" s="5" t="s">
        <v>249</v>
      </c>
    </row>
    <row r="210" spans="1:7" outlineLevel="6" collapsed="1">
      <c r="A210" s="6" t="s">
        <v>14</v>
      </c>
      <c r="B210" s="7" t="s">
        <v>250</v>
      </c>
      <c r="C210" s="6" t="s">
        <v>13</v>
      </c>
      <c r="D210" s="6" t="b">
        <f>EXACT(G209,"Neither")</f>
        <v>0</v>
      </c>
      <c r="E210" s="6" t="s">
        <v>250</v>
      </c>
      <c r="F210" s="6" t="s">
        <v>14</v>
      </c>
      <c r="G210" s="6" t="s">
        <v>13</v>
      </c>
    </row>
    <row r="211" spans="1:7" outlineLevel="7" collapsed="1">
      <c r="A211" s="5" t="s">
        <v>14</v>
      </c>
      <c r="B211" s="5" t="s">
        <v>139</v>
      </c>
      <c r="C211" s="5" t="s">
        <v>13</v>
      </c>
      <c r="D211" s="5" t="s">
        <v>14</v>
      </c>
      <c r="E211" s="5" t="s">
        <v>251</v>
      </c>
      <c r="F211" s="5" t="s">
        <v>14</v>
      </c>
      <c r="G211" s="5">
        <v>1</v>
      </c>
    </row>
    <row r="212" spans="1:7" outlineLevel="7" collapsed="1">
      <c r="A212" s="5" t="s">
        <v>14</v>
      </c>
      <c r="B212" s="5" t="s">
        <v>139</v>
      </c>
      <c r="C212" s="5" t="s">
        <v>13</v>
      </c>
      <c r="D212" s="5" t="s">
        <v>14</v>
      </c>
      <c r="E212" s="5" t="s">
        <v>252</v>
      </c>
      <c r="F212" s="5" t="s">
        <v>14</v>
      </c>
      <c r="G212" s="5">
        <v>1</v>
      </c>
    </row>
    <row r="213" spans="1:7" outlineLevel="7" collapsed="1">
      <c r="A213" s="5" t="s">
        <v>14</v>
      </c>
      <c r="B213" s="5" t="s">
        <v>139</v>
      </c>
      <c r="C213" s="5" t="s">
        <v>13</v>
      </c>
      <c r="D213" s="5" t="s">
        <v>14</v>
      </c>
      <c r="E213" s="5" t="s">
        <v>253</v>
      </c>
      <c r="F213" s="5" t="s">
        <v>14</v>
      </c>
      <c r="G213" s="5">
        <v>1</v>
      </c>
    </row>
    <row r="214" spans="1:7" outlineLevel="7" collapsed="1">
      <c r="A214" s="5" t="s">
        <v>14</v>
      </c>
      <c r="B214" s="5" t="s">
        <v>139</v>
      </c>
      <c r="C214" s="5" t="s">
        <v>13</v>
      </c>
      <c r="D214" s="5" t="s">
        <v>14</v>
      </c>
      <c r="E214" s="5" t="s">
        <v>233</v>
      </c>
      <c r="F214" s="5" t="s">
        <v>14</v>
      </c>
      <c r="G214" s="5">
        <v>1</v>
      </c>
    </row>
    <row r="215" spans="1:7" ht="29" outlineLevel="7" collapsed="1">
      <c r="A215" s="5" t="s">
        <v>11</v>
      </c>
      <c r="B215" s="5" t="s">
        <v>53</v>
      </c>
      <c r="C215" s="8" t="s">
        <v>254</v>
      </c>
      <c r="D215" s="5"/>
      <c r="E215" s="5" t="s">
        <v>255</v>
      </c>
      <c r="F215" s="5" t="s">
        <v>14</v>
      </c>
      <c r="G215" s="5" t="s">
        <v>11</v>
      </c>
    </row>
    <row r="216" spans="1:7" ht="43.5" outlineLevel="7" collapsed="1">
      <c r="A216" s="5" t="s">
        <v>11</v>
      </c>
      <c r="B216" s="5" t="s">
        <v>53</v>
      </c>
      <c r="C216" s="8" t="s">
        <v>256</v>
      </c>
      <c r="D216" s="5"/>
      <c r="E216" s="5" t="s">
        <v>257</v>
      </c>
      <c r="F216" s="5" t="s">
        <v>14</v>
      </c>
      <c r="G216" s="5" t="s">
        <v>258</v>
      </c>
    </row>
    <row r="217" spans="1:7" ht="29" outlineLevel="7" collapsed="1">
      <c r="A217" s="5" t="s">
        <v>11</v>
      </c>
      <c r="B217" s="5" t="s">
        <v>53</v>
      </c>
      <c r="C217" s="8" t="s">
        <v>259</v>
      </c>
      <c r="D217" s="5"/>
      <c r="E217" s="5" t="s">
        <v>260</v>
      </c>
      <c r="F217" s="5" t="s">
        <v>14</v>
      </c>
      <c r="G217" s="5" t="s">
        <v>11</v>
      </c>
    </row>
    <row r="218" spans="1:7" outlineLevel="7" collapsed="1">
      <c r="A218" s="5" t="s">
        <v>14</v>
      </c>
      <c r="B218" s="5" t="s">
        <v>139</v>
      </c>
      <c r="C218" s="5" t="s">
        <v>13</v>
      </c>
      <c r="D218" s="5" t="s">
        <v>14</v>
      </c>
      <c r="E218" s="5" t="s">
        <v>261</v>
      </c>
      <c r="F218" s="5" t="s">
        <v>14</v>
      </c>
      <c r="G218" s="5">
        <v>1</v>
      </c>
    </row>
    <row r="219" spans="1:7" outlineLevel="6" collapsed="1">
      <c r="A219" s="6" t="s">
        <v>14</v>
      </c>
      <c r="B219" s="7" t="s">
        <v>262</v>
      </c>
      <c r="C219" s="6" t="s">
        <v>13</v>
      </c>
      <c r="D219" s="6" t="b">
        <f>EXACT(G209,"Isolated System")</f>
        <v>0</v>
      </c>
      <c r="E219" s="6" t="s">
        <v>263</v>
      </c>
      <c r="F219" s="6" t="s">
        <v>14</v>
      </c>
      <c r="G219" s="6" t="s">
        <v>13</v>
      </c>
    </row>
    <row r="220" spans="1:7" outlineLevel="7" collapsed="1">
      <c r="A220" s="5" t="s">
        <v>14</v>
      </c>
      <c r="B220" s="5" t="s">
        <v>139</v>
      </c>
      <c r="C220" s="5" t="s">
        <v>13</v>
      </c>
      <c r="D220" s="5" t="s">
        <v>14</v>
      </c>
      <c r="E220" s="5" t="s">
        <v>251</v>
      </c>
      <c r="F220" s="5" t="s">
        <v>14</v>
      </c>
      <c r="G220" s="5">
        <v>1</v>
      </c>
    </row>
    <row r="221" spans="1:7" outlineLevel="7" collapsed="1">
      <c r="A221" s="5" t="s">
        <v>14</v>
      </c>
      <c r="B221" s="5" t="s">
        <v>139</v>
      </c>
      <c r="C221" s="5" t="s">
        <v>13</v>
      </c>
      <c r="D221" s="5" t="s">
        <v>14</v>
      </c>
      <c r="E221" s="5" t="s">
        <v>252</v>
      </c>
      <c r="F221" s="5" t="s">
        <v>14</v>
      </c>
      <c r="G221" s="5">
        <v>1</v>
      </c>
    </row>
    <row r="222" spans="1:7" outlineLevel="7" collapsed="1">
      <c r="A222" s="5" t="s">
        <v>14</v>
      </c>
      <c r="B222" s="5" t="s">
        <v>139</v>
      </c>
      <c r="C222" s="5" t="s">
        <v>13</v>
      </c>
      <c r="D222" s="5" t="s">
        <v>14</v>
      </c>
      <c r="E222" s="5" t="s">
        <v>253</v>
      </c>
      <c r="F222" s="5" t="s">
        <v>14</v>
      </c>
      <c r="G222" s="5">
        <v>1</v>
      </c>
    </row>
    <row r="223" spans="1:7" outlineLevel="7" collapsed="1">
      <c r="A223" s="5" t="s">
        <v>14</v>
      </c>
      <c r="B223" s="5" t="s">
        <v>139</v>
      </c>
      <c r="C223" s="5" t="s">
        <v>13</v>
      </c>
      <c r="D223" s="5" t="s">
        <v>14</v>
      </c>
      <c r="E223" s="5" t="s">
        <v>261</v>
      </c>
      <c r="F223" s="5" t="s">
        <v>14</v>
      </c>
      <c r="G223" s="5">
        <v>1</v>
      </c>
    </row>
    <row r="224" spans="1:7" outlineLevel="7" collapsed="1">
      <c r="A224" s="5" t="s">
        <v>14</v>
      </c>
      <c r="B224" s="5" t="s">
        <v>139</v>
      </c>
      <c r="C224" s="5" t="s">
        <v>13</v>
      </c>
      <c r="D224" s="5" t="s">
        <v>14</v>
      </c>
      <c r="E224" s="5" t="s">
        <v>233</v>
      </c>
      <c r="F224" s="5" t="s">
        <v>14</v>
      </c>
      <c r="G224" s="5">
        <v>1</v>
      </c>
    </row>
    <row r="225" spans="1:7" ht="29" outlineLevel="7" collapsed="1">
      <c r="A225" s="5" t="s">
        <v>11</v>
      </c>
      <c r="B225" s="5" t="s">
        <v>53</v>
      </c>
      <c r="C225" s="8" t="s">
        <v>264</v>
      </c>
      <c r="D225" s="5"/>
      <c r="E225" s="5" t="s">
        <v>265</v>
      </c>
      <c r="F225" s="5" t="s">
        <v>14</v>
      </c>
      <c r="G225" s="5" t="s">
        <v>266</v>
      </c>
    </row>
    <row r="226" spans="1:7" outlineLevel="7" collapsed="1">
      <c r="A226" s="5" t="s">
        <v>14</v>
      </c>
      <c r="B226" s="8" t="s">
        <v>267</v>
      </c>
      <c r="C226" s="5" t="s">
        <v>13</v>
      </c>
      <c r="D226" s="5" t="b">
        <f>EXACT(G225,"Multiple")</f>
        <v>0</v>
      </c>
      <c r="E226" s="5" t="s">
        <v>268</v>
      </c>
      <c r="F226" s="5" t="s">
        <v>14</v>
      </c>
      <c r="G226" s="5" t="s">
        <v>13</v>
      </c>
    </row>
    <row r="227" spans="1:7" outlineLevel="6" collapsed="1">
      <c r="A227" s="6" t="s">
        <v>14</v>
      </c>
      <c r="B227" s="7" t="s">
        <v>250</v>
      </c>
      <c r="C227" s="6" t="s">
        <v>13</v>
      </c>
      <c r="D227" s="6" t="b">
        <f>EXACT(G209,"Grid is located in LDC/SIDs/URC")</f>
        <v>1</v>
      </c>
      <c r="E227" s="6" t="s">
        <v>250</v>
      </c>
      <c r="F227" s="6" t="s">
        <v>14</v>
      </c>
      <c r="G227" s="6" t="s">
        <v>13</v>
      </c>
    </row>
    <row r="228" spans="1:7" outlineLevel="7" collapsed="1">
      <c r="A228" s="5" t="s">
        <v>14</v>
      </c>
      <c r="B228" s="5" t="s">
        <v>139</v>
      </c>
      <c r="C228" s="5" t="s">
        <v>13</v>
      </c>
      <c r="D228" s="5" t="s">
        <v>14</v>
      </c>
      <c r="E228" s="5" t="s">
        <v>251</v>
      </c>
      <c r="F228" s="5" t="s">
        <v>14</v>
      </c>
      <c r="G228" s="5">
        <v>1</v>
      </c>
    </row>
    <row r="229" spans="1:7" outlineLevel="7" collapsed="1">
      <c r="A229" s="5" t="s">
        <v>14</v>
      </c>
      <c r="B229" s="5" t="s">
        <v>139</v>
      </c>
      <c r="C229" s="5" t="s">
        <v>13</v>
      </c>
      <c r="D229" s="5" t="s">
        <v>14</v>
      </c>
      <c r="E229" s="5" t="s">
        <v>252</v>
      </c>
      <c r="F229" s="5" t="s">
        <v>14</v>
      </c>
      <c r="G229" s="5">
        <v>1</v>
      </c>
    </row>
    <row r="230" spans="1:7" outlineLevel="7" collapsed="1">
      <c r="A230" s="5" t="s">
        <v>14</v>
      </c>
      <c r="B230" s="5" t="s">
        <v>139</v>
      </c>
      <c r="C230" s="5" t="s">
        <v>13</v>
      </c>
      <c r="D230" s="5" t="s">
        <v>14</v>
      </c>
      <c r="E230" s="5" t="s">
        <v>253</v>
      </c>
      <c r="F230" s="5" t="s">
        <v>14</v>
      </c>
      <c r="G230" s="5">
        <v>1</v>
      </c>
    </row>
    <row r="231" spans="1:7" outlineLevel="7" collapsed="1">
      <c r="A231" s="5" t="s">
        <v>14</v>
      </c>
      <c r="B231" s="5" t="s">
        <v>139</v>
      </c>
      <c r="C231" s="5" t="s">
        <v>13</v>
      </c>
      <c r="D231" s="5" t="s">
        <v>14</v>
      </c>
      <c r="E231" s="5" t="s">
        <v>233</v>
      </c>
      <c r="F231" s="5" t="s">
        <v>14</v>
      </c>
      <c r="G231" s="5">
        <v>1</v>
      </c>
    </row>
    <row r="232" spans="1:7" ht="29" outlineLevel="7" collapsed="1">
      <c r="A232" s="5" t="s">
        <v>11</v>
      </c>
      <c r="B232" s="5" t="s">
        <v>53</v>
      </c>
      <c r="C232" s="8" t="s">
        <v>254</v>
      </c>
      <c r="D232" s="5"/>
      <c r="E232" s="5" t="s">
        <v>255</v>
      </c>
      <c r="F232" s="5" t="s">
        <v>14</v>
      </c>
      <c r="G232" s="5" t="s">
        <v>11</v>
      </c>
    </row>
    <row r="233" spans="1:7" ht="43.5" outlineLevel="7" collapsed="1">
      <c r="A233" s="5" t="s">
        <v>11</v>
      </c>
      <c r="B233" s="5" t="s">
        <v>53</v>
      </c>
      <c r="C233" s="8" t="s">
        <v>256</v>
      </c>
      <c r="D233" s="5"/>
      <c r="E233" s="5" t="s">
        <v>257</v>
      </c>
      <c r="F233" s="5" t="s">
        <v>14</v>
      </c>
      <c r="G233" s="5" t="s">
        <v>258</v>
      </c>
    </row>
    <row r="234" spans="1:7" ht="29" outlineLevel="7" collapsed="1">
      <c r="A234" s="5" t="s">
        <v>11</v>
      </c>
      <c r="B234" s="5" t="s">
        <v>53</v>
      </c>
      <c r="C234" s="8" t="s">
        <v>259</v>
      </c>
      <c r="D234" s="5"/>
      <c r="E234" s="5" t="s">
        <v>260</v>
      </c>
      <c r="F234" s="5" t="s">
        <v>14</v>
      </c>
      <c r="G234" s="5" t="s">
        <v>11</v>
      </c>
    </row>
    <row r="235" spans="1:7" outlineLevel="7" collapsed="1">
      <c r="A235" s="5" t="s">
        <v>14</v>
      </c>
      <c r="B235" s="5" t="s">
        <v>139</v>
      </c>
      <c r="C235" s="5" t="s">
        <v>13</v>
      </c>
      <c r="D235" s="5" t="s">
        <v>14</v>
      </c>
      <c r="E235" s="5" t="s">
        <v>261</v>
      </c>
      <c r="F235" s="5" t="s">
        <v>14</v>
      </c>
      <c r="G235" s="5">
        <v>1</v>
      </c>
    </row>
    <row r="236" spans="1:7" outlineLevel="5" collapsed="1">
      <c r="A236" s="6" t="s">
        <v>14</v>
      </c>
      <c r="B236" s="7" t="s">
        <v>269</v>
      </c>
      <c r="C236" s="6" t="s">
        <v>13</v>
      </c>
      <c r="D236" s="6" t="b">
        <f>EXACT(G207,"Yes")</f>
        <v>1</v>
      </c>
      <c r="E236" s="6" t="s">
        <v>269</v>
      </c>
      <c r="F236" s="6" t="s">
        <v>14</v>
      </c>
      <c r="G236" s="6" t="s">
        <v>13</v>
      </c>
    </row>
    <row r="237" spans="1:7" outlineLevel="6" collapsed="1">
      <c r="A237" s="5" t="s">
        <v>14</v>
      </c>
      <c r="B237" s="5" t="s">
        <v>139</v>
      </c>
      <c r="C237" s="5" t="s">
        <v>13</v>
      </c>
      <c r="D237" s="5" t="s">
        <v>14</v>
      </c>
      <c r="E237" s="5" t="s">
        <v>251</v>
      </c>
      <c r="F237" s="5" t="s">
        <v>14</v>
      </c>
      <c r="G237" s="5">
        <v>1</v>
      </c>
    </row>
    <row r="238" spans="1:7" outlineLevel="6" collapsed="1">
      <c r="A238" s="5" t="s">
        <v>14</v>
      </c>
      <c r="B238" s="5" t="s">
        <v>139</v>
      </c>
      <c r="C238" s="5" t="s">
        <v>13</v>
      </c>
      <c r="D238" s="5" t="s">
        <v>14</v>
      </c>
      <c r="E238" s="5" t="s">
        <v>261</v>
      </c>
      <c r="F238" s="5" t="s">
        <v>14</v>
      </c>
      <c r="G238" s="5">
        <v>1</v>
      </c>
    </row>
    <row r="239" spans="1:7" outlineLevel="6" collapsed="1">
      <c r="A239" s="5" t="s">
        <v>14</v>
      </c>
      <c r="B239" s="5" t="s">
        <v>139</v>
      </c>
      <c r="C239" s="5" t="s">
        <v>13</v>
      </c>
      <c r="D239" s="5" t="s">
        <v>14</v>
      </c>
      <c r="E239" s="5" t="s">
        <v>252</v>
      </c>
      <c r="F239" s="5" t="s">
        <v>14</v>
      </c>
      <c r="G239" s="5">
        <v>1</v>
      </c>
    </row>
    <row r="240" spans="1:7" outlineLevel="6" collapsed="1">
      <c r="A240" s="5" t="s">
        <v>14</v>
      </c>
      <c r="B240" s="5" t="s">
        <v>139</v>
      </c>
      <c r="C240" s="5" t="s">
        <v>13</v>
      </c>
      <c r="D240" s="5" t="s">
        <v>14</v>
      </c>
      <c r="E240" s="5" t="s">
        <v>253</v>
      </c>
      <c r="F240" s="5" t="s">
        <v>14</v>
      </c>
      <c r="G240" s="5">
        <v>1</v>
      </c>
    </row>
    <row r="241" spans="1:7" ht="29" outlineLevel="5" collapsed="1">
      <c r="A241" s="5" t="s">
        <v>11</v>
      </c>
      <c r="B241" s="5" t="s">
        <v>53</v>
      </c>
      <c r="C241" s="8" t="s">
        <v>270</v>
      </c>
      <c r="D241" s="5"/>
      <c r="E241" s="5" t="s">
        <v>271</v>
      </c>
      <c r="F241" s="5" t="s">
        <v>14</v>
      </c>
      <c r="G241" s="5" t="s">
        <v>11</v>
      </c>
    </row>
    <row r="242" spans="1:7" ht="29" outlineLevel="5" collapsed="1">
      <c r="A242" s="5" t="s">
        <v>11</v>
      </c>
      <c r="B242" s="5" t="s">
        <v>53</v>
      </c>
      <c r="C242" s="8" t="s">
        <v>272</v>
      </c>
      <c r="D242" s="5"/>
      <c r="E242" s="5" t="s">
        <v>273</v>
      </c>
      <c r="F242" s="5" t="s">
        <v>14</v>
      </c>
      <c r="G242" s="5" t="s">
        <v>274</v>
      </c>
    </row>
    <row r="243" spans="1:7" outlineLevel="5" collapsed="1">
      <c r="A243" s="5" t="s">
        <v>14</v>
      </c>
      <c r="B243" s="5" t="s">
        <v>139</v>
      </c>
      <c r="C243" s="5" t="s">
        <v>13</v>
      </c>
      <c r="D243" s="5" t="s">
        <v>14</v>
      </c>
      <c r="E243" s="5" t="s">
        <v>275</v>
      </c>
      <c r="F243" s="5" t="s">
        <v>14</v>
      </c>
      <c r="G243" s="5">
        <v>1</v>
      </c>
    </row>
    <row r="244" spans="1:7" outlineLevel="3" collapsed="1">
      <c r="A244" s="6" t="s">
        <v>14</v>
      </c>
      <c r="B244" s="7" t="s">
        <v>276</v>
      </c>
      <c r="C244" s="6" t="s">
        <v>13</v>
      </c>
      <c r="D244" s="6" t="b">
        <f>EXACT(G166,"Use conservative default values")</f>
        <v>0</v>
      </c>
      <c r="E244" s="6" t="s">
        <v>277</v>
      </c>
      <c r="F244" s="6" t="s">
        <v>14</v>
      </c>
      <c r="G244" s="6" t="s">
        <v>13</v>
      </c>
    </row>
    <row r="245" spans="1:7" ht="43.5" outlineLevel="4" collapsed="1">
      <c r="A245" s="5" t="s">
        <v>11</v>
      </c>
      <c r="B245" s="5" t="s">
        <v>53</v>
      </c>
      <c r="C245" s="8" t="s">
        <v>278</v>
      </c>
      <c r="D245" s="5"/>
      <c r="E245" s="5" t="s">
        <v>279</v>
      </c>
      <c r="F245" s="5" t="s">
        <v>14</v>
      </c>
      <c r="G245" s="5" t="s">
        <v>280</v>
      </c>
    </row>
    <row r="246" spans="1:7" ht="43.5" outlineLevel="4" collapsed="1">
      <c r="A246" s="5" t="s">
        <v>14</v>
      </c>
      <c r="B246" s="5" t="s">
        <v>53</v>
      </c>
      <c r="C246" s="8" t="s">
        <v>281</v>
      </c>
      <c r="D246" s="5" t="b">
        <f>EXACT(G245,"Only to baseline electricity consumption sources but not to project or leakage electricity consumption sources")</f>
        <v>0</v>
      </c>
      <c r="E246" s="5" t="s">
        <v>282</v>
      </c>
      <c r="F246" s="5" t="s">
        <v>14</v>
      </c>
      <c r="G246" s="5" t="s">
        <v>11</v>
      </c>
    </row>
    <row r="247" spans="1:7" outlineLevel="3" collapsed="1">
      <c r="A247" s="6" t="s">
        <v>11</v>
      </c>
      <c r="B247" s="7" t="s">
        <v>283</v>
      </c>
      <c r="C247" s="6" t="s">
        <v>13</v>
      </c>
      <c r="D247" s="6"/>
      <c r="E247" s="6" t="s">
        <v>283</v>
      </c>
      <c r="F247" s="6" t="s">
        <v>14</v>
      </c>
      <c r="G247" s="6" t="s">
        <v>13</v>
      </c>
    </row>
    <row r="248" spans="1:7" ht="29" outlineLevel="4" collapsed="1">
      <c r="A248" s="5" t="s">
        <v>11</v>
      </c>
      <c r="B248" s="5" t="s">
        <v>139</v>
      </c>
      <c r="C248" s="5" t="s">
        <v>13</v>
      </c>
      <c r="D248" s="5"/>
      <c r="E248" s="5" t="s">
        <v>284</v>
      </c>
      <c r="F248" s="5" t="s">
        <v>14</v>
      </c>
      <c r="G248" s="5">
        <v>1</v>
      </c>
    </row>
    <row r="249" spans="1:7" ht="29" outlineLevel="4" collapsed="1">
      <c r="A249" s="5" t="s">
        <v>11</v>
      </c>
      <c r="B249" s="5" t="s">
        <v>139</v>
      </c>
      <c r="C249" s="5" t="s">
        <v>13</v>
      </c>
      <c r="D249" s="5"/>
      <c r="E249" s="5" t="s">
        <v>285</v>
      </c>
      <c r="F249" s="5" t="s">
        <v>14</v>
      </c>
      <c r="G249" s="5">
        <v>1</v>
      </c>
    </row>
    <row r="250" spans="1:7" outlineLevel="4" collapsed="1">
      <c r="A250" s="5" t="s">
        <v>11</v>
      </c>
      <c r="B250" s="5" t="s">
        <v>15</v>
      </c>
      <c r="C250" s="5" t="s">
        <v>13</v>
      </c>
      <c r="D250" s="5"/>
      <c r="E250" s="5" t="s">
        <v>286</v>
      </c>
      <c r="F250" s="5" t="s">
        <v>14</v>
      </c>
      <c r="G250" s="5" t="s">
        <v>17</v>
      </c>
    </row>
    <row r="251" spans="1:7" ht="29" outlineLevel="4" collapsed="1">
      <c r="A251" s="5" t="s">
        <v>11</v>
      </c>
      <c r="B251" s="5" t="s">
        <v>139</v>
      </c>
      <c r="C251" s="5" t="s">
        <v>13</v>
      </c>
      <c r="D251" s="5"/>
      <c r="E251" s="5" t="s">
        <v>287</v>
      </c>
      <c r="F251" s="5" t="s">
        <v>14</v>
      </c>
      <c r="G251" s="5">
        <v>1</v>
      </c>
    </row>
    <row r="252" spans="1:7" ht="29" outlineLevel="4" collapsed="1">
      <c r="A252" s="5" t="s">
        <v>11</v>
      </c>
      <c r="B252" s="5" t="s">
        <v>139</v>
      </c>
      <c r="C252" s="5" t="s">
        <v>13</v>
      </c>
      <c r="D252" s="5"/>
      <c r="E252" s="5" t="s">
        <v>288</v>
      </c>
      <c r="F252" s="5" t="s">
        <v>14</v>
      </c>
      <c r="G252" s="5">
        <v>1</v>
      </c>
    </row>
    <row r="253" spans="1:7" outlineLevel="4" collapsed="1">
      <c r="A253" s="5" t="s">
        <v>11</v>
      </c>
      <c r="B253" s="5" t="s">
        <v>15</v>
      </c>
      <c r="C253" s="5" t="s">
        <v>13</v>
      </c>
      <c r="D253" s="5"/>
      <c r="E253" s="5" t="s">
        <v>289</v>
      </c>
      <c r="F253" s="5" t="s">
        <v>14</v>
      </c>
      <c r="G253" s="5" t="s">
        <v>17</v>
      </c>
    </row>
    <row r="254" spans="1:7" ht="29" outlineLevel="4" collapsed="1">
      <c r="A254" s="5" t="s">
        <v>11</v>
      </c>
      <c r="B254" s="5" t="s">
        <v>139</v>
      </c>
      <c r="C254" s="5" t="s">
        <v>13</v>
      </c>
      <c r="D254" s="5"/>
      <c r="E254" s="5" t="s">
        <v>290</v>
      </c>
      <c r="F254" s="5" t="s">
        <v>14</v>
      </c>
      <c r="G254" s="5">
        <v>1</v>
      </c>
    </row>
    <row r="255" spans="1:7" ht="29" outlineLevel="4" collapsed="1">
      <c r="A255" s="5" t="s">
        <v>11</v>
      </c>
      <c r="B255" s="5" t="s">
        <v>139</v>
      </c>
      <c r="C255" s="5" t="s">
        <v>13</v>
      </c>
      <c r="D255" s="5"/>
      <c r="E255" s="5" t="s">
        <v>291</v>
      </c>
      <c r="F255" s="5" t="s">
        <v>14</v>
      </c>
      <c r="G255" s="5">
        <v>1</v>
      </c>
    </row>
    <row r="256" spans="1:7" outlineLevel="4" collapsed="1">
      <c r="A256" s="5" t="s">
        <v>11</v>
      </c>
      <c r="B256" s="5" t="s">
        <v>15</v>
      </c>
      <c r="C256" s="5" t="s">
        <v>13</v>
      </c>
      <c r="D256" s="5"/>
      <c r="E256" s="5" t="s">
        <v>292</v>
      </c>
      <c r="F256" s="5" t="s">
        <v>14</v>
      </c>
      <c r="G256" s="5" t="s">
        <v>17</v>
      </c>
    </row>
    <row r="257" spans="1:7" outlineLevel="2" collapsed="1">
      <c r="A257" s="6" t="s">
        <v>14</v>
      </c>
      <c r="B257" s="7" t="s">
        <v>293</v>
      </c>
      <c r="C257" s="6" t="s">
        <v>13</v>
      </c>
      <c r="D257" s="6" t="b">
        <f>EXACT(G164,"Electricity from both the grid and captive power plant(s)")</f>
        <v>0</v>
      </c>
      <c r="E257" s="6" t="s">
        <v>294</v>
      </c>
      <c r="F257" s="6" t="s">
        <v>14</v>
      </c>
      <c r="G257" s="6" t="s">
        <v>13</v>
      </c>
    </row>
    <row r="258" spans="1:7" ht="87" outlineLevel="3" collapsed="1">
      <c r="A258" s="5" t="s">
        <v>11</v>
      </c>
      <c r="B258" s="5" t="s">
        <v>53</v>
      </c>
      <c r="C258" s="8" t="s">
        <v>295</v>
      </c>
      <c r="D258" s="5"/>
      <c r="E258" s="5" t="s">
        <v>296</v>
      </c>
      <c r="F258" s="5" t="s">
        <v>14</v>
      </c>
      <c r="G258" s="5" t="s">
        <v>297</v>
      </c>
    </row>
    <row r="259" spans="1:7" outlineLevel="3" collapsed="1">
      <c r="A259" s="6" t="s">
        <v>14</v>
      </c>
      <c r="B259" s="7" t="s">
        <v>298</v>
      </c>
      <c r="C259" s="6" t="s">
        <v>13</v>
      </c>
      <c r="D259" s="6" t="b">
        <f>EXACT(G258,"No: Generic Approach")</f>
        <v>1</v>
      </c>
      <c r="E259" s="6" t="s">
        <v>299</v>
      </c>
      <c r="F259" s="6" t="s">
        <v>14</v>
      </c>
      <c r="G259" s="6" t="s">
        <v>13</v>
      </c>
    </row>
    <row r="260" spans="1:7" ht="29" outlineLevel="4" collapsed="1">
      <c r="A260" s="5" t="s">
        <v>11</v>
      </c>
      <c r="B260" s="5" t="s">
        <v>53</v>
      </c>
      <c r="C260" s="8" t="s">
        <v>300</v>
      </c>
      <c r="D260" s="5"/>
      <c r="E260" s="5" t="s">
        <v>301</v>
      </c>
      <c r="F260" s="5" t="s">
        <v>14</v>
      </c>
      <c r="G260" s="5" t="s">
        <v>302</v>
      </c>
    </row>
    <row r="261" spans="1:7" ht="43.5" outlineLevel="4" collapsed="1">
      <c r="A261" s="5" t="s">
        <v>14</v>
      </c>
      <c r="B261" s="5" t="s">
        <v>53</v>
      </c>
      <c r="C261" s="8" t="s">
        <v>303</v>
      </c>
      <c r="D261" s="5" t="b">
        <f>EXACT(G260,"Default Value")</f>
        <v>0</v>
      </c>
      <c r="E261" s="5" t="s">
        <v>304</v>
      </c>
      <c r="F261" s="5" t="s">
        <v>14</v>
      </c>
      <c r="G261" s="5" t="s">
        <v>280</v>
      </c>
    </row>
    <row r="262" spans="1:7" ht="29" outlineLevel="4" collapsed="1">
      <c r="A262" s="5" t="s">
        <v>14</v>
      </c>
      <c r="B262" s="5" t="s">
        <v>53</v>
      </c>
      <c r="C262" s="8" t="s">
        <v>305</v>
      </c>
      <c r="D262" s="5" t="b">
        <f>EXACT(G260,"Monitored Data")</f>
        <v>1</v>
      </c>
      <c r="E262" s="5" t="s">
        <v>306</v>
      </c>
      <c r="F262" s="5" t="s">
        <v>14</v>
      </c>
      <c r="G262" s="5" t="s">
        <v>307</v>
      </c>
    </row>
    <row r="263" spans="1:7" outlineLevel="4" collapsed="1">
      <c r="A263" s="6" t="s">
        <v>14</v>
      </c>
      <c r="B263" s="7" t="s">
        <v>308</v>
      </c>
      <c r="C263" s="6" t="s">
        <v>13</v>
      </c>
      <c r="D263" s="6" t="b">
        <f>EXACT(G260,"Monitored Data")</f>
        <v>1</v>
      </c>
      <c r="E263" s="6" t="s">
        <v>309</v>
      </c>
      <c r="F263" s="6" t="s">
        <v>11</v>
      </c>
      <c r="G263" s="6" t="s">
        <v>13</v>
      </c>
    </row>
    <row r="264" spans="1:7" outlineLevel="5" collapsed="1">
      <c r="A264" s="5" t="s">
        <v>11</v>
      </c>
      <c r="B264" s="5" t="s">
        <v>15</v>
      </c>
      <c r="C264" s="5" t="s">
        <v>13</v>
      </c>
      <c r="D264" s="5"/>
      <c r="E264" s="5" t="s">
        <v>310</v>
      </c>
      <c r="F264" s="5" t="s">
        <v>14</v>
      </c>
      <c r="G264" s="5" t="s">
        <v>17</v>
      </c>
    </row>
    <row r="265" spans="1:7" ht="29" outlineLevel="5" collapsed="1">
      <c r="A265" s="5" t="s">
        <v>11</v>
      </c>
      <c r="B265" s="5" t="s">
        <v>53</v>
      </c>
      <c r="C265" s="8" t="s">
        <v>311</v>
      </c>
      <c r="D265" s="5"/>
      <c r="E265" s="5" t="s">
        <v>312</v>
      </c>
      <c r="F265" s="5" t="s">
        <v>14</v>
      </c>
      <c r="G265" s="5" t="s">
        <v>313</v>
      </c>
    </row>
    <row r="266" spans="1:7" ht="29" outlineLevel="5" collapsed="1">
      <c r="A266" s="5" t="s">
        <v>11</v>
      </c>
      <c r="B266" s="5" t="s">
        <v>139</v>
      </c>
      <c r="C266" s="5" t="s">
        <v>13</v>
      </c>
      <c r="D266" s="5"/>
      <c r="E266" s="5" t="s">
        <v>314</v>
      </c>
      <c r="F266" s="5" t="s">
        <v>14</v>
      </c>
      <c r="G266" s="5">
        <v>1</v>
      </c>
    </row>
    <row r="267" spans="1:7" ht="29" outlineLevel="5" collapsed="1">
      <c r="A267" s="5" t="s">
        <v>11</v>
      </c>
      <c r="B267" s="5" t="s">
        <v>139</v>
      </c>
      <c r="C267" s="5" t="s">
        <v>13</v>
      </c>
      <c r="D267" s="5"/>
      <c r="E267" s="5" t="s">
        <v>315</v>
      </c>
      <c r="F267" s="5" t="s">
        <v>14</v>
      </c>
      <c r="G267" s="5">
        <v>1</v>
      </c>
    </row>
    <row r="268" spans="1:7" ht="43.5" outlineLevel="5" collapsed="1">
      <c r="A268" s="5" t="s">
        <v>11</v>
      </c>
      <c r="B268" s="5" t="s">
        <v>139</v>
      </c>
      <c r="C268" s="5" t="s">
        <v>13</v>
      </c>
      <c r="D268" s="5"/>
      <c r="E268" s="5" t="s">
        <v>316</v>
      </c>
      <c r="F268" s="5" t="s">
        <v>14</v>
      </c>
      <c r="G268" s="5">
        <v>1</v>
      </c>
    </row>
    <row r="269" spans="1:7" ht="29" outlineLevel="5" collapsed="1">
      <c r="A269" s="5" t="s">
        <v>14</v>
      </c>
      <c r="B269" s="5" t="s">
        <v>139</v>
      </c>
      <c r="C269" s="5" t="s">
        <v>13</v>
      </c>
      <c r="D269" s="5" t="s">
        <v>14</v>
      </c>
      <c r="E269" s="5" t="s">
        <v>317</v>
      </c>
      <c r="F269" s="5" t="s">
        <v>14</v>
      </c>
      <c r="G269" s="5">
        <v>1</v>
      </c>
    </row>
    <row r="270" spans="1:7" ht="29" outlineLevel="5" collapsed="1">
      <c r="A270" s="5" t="s">
        <v>14</v>
      </c>
      <c r="B270" s="5" t="s">
        <v>139</v>
      </c>
      <c r="C270" s="5" t="s">
        <v>13</v>
      </c>
      <c r="D270" s="5" t="s">
        <v>14</v>
      </c>
      <c r="E270" s="5" t="s">
        <v>318</v>
      </c>
      <c r="F270" s="5" t="s">
        <v>14</v>
      </c>
      <c r="G270" s="5">
        <v>1</v>
      </c>
    </row>
    <row r="271" spans="1:7" ht="29" outlineLevel="5" collapsed="1">
      <c r="A271" s="5" t="s">
        <v>14</v>
      </c>
      <c r="B271" s="5" t="s">
        <v>139</v>
      </c>
      <c r="C271" s="5" t="s">
        <v>13</v>
      </c>
      <c r="D271" s="5" t="s">
        <v>14</v>
      </c>
      <c r="E271" s="5" t="s">
        <v>319</v>
      </c>
      <c r="F271" s="5" t="s">
        <v>14</v>
      </c>
      <c r="G271" s="5">
        <v>1</v>
      </c>
    </row>
    <row r="272" spans="1:7" ht="29" outlineLevel="5" collapsed="1">
      <c r="A272" s="5" t="s">
        <v>14</v>
      </c>
      <c r="B272" s="5" t="s">
        <v>139</v>
      </c>
      <c r="C272" s="5" t="s">
        <v>13</v>
      </c>
      <c r="D272" s="5" t="s">
        <v>14</v>
      </c>
      <c r="E272" s="5" t="s">
        <v>320</v>
      </c>
      <c r="F272" s="5" t="s">
        <v>14</v>
      </c>
      <c r="G272" s="5">
        <v>1</v>
      </c>
    </row>
    <row r="273" spans="1:7" ht="29" outlineLevel="5" collapsed="1">
      <c r="A273" s="5" t="s">
        <v>14</v>
      </c>
      <c r="B273" s="5" t="s">
        <v>139</v>
      </c>
      <c r="C273" s="5" t="s">
        <v>13</v>
      </c>
      <c r="D273" s="5" t="s">
        <v>14</v>
      </c>
      <c r="E273" s="5" t="s">
        <v>321</v>
      </c>
      <c r="F273" s="5" t="s">
        <v>14</v>
      </c>
      <c r="G273" s="5">
        <v>1</v>
      </c>
    </row>
    <row r="274" spans="1:7" ht="29" outlineLevel="5" collapsed="1">
      <c r="A274" s="5" t="s">
        <v>14</v>
      </c>
      <c r="B274" s="5" t="s">
        <v>139</v>
      </c>
      <c r="C274" s="5" t="s">
        <v>13</v>
      </c>
      <c r="D274" s="5" t="s">
        <v>14</v>
      </c>
      <c r="E274" s="5" t="s">
        <v>322</v>
      </c>
      <c r="F274" s="5" t="s">
        <v>14</v>
      </c>
      <c r="G274" s="5">
        <v>1</v>
      </c>
    </row>
    <row r="275" spans="1:7" outlineLevel="4" collapsed="1">
      <c r="A275" s="6" t="s">
        <v>11</v>
      </c>
      <c r="B275" s="7" t="s">
        <v>283</v>
      </c>
      <c r="C275" s="6" t="s">
        <v>13</v>
      </c>
      <c r="D275" s="6"/>
      <c r="E275" s="6" t="s">
        <v>283</v>
      </c>
      <c r="F275" s="6" t="s">
        <v>14</v>
      </c>
      <c r="G275" s="6" t="s">
        <v>13</v>
      </c>
    </row>
    <row r="276" spans="1:7" ht="29" outlineLevel="5" collapsed="1">
      <c r="A276" s="5" t="s">
        <v>11</v>
      </c>
      <c r="B276" s="5" t="s">
        <v>139</v>
      </c>
      <c r="C276" s="5" t="s">
        <v>13</v>
      </c>
      <c r="D276" s="5"/>
      <c r="E276" s="5" t="s">
        <v>284</v>
      </c>
      <c r="F276" s="5" t="s">
        <v>14</v>
      </c>
      <c r="G276" s="5">
        <v>1</v>
      </c>
    </row>
    <row r="277" spans="1:7" ht="29" outlineLevel="5" collapsed="1">
      <c r="A277" s="5" t="s">
        <v>11</v>
      </c>
      <c r="B277" s="5" t="s">
        <v>139</v>
      </c>
      <c r="C277" s="5" t="s">
        <v>13</v>
      </c>
      <c r="D277" s="5"/>
      <c r="E277" s="5" t="s">
        <v>285</v>
      </c>
      <c r="F277" s="5" t="s">
        <v>14</v>
      </c>
      <c r="G277" s="5">
        <v>1</v>
      </c>
    </row>
    <row r="278" spans="1:7" outlineLevel="5" collapsed="1">
      <c r="A278" s="5" t="s">
        <v>11</v>
      </c>
      <c r="B278" s="5" t="s">
        <v>15</v>
      </c>
      <c r="C278" s="5" t="s">
        <v>13</v>
      </c>
      <c r="D278" s="5"/>
      <c r="E278" s="5" t="s">
        <v>286</v>
      </c>
      <c r="F278" s="5" t="s">
        <v>14</v>
      </c>
      <c r="G278" s="5" t="s">
        <v>17</v>
      </c>
    </row>
    <row r="279" spans="1:7" ht="29" outlineLevel="5" collapsed="1">
      <c r="A279" s="5" t="s">
        <v>11</v>
      </c>
      <c r="B279" s="5" t="s">
        <v>139</v>
      </c>
      <c r="C279" s="5" t="s">
        <v>13</v>
      </c>
      <c r="D279" s="5"/>
      <c r="E279" s="5" t="s">
        <v>287</v>
      </c>
      <c r="F279" s="5" t="s">
        <v>14</v>
      </c>
      <c r="G279" s="5">
        <v>1</v>
      </c>
    </row>
    <row r="280" spans="1:7" ht="29" outlineLevel="5" collapsed="1">
      <c r="A280" s="5" t="s">
        <v>11</v>
      </c>
      <c r="B280" s="5" t="s">
        <v>139</v>
      </c>
      <c r="C280" s="5" t="s">
        <v>13</v>
      </c>
      <c r="D280" s="5"/>
      <c r="E280" s="5" t="s">
        <v>288</v>
      </c>
      <c r="F280" s="5" t="s">
        <v>14</v>
      </c>
      <c r="G280" s="5">
        <v>1</v>
      </c>
    </row>
    <row r="281" spans="1:7" outlineLevel="5" collapsed="1">
      <c r="A281" s="5" t="s">
        <v>11</v>
      </c>
      <c r="B281" s="5" t="s">
        <v>15</v>
      </c>
      <c r="C281" s="5" t="s">
        <v>13</v>
      </c>
      <c r="D281" s="5"/>
      <c r="E281" s="5" t="s">
        <v>289</v>
      </c>
      <c r="F281" s="5" t="s">
        <v>14</v>
      </c>
      <c r="G281" s="5" t="s">
        <v>17</v>
      </c>
    </row>
    <row r="282" spans="1:7" ht="29" outlineLevel="5" collapsed="1">
      <c r="A282" s="5" t="s">
        <v>11</v>
      </c>
      <c r="B282" s="5" t="s">
        <v>139</v>
      </c>
      <c r="C282" s="5" t="s">
        <v>13</v>
      </c>
      <c r="D282" s="5"/>
      <c r="E282" s="5" t="s">
        <v>290</v>
      </c>
      <c r="F282" s="5" t="s">
        <v>14</v>
      </c>
      <c r="G282" s="5">
        <v>1</v>
      </c>
    </row>
    <row r="283" spans="1:7" ht="29" outlineLevel="5" collapsed="1">
      <c r="A283" s="5" t="s">
        <v>11</v>
      </c>
      <c r="B283" s="5" t="s">
        <v>139</v>
      </c>
      <c r="C283" s="5" t="s">
        <v>13</v>
      </c>
      <c r="D283" s="5"/>
      <c r="E283" s="5" t="s">
        <v>291</v>
      </c>
      <c r="F283" s="5" t="s">
        <v>14</v>
      </c>
      <c r="G283" s="5">
        <v>1</v>
      </c>
    </row>
    <row r="284" spans="1:7" outlineLevel="5" collapsed="1">
      <c r="A284" s="5" t="s">
        <v>11</v>
      </c>
      <c r="B284" s="5" t="s">
        <v>15</v>
      </c>
      <c r="C284" s="5" t="s">
        <v>13</v>
      </c>
      <c r="D284" s="5"/>
      <c r="E284" s="5" t="s">
        <v>292</v>
      </c>
      <c r="F284" s="5" t="s">
        <v>14</v>
      </c>
      <c r="G284" s="5" t="s">
        <v>17</v>
      </c>
    </row>
    <row r="285" spans="1:7" ht="29" outlineLevel="3" collapsed="1">
      <c r="A285" s="5" t="s">
        <v>14</v>
      </c>
      <c r="B285" s="5" t="s">
        <v>139</v>
      </c>
      <c r="C285" s="5" t="s">
        <v>13</v>
      </c>
      <c r="D285" s="5" t="b">
        <f>EXACT(G258,"Yes: Alternative Approach")</f>
        <v>0</v>
      </c>
      <c r="E285" s="5" t="s">
        <v>323</v>
      </c>
      <c r="F285" s="5" t="s">
        <v>14</v>
      </c>
      <c r="G285" s="5">
        <v>1</v>
      </c>
    </row>
    <row r="286" spans="1:7" ht="29" outlineLevel="3" collapsed="1">
      <c r="A286" s="5" t="s">
        <v>14</v>
      </c>
      <c r="B286" s="5" t="s">
        <v>15</v>
      </c>
      <c r="C286" s="5" t="s">
        <v>13</v>
      </c>
      <c r="D286" s="5" t="b">
        <f>EXACT(G258,"Yes: Alternative Approach")</f>
        <v>0</v>
      </c>
      <c r="E286" s="5" t="s">
        <v>324</v>
      </c>
      <c r="F286" s="5" t="s">
        <v>14</v>
      </c>
      <c r="G286" s="5" t="s">
        <v>17</v>
      </c>
    </row>
    <row r="287" spans="1:7" ht="29" outlineLevel="3" collapsed="1">
      <c r="A287" s="5" t="s">
        <v>14</v>
      </c>
      <c r="B287" s="5" t="s">
        <v>139</v>
      </c>
      <c r="C287" s="5" t="s">
        <v>13</v>
      </c>
      <c r="D287" s="5" t="b">
        <f>EXACT(G258,"Yes: Alternative Approach")</f>
        <v>0</v>
      </c>
      <c r="E287" s="5" t="s">
        <v>325</v>
      </c>
      <c r="F287" s="5" t="s">
        <v>14</v>
      </c>
      <c r="G287" s="5">
        <v>1</v>
      </c>
    </row>
    <row r="288" spans="1:7" ht="29" outlineLevel="3" collapsed="1">
      <c r="A288" s="5" t="s">
        <v>14</v>
      </c>
      <c r="B288" s="5" t="s">
        <v>15</v>
      </c>
      <c r="C288" s="5" t="s">
        <v>13</v>
      </c>
      <c r="D288" s="5" t="b">
        <f>EXACT(G258,"Yes: Alternative Approach")</f>
        <v>0</v>
      </c>
      <c r="E288" s="5" t="s">
        <v>326</v>
      </c>
      <c r="F288" s="5" t="s">
        <v>14</v>
      </c>
      <c r="G288" s="5" t="s">
        <v>17</v>
      </c>
    </row>
    <row r="289" spans="1:7" outlineLevel="2" collapsed="1">
      <c r="A289" s="6" t="s">
        <v>14</v>
      </c>
      <c r="B289" s="7" t="s">
        <v>293</v>
      </c>
      <c r="C289" s="6" t="s">
        <v>13</v>
      </c>
      <c r="D289" s="6" t="b">
        <f>EXACT(G164,"Electricity from captive power plant(s)")</f>
        <v>0</v>
      </c>
      <c r="E289" s="6" t="s">
        <v>294</v>
      </c>
      <c r="F289" s="6" t="s">
        <v>14</v>
      </c>
      <c r="G289" s="6" t="s">
        <v>13</v>
      </c>
    </row>
    <row r="290" spans="1:7" ht="87" outlineLevel="3" collapsed="1">
      <c r="A290" s="5" t="s">
        <v>11</v>
      </c>
      <c r="B290" s="5" t="s">
        <v>53</v>
      </c>
      <c r="C290" s="8" t="s">
        <v>295</v>
      </c>
      <c r="D290" s="5"/>
      <c r="E290" s="5" t="s">
        <v>296</v>
      </c>
      <c r="F290" s="5" t="s">
        <v>14</v>
      </c>
      <c r="G290" s="5" t="s">
        <v>297</v>
      </c>
    </row>
    <row r="291" spans="1:7" outlineLevel="3" collapsed="1">
      <c r="A291" s="6" t="s">
        <v>14</v>
      </c>
      <c r="B291" s="7" t="s">
        <v>298</v>
      </c>
      <c r="C291" s="6" t="s">
        <v>13</v>
      </c>
      <c r="D291" s="6" t="b">
        <f>EXACT(G290,"No: Generic Approach")</f>
        <v>1</v>
      </c>
      <c r="E291" s="6" t="s">
        <v>299</v>
      </c>
      <c r="F291" s="6" t="s">
        <v>14</v>
      </c>
      <c r="G291" s="6" t="s">
        <v>13</v>
      </c>
    </row>
    <row r="292" spans="1:7" ht="29" outlineLevel="4" collapsed="1">
      <c r="A292" s="5" t="s">
        <v>11</v>
      </c>
      <c r="B292" s="5" t="s">
        <v>53</v>
      </c>
      <c r="C292" s="8" t="s">
        <v>300</v>
      </c>
      <c r="D292" s="5"/>
      <c r="E292" s="5" t="s">
        <v>301</v>
      </c>
      <c r="F292" s="5" t="s">
        <v>14</v>
      </c>
      <c r="G292" s="5" t="s">
        <v>302</v>
      </c>
    </row>
    <row r="293" spans="1:7" ht="43.5" outlineLevel="4" collapsed="1">
      <c r="A293" s="5" t="s">
        <v>14</v>
      </c>
      <c r="B293" s="5" t="s">
        <v>53</v>
      </c>
      <c r="C293" s="8" t="s">
        <v>303</v>
      </c>
      <c r="D293" s="5" t="b">
        <f>EXACT(G292,"Default Value")</f>
        <v>0</v>
      </c>
      <c r="E293" s="5" t="s">
        <v>304</v>
      </c>
      <c r="F293" s="5" t="s">
        <v>14</v>
      </c>
      <c r="G293" s="5" t="s">
        <v>280</v>
      </c>
    </row>
    <row r="294" spans="1:7" ht="29" outlineLevel="4" collapsed="1">
      <c r="A294" s="5" t="s">
        <v>14</v>
      </c>
      <c r="B294" s="5" t="s">
        <v>53</v>
      </c>
      <c r="C294" s="8" t="s">
        <v>305</v>
      </c>
      <c r="D294" s="5" t="b">
        <f>EXACT(G292,"Monitored Data")</f>
        <v>1</v>
      </c>
      <c r="E294" s="5" t="s">
        <v>306</v>
      </c>
      <c r="F294" s="5" t="s">
        <v>14</v>
      </c>
      <c r="G294" s="5" t="s">
        <v>307</v>
      </c>
    </row>
    <row r="295" spans="1:7" outlineLevel="4" collapsed="1">
      <c r="A295" s="6" t="s">
        <v>14</v>
      </c>
      <c r="B295" s="7" t="s">
        <v>308</v>
      </c>
      <c r="C295" s="6" t="s">
        <v>13</v>
      </c>
      <c r="D295" s="6" t="b">
        <f>EXACT(G292,"Monitored Data")</f>
        <v>1</v>
      </c>
      <c r="E295" s="6" t="s">
        <v>309</v>
      </c>
      <c r="F295" s="6" t="s">
        <v>11</v>
      </c>
      <c r="G295" s="6" t="s">
        <v>13</v>
      </c>
    </row>
    <row r="296" spans="1:7" outlineLevel="5" collapsed="1">
      <c r="A296" s="5" t="s">
        <v>11</v>
      </c>
      <c r="B296" s="5" t="s">
        <v>15</v>
      </c>
      <c r="C296" s="5" t="s">
        <v>13</v>
      </c>
      <c r="D296" s="5"/>
      <c r="E296" s="5" t="s">
        <v>310</v>
      </c>
      <c r="F296" s="5" t="s">
        <v>14</v>
      </c>
      <c r="G296" s="5" t="s">
        <v>17</v>
      </c>
    </row>
    <row r="297" spans="1:7" ht="29" outlineLevel="5" collapsed="1">
      <c r="A297" s="5" t="s">
        <v>11</v>
      </c>
      <c r="B297" s="5" t="s">
        <v>53</v>
      </c>
      <c r="C297" s="8" t="s">
        <v>311</v>
      </c>
      <c r="D297" s="5"/>
      <c r="E297" s="5" t="s">
        <v>312</v>
      </c>
      <c r="F297" s="5" t="s">
        <v>14</v>
      </c>
      <c r="G297" s="5" t="s">
        <v>313</v>
      </c>
    </row>
    <row r="298" spans="1:7" ht="29" outlineLevel="5" collapsed="1">
      <c r="A298" s="5" t="s">
        <v>11</v>
      </c>
      <c r="B298" s="5" t="s">
        <v>139</v>
      </c>
      <c r="C298" s="5" t="s">
        <v>13</v>
      </c>
      <c r="D298" s="5"/>
      <c r="E298" s="5" t="s">
        <v>314</v>
      </c>
      <c r="F298" s="5" t="s">
        <v>14</v>
      </c>
      <c r="G298" s="5">
        <v>1</v>
      </c>
    </row>
    <row r="299" spans="1:7" ht="29" outlineLevel="5" collapsed="1">
      <c r="A299" s="5" t="s">
        <v>11</v>
      </c>
      <c r="B299" s="5" t="s">
        <v>139</v>
      </c>
      <c r="C299" s="5" t="s">
        <v>13</v>
      </c>
      <c r="D299" s="5"/>
      <c r="E299" s="5" t="s">
        <v>315</v>
      </c>
      <c r="F299" s="5" t="s">
        <v>14</v>
      </c>
      <c r="G299" s="5">
        <v>1</v>
      </c>
    </row>
    <row r="300" spans="1:7" ht="43.5" outlineLevel="5" collapsed="1">
      <c r="A300" s="5" t="s">
        <v>11</v>
      </c>
      <c r="B300" s="5" t="s">
        <v>139</v>
      </c>
      <c r="C300" s="5" t="s">
        <v>13</v>
      </c>
      <c r="D300" s="5"/>
      <c r="E300" s="5" t="s">
        <v>316</v>
      </c>
      <c r="F300" s="5" t="s">
        <v>14</v>
      </c>
      <c r="G300" s="5">
        <v>1</v>
      </c>
    </row>
    <row r="301" spans="1:7" ht="29" outlineLevel="5" collapsed="1">
      <c r="A301" s="5" t="s">
        <v>14</v>
      </c>
      <c r="B301" s="5" t="s">
        <v>139</v>
      </c>
      <c r="C301" s="5" t="s">
        <v>13</v>
      </c>
      <c r="D301" s="5" t="s">
        <v>14</v>
      </c>
      <c r="E301" s="5" t="s">
        <v>317</v>
      </c>
      <c r="F301" s="5" t="s">
        <v>14</v>
      </c>
      <c r="G301" s="5">
        <v>1</v>
      </c>
    </row>
    <row r="302" spans="1:7" ht="29" outlineLevel="5" collapsed="1">
      <c r="A302" s="5" t="s">
        <v>14</v>
      </c>
      <c r="B302" s="5" t="s">
        <v>139</v>
      </c>
      <c r="C302" s="5" t="s">
        <v>13</v>
      </c>
      <c r="D302" s="5" t="s">
        <v>14</v>
      </c>
      <c r="E302" s="5" t="s">
        <v>318</v>
      </c>
      <c r="F302" s="5" t="s">
        <v>14</v>
      </c>
      <c r="G302" s="5">
        <v>1</v>
      </c>
    </row>
    <row r="303" spans="1:7" ht="29" outlineLevel="5" collapsed="1">
      <c r="A303" s="5" t="s">
        <v>14</v>
      </c>
      <c r="B303" s="5" t="s">
        <v>139</v>
      </c>
      <c r="C303" s="5" t="s">
        <v>13</v>
      </c>
      <c r="D303" s="5" t="s">
        <v>14</v>
      </c>
      <c r="E303" s="5" t="s">
        <v>319</v>
      </c>
      <c r="F303" s="5" t="s">
        <v>14</v>
      </c>
      <c r="G303" s="5">
        <v>1</v>
      </c>
    </row>
    <row r="304" spans="1:7" ht="29" outlineLevel="5" collapsed="1">
      <c r="A304" s="5" t="s">
        <v>14</v>
      </c>
      <c r="B304" s="5" t="s">
        <v>139</v>
      </c>
      <c r="C304" s="5" t="s">
        <v>13</v>
      </c>
      <c r="D304" s="5" t="s">
        <v>14</v>
      </c>
      <c r="E304" s="5" t="s">
        <v>320</v>
      </c>
      <c r="F304" s="5" t="s">
        <v>14</v>
      </c>
      <c r="G304" s="5">
        <v>1</v>
      </c>
    </row>
    <row r="305" spans="1:7" ht="29" outlineLevel="5" collapsed="1">
      <c r="A305" s="5" t="s">
        <v>14</v>
      </c>
      <c r="B305" s="5" t="s">
        <v>139</v>
      </c>
      <c r="C305" s="5" t="s">
        <v>13</v>
      </c>
      <c r="D305" s="5" t="s">
        <v>14</v>
      </c>
      <c r="E305" s="5" t="s">
        <v>321</v>
      </c>
      <c r="F305" s="5" t="s">
        <v>14</v>
      </c>
      <c r="G305" s="5">
        <v>1</v>
      </c>
    </row>
    <row r="306" spans="1:7" ht="29" outlineLevel="5" collapsed="1">
      <c r="A306" s="5" t="s">
        <v>14</v>
      </c>
      <c r="B306" s="5" t="s">
        <v>139</v>
      </c>
      <c r="C306" s="5" t="s">
        <v>13</v>
      </c>
      <c r="D306" s="5" t="s">
        <v>14</v>
      </c>
      <c r="E306" s="5" t="s">
        <v>322</v>
      </c>
      <c r="F306" s="5" t="s">
        <v>14</v>
      </c>
      <c r="G306" s="5">
        <v>1</v>
      </c>
    </row>
    <row r="307" spans="1:7" outlineLevel="4" collapsed="1">
      <c r="A307" s="6" t="s">
        <v>11</v>
      </c>
      <c r="B307" s="7" t="s">
        <v>283</v>
      </c>
      <c r="C307" s="6" t="s">
        <v>13</v>
      </c>
      <c r="D307" s="6"/>
      <c r="E307" s="6" t="s">
        <v>283</v>
      </c>
      <c r="F307" s="6" t="s">
        <v>14</v>
      </c>
      <c r="G307" s="6" t="s">
        <v>13</v>
      </c>
    </row>
    <row r="308" spans="1:7" ht="29" outlineLevel="5" collapsed="1">
      <c r="A308" s="5" t="s">
        <v>11</v>
      </c>
      <c r="B308" s="5" t="s">
        <v>139</v>
      </c>
      <c r="C308" s="5" t="s">
        <v>13</v>
      </c>
      <c r="D308" s="5"/>
      <c r="E308" s="5" t="s">
        <v>284</v>
      </c>
      <c r="F308" s="5" t="s">
        <v>14</v>
      </c>
      <c r="G308" s="5">
        <v>1</v>
      </c>
    </row>
    <row r="309" spans="1:7" ht="29" outlineLevel="5" collapsed="1">
      <c r="A309" s="5" t="s">
        <v>11</v>
      </c>
      <c r="B309" s="5" t="s">
        <v>139</v>
      </c>
      <c r="C309" s="5" t="s">
        <v>13</v>
      </c>
      <c r="D309" s="5"/>
      <c r="E309" s="5" t="s">
        <v>285</v>
      </c>
      <c r="F309" s="5" t="s">
        <v>14</v>
      </c>
      <c r="G309" s="5">
        <v>1</v>
      </c>
    </row>
    <row r="310" spans="1:7" outlineLevel="5" collapsed="1">
      <c r="A310" s="5" t="s">
        <v>11</v>
      </c>
      <c r="B310" s="5" t="s">
        <v>15</v>
      </c>
      <c r="C310" s="5" t="s">
        <v>13</v>
      </c>
      <c r="D310" s="5"/>
      <c r="E310" s="5" t="s">
        <v>286</v>
      </c>
      <c r="F310" s="5" t="s">
        <v>14</v>
      </c>
      <c r="G310" s="5" t="s">
        <v>17</v>
      </c>
    </row>
    <row r="311" spans="1:7" ht="29" outlineLevel="5" collapsed="1">
      <c r="A311" s="5" t="s">
        <v>11</v>
      </c>
      <c r="B311" s="5" t="s">
        <v>139</v>
      </c>
      <c r="C311" s="5" t="s">
        <v>13</v>
      </c>
      <c r="D311" s="5"/>
      <c r="E311" s="5" t="s">
        <v>287</v>
      </c>
      <c r="F311" s="5" t="s">
        <v>14</v>
      </c>
      <c r="G311" s="5">
        <v>1</v>
      </c>
    </row>
    <row r="312" spans="1:7" ht="29" outlineLevel="5" collapsed="1">
      <c r="A312" s="5" t="s">
        <v>11</v>
      </c>
      <c r="B312" s="5" t="s">
        <v>139</v>
      </c>
      <c r="C312" s="5" t="s">
        <v>13</v>
      </c>
      <c r="D312" s="5"/>
      <c r="E312" s="5" t="s">
        <v>288</v>
      </c>
      <c r="F312" s="5" t="s">
        <v>14</v>
      </c>
      <c r="G312" s="5">
        <v>1</v>
      </c>
    </row>
    <row r="313" spans="1:7" outlineLevel="5" collapsed="1">
      <c r="A313" s="5" t="s">
        <v>11</v>
      </c>
      <c r="B313" s="5" t="s">
        <v>15</v>
      </c>
      <c r="C313" s="5" t="s">
        <v>13</v>
      </c>
      <c r="D313" s="5"/>
      <c r="E313" s="5" t="s">
        <v>289</v>
      </c>
      <c r="F313" s="5" t="s">
        <v>14</v>
      </c>
      <c r="G313" s="5" t="s">
        <v>17</v>
      </c>
    </row>
    <row r="314" spans="1:7" ht="29" outlineLevel="5" collapsed="1">
      <c r="A314" s="5" t="s">
        <v>11</v>
      </c>
      <c r="B314" s="5" t="s">
        <v>139</v>
      </c>
      <c r="C314" s="5" t="s">
        <v>13</v>
      </c>
      <c r="D314" s="5"/>
      <c r="E314" s="5" t="s">
        <v>290</v>
      </c>
      <c r="F314" s="5" t="s">
        <v>14</v>
      </c>
      <c r="G314" s="5">
        <v>1</v>
      </c>
    </row>
    <row r="315" spans="1:7" ht="29" outlineLevel="5" collapsed="1">
      <c r="A315" s="5" t="s">
        <v>11</v>
      </c>
      <c r="B315" s="5" t="s">
        <v>139</v>
      </c>
      <c r="C315" s="5" t="s">
        <v>13</v>
      </c>
      <c r="D315" s="5"/>
      <c r="E315" s="5" t="s">
        <v>291</v>
      </c>
      <c r="F315" s="5" t="s">
        <v>14</v>
      </c>
      <c r="G315" s="5">
        <v>1</v>
      </c>
    </row>
    <row r="316" spans="1:7" outlineLevel="5" collapsed="1">
      <c r="A316" s="5" t="s">
        <v>11</v>
      </c>
      <c r="B316" s="5" t="s">
        <v>15</v>
      </c>
      <c r="C316" s="5" t="s">
        <v>13</v>
      </c>
      <c r="D316" s="5"/>
      <c r="E316" s="5" t="s">
        <v>292</v>
      </c>
      <c r="F316" s="5" t="s">
        <v>14</v>
      </c>
      <c r="G316" s="5" t="s">
        <v>17</v>
      </c>
    </row>
    <row r="317" spans="1:7" ht="29" outlineLevel="3" collapsed="1">
      <c r="A317" s="5" t="s">
        <v>14</v>
      </c>
      <c r="B317" s="5" t="s">
        <v>139</v>
      </c>
      <c r="C317" s="5" t="s">
        <v>13</v>
      </c>
      <c r="D317" s="5" t="b">
        <f>EXACT(G290,"Yes: Alternative Approach")</f>
        <v>0</v>
      </c>
      <c r="E317" s="5" t="s">
        <v>323</v>
      </c>
      <c r="F317" s="5" t="s">
        <v>14</v>
      </c>
      <c r="G317" s="5">
        <v>1</v>
      </c>
    </row>
    <row r="318" spans="1:7" ht="29" outlineLevel="3" collapsed="1">
      <c r="A318" s="5" t="s">
        <v>14</v>
      </c>
      <c r="B318" s="5" t="s">
        <v>15</v>
      </c>
      <c r="C318" s="5" t="s">
        <v>13</v>
      </c>
      <c r="D318" s="5" t="b">
        <f>EXACT(G290,"Yes: Alternative Approach")</f>
        <v>0</v>
      </c>
      <c r="E318" s="5" t="s">
        <v>324</v>
      </c>
      <c r="F318" s="5" t="s">
        <v>14</v>
      </c>
      <c r="G318" s="5" t="s">
        <v>17</v>
      </c>
    </row>
    <row r="319" spans="1:7" ht="29" outlineLevel="3" collapsed="1">
      <c r="A319" s="5" t="s">
        <v>14</v>
      </c>
      <c r="B319" s="5" t="s">
        <v>139</v>
      </c>
      <c r="C319" s="5" t="s">
        <v>13</v>
      </c>
      <c r="D319" s="5" t="b">
        <f>EXACT(G290,"Yes: Alternative Approach")</f>
        <v>0</v>
      </c>
      <c r="E319" s="5" t="s">
        <v>325</v>
      </c>
      <c r="F319" s="5" t="s">
        <v>14</v>
      </c>
      <c r="G319" s="5">
        <v>1</v>
      </c>
    </row>
    <row r="320" spans="1:7" ht="29" outlineLevel="3" collapsed="1">
      <c r="A320" s="5" t="s">
        <v>14</v>
      </c>
      <c r="B320" s="5" t="s">
        <v>15</v>
      </c>
      <c r="C320" s="5" t="s">
        <v>13</v>
      </c>
      <c r="D320" s="5" t="b">
        <f>EXACT(G290,"Yes: Alternative Approach")</f>
        <v>0</v>
      </c>
      <c r="E320" s="5" t="s">
        <v>326</v>
      </c>
      <c r="F320" s="5" t="s">
        <v>14</v>
      </c>
      <c r="G320" s="5" t="s">
        <v>17</v>
      </c>
    </row>
    <row r="321" spans="1:7" outlineLevel="2" collapsed="1">
      <c r="A321" s="6" t="s">
        <v>14</v>
      </c>
      <c r="B321" s="7" t="s">
        <v>188</v>
      </c>
      <c r="C321" s="6" t="s">
        <v>13</v>
      </c>
      <c r="D321" s="6" t="b">
        <f>EXACT(G164,"Grid electricity")</f>
        <v>1</v>
      </c>
      <c r="E321" s="6" t="s">
        <v>189</v>
      </c>
      <c r="F321" s="6" t="s">
        <v>14</v>
      </c>
      <c r="G321" s="6" t="s">
        <v>13</v>
      </c>
    </row>
    <row r="322" spans="1:7" ht="72.5" outlineLevel="3" collapsed="1">
      <c r="A322" s="5" t="s">
        <v>11</v>
      </c>
      <c r="B322" s="5" t="s">
        <v>53</v>
      </c>
      <c r="C322" s="8" t="s">
        <v>190</v>
      </c>
      <c r="D322" s="5"/>
      <c r="E322" s="5" t="s">
        <v>191</v>
      </c>
      <c r="F322" s="5" t="s">
        <v>14</v>
      </c>
      <c r="G322" s="5" t="s">
        <v>192</v>
      </c>
    </row>
    <row r="323" spans="1:7" outlineLevel="3" collapsed="1">
      <c r="A323" s="6" t="s">
        <v>14</v>
      </c>
      <c r="B323" s="7" t="s">
        <v>193</v>
      </c>
      <c r="C323" s="6" t="s">
        <v>13</v>
      </c>
      <c r="D323" s="6" t="b">
        <f>EXACT(G322,"Calculate the combined margin emission factor of the applicable electricity system, using the procedures in the latest approved version of the “Use Tool 7 to calculate the emission factor for an electricity system” (EFEL,j/k/l,y = EFgrid,CM,y)")</f>
        <v>1</v>
      </c>
      <c r="E323" s="6" t="s">
        <v>193</v>
      </c>
      <c r="F323" s="6" t="s">
        <v>14</v>
      </c>
      <c r="G323" s="6" t="s">
        <v>13</v>
      </c>
    </row>
    <row r="324" spans="1:7" outlineLevel="4" collapsed="1">
      <c r="A324" s="5" t="s">
        <v>11</v>
      </c>
      <c r="B324" s="5" t="s">
        <v>15</v>
      </c>
      <c r="C324" s="5" t="s">
        <v>13</v>
      </c>
      <c r="D324" s="5"/>
      <c r="E324" s="5" t="s">
        <v>194</v>
      </c>
      <c r="F324" s="5" t="s">
        <v>14</v>
      </c>
      <c r="G324" s="5" t="s">
        <v>17</v>
      </c>
    </row>
    <row r="325" spans="1:7" ht="29" outlineLevel="4" collapsed="1">
      <c r="A325" s="5" t="s">
        <v>11</v>
      </c>
      <c r="B325" s="5" t="s">
        <v>53</v>
      </c>
      <c r="C325" s="8" t="s">
        <v>195</v>
      </c>
      <c r="D325" s="5"/>
      <c r="E325" s="5" t="s">
        <v>196</v>
      </c>
      <c r="F325" s="5" t="s">
        <v>14</v>
      </c>
      <c r="G325" s="5" t="s">
        <v>197</v>
      </c>
    </row>
    <row r="326" spans="1:7" outlineLevel="4" collapsed="1">
      <c r="A326" s="6" t="s">
        <v>14</v>
      </c>
      <c r="B326" s="7" t="s">
        <v>198</v>
      </c>
      <c r="C326" s="6" t="s">
        <v>13</v>
      </c>
      <c r="D326" s="6" t="b">
        <f>EXACT(G325,"Annual")</f>
        <v>0</v>
      </c>
      <c r="E326" s="6" t="s">
        <v>199</v>
      </c>
      <c r="F326" s="6" t="s">
        <v>14</v>
      </c>
      <c r="G326" s="6" t="s">
        <v>13</v>
      </c>
    </row>
    <row r="327" spans="1:7" ht="29" outlineLevel="5" collapsed="1">
      <c r="A327" s="5" t="s">
        <v>11</v>
      </c>
      <c r="B327" s="5" t="s">
        <v>53</v>
      </c>
      <c r="C327" s="8" t="s">
        <v>200</v>
      </c>
      <c r="D327" s="5"/>
      <c r="E327" s="5" t="s">
        <v>199</v>
      </c>
      <c r="F327" s="5" t="s">
        <v>14</v>
      </c>
      <c r="G327" s="5" t="s">
        <v>11</v>
      </c>
    </row>
    <row r="328" spans="1:7" outlineLevel="5" collapsed="1">
      <c r="A328" s="6" t="s">
        <v>14</v>
      </c>
      <c r="B328" s="7" t="s">
        <v>201</v>
      </c>
      <c r="C328" s="6" t="s">
        <v>13</v>
      </c>
      <c r="D328" s="6" t="b">
        <f>EXACT(G327,"No")</f>
        <v>0</v>
      </c>
      <c r="E328" s="6" t="s">
        <v>202</v>
      </c>
      <c r="F328" s="6" t="s">
        <v>14</v>
      </c>
      <c r="G328" s="6" t="s">
        <v>13</v>
      </c>
    </row>
    <row r="329" spans="1:7" ht="29" outlineLevel="6" collapsed="1">
      <c r="A329" s="5" t="s">
        <v>11</v>
      </c>
      <c r="B329" s="5" t="s">
        <v>53</v>
      </c>
      <c r="C329" s="8" t="s">
        <v>203</v>
      </c>
      <c r="D329" s="5"/>
      <c r="E329" s="5" t="s">
        <v>202</v>
      </c>
      <c r="F329" s="5" t="s">
        <v>14</v>
      </c>
      <c r="G329" s="5" t="s">
        <v>11</v>
      </c>
    </row>
    <row r="330" spans="1:7" outlineLevel="6" collapsed="1">
      <c r="A330" s="6" t="s">
        <v>14</v>
      </c>
      <c r="B330" s="7" t="s">
        <v>204</v>
      </c>
      <c r="C330" s="6" t="s">
        <v>13</v>
      </c>
      <c r="D330" s="6" t="b">
        <f>EXACT(G329,"No")</f>
        <v>0</v>
      </c>
      <c r="E330" s="6" t="s">
        <v>205</v>
      </c>
      <c r="F330" s="6" t="s">
        <v>14</v>
      </c>
      <c r="G330" s="6" t="s">
        <v>13</v>
      </c>
    </row>
    <row r="331" spans="1:7" ht="29" outlineLevel="7" collapsed="1">
      <c r="A331" s="5" t="s">
        <v>11</v>
      </c>
      <c r="B331" s="5" t="s">
        <v>53</v>
      </c>
      <c r="C331" s="8" t="s">
        <v>206</v>
      </c>
      <c r="D331" s="5"/>
      <c r="E331" s="5" t="s">
        <v>205</v>
      </c>
      <c r="F331" s="5" t="s">
        <v>14</v>
      </c>
      <c r="G331" s="5" t="s">
        <v>11</v>
      </c>
    </row>
    <row r="332" spans="1:7" outlineLevel="7" collapsed="1">
      <c r="A332" s="5" t="s">
        <v>14</v>
      </c>
      <c r="B332" s="8" t="s">
        <v>207</v>
      </c>
      <c r="C332" s="5" t="s">
        <v>13</v>
      </c>
      <c r="D332" s="5" t="b">
        <f>EXACT(G331,"No")</f>
        <v>0</v>
      </c>
      <c r="E332" s="5" t="s">
        <v>208</v>
      </c>
      <c r="F332" s="5" t="s">
        <v>14</v>
      </c>
      <c r="G332" s="5" t="s">
        <v>13</v>
      </c>
    </row>
    <row r="333" spans="1:7" outlineLevel="7" collapsed="1">
      <c r="A333" s="5" t="s">
        <v>14</v>
      </c>
      <c r="B333" s="8" t="s">
        <v>209</v>
      </c>
      <c r="C333" s="5" t="s">
        <v>13</v>
      </c>
      <c r="D333" s="5" t="b">
        <f>EXACT(G331,"Yes")</f>
        <v>1</v>
      </c>
      <c r="E333" s="5" t="s">
        <v>210</v>
      </c>
      <c r="F333" s="5" t="s">
        <v>14</v>
      </c>
      <c r="G333" s="5" t="s">
        <v>13</v>
      </c>
    </row>
    <row r="334" spans="1:7" outlineLevel="6" collapsed="1">
      <c r="A334" s="6" t="s">
        <v>14</v>
      </c>
      <c r="B334" s="7" t="s">
        <v>211</v>
      </c>
      <c r="C334" s="6" t="s">
        <v>13</v>
      </c>
      <c r="D334" s="6" t="b">
        <f>EXACT(G329,"Yes")</f>
        <v>1</v>
      </c>
      <c r="E334" s="6" t="s">
        <v>212</v>
      </c>
      <c r="F334" s="6" t="s">
        <v>14</v>
      </c>
      <c r="G334" s="6" t="s">
        <v>13</v>
      </c>
    </row>
    <row r="335" spans="1:7" ht="29" outlineLevel="7" collapsed="1">
      <c r="A335" s="5" t="s">
        <v>11</v>
      </c>
      <c r="B335" s="5" t="s">
        <v>53</v>
      </c>
      <c r="C335" s="8" t="s">
        <v>213</v>
      </c>
      <c r="D335" s="5"/>
      <c r="E335" s="5" t="s">
        <v>214</v>
      </c>
      <c r="F335" s="5" t="s">
        <v>14</v>
      </c>
      <c r="G335" s="5" t="s">
        <v>215</v>
      </c>
    </row>
    <row r="336" spans="1:7" ht="29" outlineLevel="7" collapsed="1">
      <c r="A336" s="5" t="s">
        <v>14</v>
      </c>
      <c r="B336" s="8" t="s">
        <v>216</v>
      </c>
      <c r="C336" s="5" t="s">
        <v>13</v>
      </c>
      <c r="D336" s="5" t="b">
        <f>EXACT(G335,"Based on the total net electricity generation of all power plants serving the system and the fuel types and total fuel consumption of the project electricity system")</f>
        <v>0</v>
      </c>
      <c r="E336" s="5" t="s">
        <v>217</v>
      </c>
      <c r="F336" s="5" t="s">
        <v>14</v>
      </c>
      <c r="G336" s="5" t="s">
        <v>13</v>
      </c>
    </row>
    <row r="337" spans="1:7" outlineLevel="7" collapsed="1">
      <c r="A337" s="5" t="s">
        <v>14</v>
      </c>
      <c r="B337" s="8" t="s">
        <v>218</v>
      </c>
      <c r="C337" s="5" t="s">
        <v>13</v>
      </c>
      <c r="D337" s="5" t="b">
        <f>EXACT(G335,"Based on the net electricity generation and a CO2 emission factor of each power unit")</f>
        <v>1</v>
      </c>
      <c r="E337" s="5" t="s">
        <v>219</v>
      </c>
      <c r="F337" s="5" t="s">
        <v>14</v>
      </c>
      <c r="G337" s="5" t="s">
        <v>13</v>
      </c>
    </row>
    <row r="338" spans="1:7" outlineLevel="7" collapsed="1">
      <c r="A338" s="5" t="s">
        <v>14</v>
      </c>
      <c r="B338" s="5" t="s">
        <v>139</v>
      </c>
      <c r="C338" s="5" t="s">
        <v>13</v>
      </c>
      <c r="D338" s="5" t="s">
        <v>14</v>
      </c>
      <c r="E338" s="5" t="s">
        <v>220</v>
      </c>
      <c r="F338" s="5" t="s">
        <v>14</v>
      </c>
      <c r="G338" s="5">
        <v>1</v>
      </c>
    </row>
    <row r="339" spans="1:7" outlineLevel="5" collapsed="1">
      <c r="A339" s="6" t="s">
        <v>14</v>
      </c>
      <c r="B339" s="7" t="s">
        <v>211</v>
      </c>
      <c r="C339" s="6" t="s">
        <v>13</v>
      </c>
      <c r="D339" s="6" t="b">
        <f>EXACT(G327,"Yes")</f>
        <v>1</v>
      </c>
      <c r="E339" s="6" t="s">
        <v>212</v>
      </c>
      <c r="F339" s="6" t="s">
        <v>14</v>
      </c>
      <c r="G339" s="6" t="s">
        <v>13</v>
      </c>
    </row>
    <row r="340" spans="1:7" ht="29" outlineLevel="6" collapsed="1">
      <c r="A340" s="5" t="s">
        <v>11</v>
      </c>
      <c r="B340" s="5" t="s">
        <v>53</v>
      </c>
      <c r="C340" s="8" t="s">
        <v>213</v>
      </c>
      <c r="D340" s="5"/>
      <c r="E340" s="5" t="s">
        <v>214</v>
      </c>
      <c r="F340" s="5" t="s">
        <v>14</v>
      </c>
      <c r="G340" s="5" t="s">
        <v>215</v>
      </c>
    </row>
    <row r="341" spans="1:7" ht="29" outlineLevel="6" collapsed="1">
      <c r="A341" s="6" t="s">
        <v>14</v>
      </c>
      <c r="B341" s="7" t="s">
        <v>216</v>
      </c>
      <c r="C341" s="6" t="s">
        <v>13</v>
      </c>
      <c r="D341" s="6" t="b">
        <f>EXACT(G340,"Based on the total net electricity generation of all power plants serving the system and the fuel types and total fuel consumption of the project electricity system")</f>
        <v>0</v>
      </c>
      <c r="E341" s="6" t="s">
        <v>217</v>
      </c>
      <c r="F341" s="6" t="s">
        <v>14</v>
      </c>
      <c r="G341" s="6" t="s">
        <v>13</v>
      </c>
    </row>
    <row r="342" spans="1:7" outlineLevel="7" collapsed="1">
      <c r="A342" s="5" t="s">
        <v>14</v>
      </c>
      <c r="B342" s="5" t="s">
        <v>139</v>
      </c>
      <c r="C342" s="5" t="s">
        <v>13</v>
      </c>
      <c r="D342" s="5" t="s">
        <v>14</v>
      </c>
      <c r="E342" s="5" t="s">
        <v>221</v>
      </c>
      <c r="F342" s="5" t="s">
        <v>14</v>
      </c>
      <c r="G342" s="5">
        <v>1</v>
      </c>
    </row>
    <row r="343" spans="1:7" ht="29" outlineLevel="7" collapsed="1">
      <c r="A343" s="5" t="s">
        <v>11</v>
      </c>
      <c r="B343" s="5" t="s">
        <v>139</v>
      </c>
      <c r="C343" s="5" t="s">
        <v>13</v>
      </c>
      <c r="D343" s="5"/>
      <c r="E343" s="5" t="s">
        <v>222</v>
      </c>
      <c r="F343" s="5" t="s">
        <v>14</v>
      </c>
      <c r="G343" s="5">
        <v>1</v>
      </c>
    </row>
    <row r="344" spans="1:7" outlineLevel="7" collapsed="1">
      <c r="A344" s="5" t="s">
        <v>11</v>
      </c>
      <c r="B344" s="8" t="s">
        <v>223</v>
      </c>
      <c r="C344" s="5" t="s">
        <v>13</v>
      </c>
      <c r="D344" s="5"/>
      <c r="E344" s="5" t="s">
        <v>223</v>
      </c>
      <c r="F344" s="5" t="s">
        <v>11</v>
      </c>
      <c r="G344" s="5" t="s">
        <v>13</v>
      </c>
    </row>
    <row r="345" spans="1:7" outlineLevel="6" collapsed="1">
      <c r="A345" s="6" t="s">
        <v>14</v>
      </c>
      <c r="B345" s="7" t="s">
        <v>218</v>
      </c>
      <c r="C345" s="6" t="s">
        <v>13</v>
      </c>
      <c r="D345" s="6" t="b">
        <f>EXACT(G340,"Based on the net electricity generation and a CO2 emission factor of each power unit")</f>
        <v>1</v>
      </c>
      <c r="E345" s="6" t="s">
        <v>219</v>
      </c>
      <c r="F345" s="6" t="s">
        <v>14</v>
      </c>
      <c r="G345" s="6" t="s">
        <v>13</v>
      </c>
    </row>
    <row r="346" spans="1:7" outlineLevel="7" collapsed="1">
      <c r="A346" s="5" t="s">
        <v>14</v>
      </c>
      <c r="B346" s="5" t="s">
        <v>139</v>
      </c>
      <c r="C346" s="5" t="s">
        <v>13</v>
      </c>
      <c r="D346" s="5" t="s">
        <v>14</v>
      </c>
      <c r="E346" s="5" t="s">
        <v>221</v>
      </c>
      <c r="F346" s="5" t="s">
        <v>14</v>
      </c>
      <c r="G346" s="5">
        <v>1</v>
      </c>
    </row>
    <row r="347" spans="1:7" outlineLevel="7" collapsed="1">
      <c r="A347" s="5" t="s">
        <v>11</v>
      </c>
      <c r="B347" s="8" t="s">
        <v>224</v>
      </c>
      <c r="C347" s="5" t="s">
        <v>13</v>
      </c>
      <c r="D347" s="5"/>
      <c r="E347" s="5" t="s">
        <v>225</v>
      </c>
      <c r="F347" s="5" t="s">
        <v>11</v>
      </c>
      <c r="G347" s="5" t="s">
        <v>13</v>
      </c>
    </row>
    <row r="348" spans="1:7" outlineLevel="6" collapsed="1">
      <c r="A348" s="5" t="s">
        <v>14</v>
      </c>
      <c r="B348" s="5" t="s">
        <v>139</v>
      </c>
      <c r="C348" s="5" t="s">
        <v>13</v>
      </c>
      <c r="D348" s="5" t="s">
        <v>14</v>
      </c>
      <c r="E348" s="5" t="s">
        <v>220</v>
      </c>
      <c r="F348" s="5" t="s">
        <v>14</v>
      </c>
      <c r="G348" s="5">
        <v>1</v>
      </c>
    </row>
    <row r="349" spans="1:7" outlineLevel="4" collapsed="1">
      <c r="A349" s="6" t="s">
        <v>14</v>
      </c>
      <c r="B349" s="7" t="s">
        <v>226</v>
      </c>
      <c r="C349" s="6" t="s">
        <v>13</v>
      </c>
      <c r="D349" s="6" t="b">
        <f>EXACT(G325,"Hourly")</f>
        <v>1</v>
      </c>
      <c r="E349" s="6" t="s">
        <v>227</v>
      </c>
      <c r="F349" s="6" t="s">
        <v>14</v>
      </c>
      <c r="G349" s="6" t="s">
        <v>13</v>
      </c>
    </row>
    <row r="350" spans="1:7" ht="29" outlineLevel="5" collapsed="1">
      <c r="A350" s="5" t="s">
        <v>11</v>
      </c>
      <c r="B350" s="5" t="s">
        <v>53</v>
      </c>
      <c r="C350" s="8" t="s">
        <v>228</v>
      </c>
      <c r="D350" s="5"/>
      <c r="E350" s="5" t="s">
        <v>229</v>
      </c>
      <c r="F350" s="5" t="s">
        <v>14</v>
      </c>
      <c r="G350" s="5" t="s">
        <v>230</v>
      </c>
    </row>
    <row r="351" spans="1:7" ht="29" outlineLevel="5" collapsed="1">
      <c r="A351" s="5" t="s">
        <v>11</v>
      </c>
      <c r="B351" s="5" t="s">
        <v>139</v>
      </c>
      <c r="C351" s="5" t="s">
        <v>13</v>
      </c>
      <c r="D351" s="5"/>
      <c r="E351" s="5" t="s">
        <v>231</v>
      </c>
      <c r="F351" s="5" t="s">
        <v>14</v>
      </c>
      <c r="G351" s="5">
        <v>1</v>
      </c>
    </row>
    <row r="352" spans="1:7" outlineLevel="4" collapsed="1">
      <c r="A352" s="6" t="s">
        <v>11</v>
      </c>
      <c r="B352" s="7" t="s">
        <v>232</v>
      </c>
      <c r="C352" s="6" t="s">
        <v>13</v>
      </c>
      <c r="D352" s="6"/>
      <c r="E352" s="6" t="s">
        <v>232</v>
      </c>
      <c r="F352" s="6" t="s">
        <v>14</v>
      </c>
      <c r="G352" s="6" t="s">
        <v>13</v>
      </c>
    </row>
    <row r="353" spans="1:7" outlineLevel="5" collapsed="1">
      <c r="A353" s="5" t="s">
        <v>14</v>
      </c>
      <c r="B353" s="5" t="s">
        <v>139</v>
      </c>
      <c r="C353" s="5" t="s">
        <v>13</v>
      </c>
      <c r="D353" s="5" t="s">
        <v>14</v>
      </c>
      <c r="E353" s="5" t="s">
        <v>233</v>
      </c>
      <c r="F353" s="5" t="s">
        <v>14</v>
      </c>
      <c r="G353" s="5">
        <v>1</v>
      </c>
    </row>
    <row r="354" spans="1:7" ht="409.5" outlineLevel="5" collapsed="1">
      <c r="A354" s="5" t="s">
        <v>14</v>
      </c>
      <c r="B354" s="5" t="s">
        <v>60</v>
      </c>
      <c r="C354" s="9" t="s">
        <v>61</v>
      </c>
      <c r="D354" s="5"/>
      <c r="E354" s="10" t="s">
        <v>234</v>
      </c>
      <c r="F354" s="5" t="s">
        <v>14</v>
      </c>
      <c r="G354" s="5" t="s">
        <v>13</v>
      </c>
    </row>
    <row r="355" spans="1:7" outlineLevel="5" collapsed="1">
      <c r="A355" s="5" t="s">
        <v>11</v>
      </c>
      <c r="B355" s="5" t="s">
        <v>139</v>
      </c>
      <c r="C355" s="5" t="s">
        <v>13</v>
      </c>
      <c r="D355" s="5"/>
      <c r="E355" s="5" t="s">
        <v>235</v>
      </c>
      <c r="F355" s="5" t="s">
        <v>14</v>
      </c>
      <c r="G355" s="5">
        <v>1</v>
      </c>
    </row>
    <row r="356" spans="1:7" outlineLevel="5" collapsed="1">
      <c r="A356" s="5" t="s">
        <v>11</v>
      </c>
      <c r="B356" s="5" t="s">
        <v>139</v>
      </c>
      <c r="C356" s="5" t="s">
        <v>13</v>
      </c>
      <c r="D356" s="5"/>
      <c r="E356" s="5" t="s">
        <v>236</v>
      </c>
      <c r="F356" s="5" t="s">
        <v>14</v>
      </c>
      <c r="G356" s="5">
        <v>1</v>
      </c>
    </row>
    <row r="357" spans="1:7" outlineLevel="5" collapsed="1">
      <c r="A357" s="6" t="s">
        <v>11</v>
      </c>
      <c r="B357" s="7" t="s">
        <v>237</v>
      </c>
      <c r="C357" s="6" t="s">
        <v>13</v>
      </c>
      <c r="D357" s="6"/>
      <c r="E357" s="6" t="s">
        <v>237</v>
      </c>
      <c r="F357" s="6" t="s">
        <v>11</v>
      </c>
      <c r="G357" s="6" t="s">
        <v>13</v>
      </c>
    </row>
    <row r="358" spans="1:7" outlineLevel="6" collapsed="1">
      <c r="A358" s="5" t="s">
        <v>11</v>
      </c>
      <c r="B358" s="5" t="s">
        <v>15</v>
      </c>
      <c r="C358" s="5" t="s">
        <v>13</v>
      </c>
      <c r="D358" s="5"/>
      <c r="E358" s="5" t="s">
        <v>238</v>
      </c>
      <c r="F358" s="5" t="s">
        <v>14</v>
      </c>
      <c r="G358" s="5" t="s">
        <v>17</v>
      </c>
    </row>
    <row r="359" spans="1:7" outlineLevel="6" collapsed="1">
      <c r="A359" s="5" t="s">
        <v>11</v>
      </c>
      <c r="B359" s="5" t="s">
        <v>41</v>
      </c>
      <c r="C359" s="5" t="s">
        <v>13</v>
      </c>
      <c r="D359" s="5"/>
      <c r="E359" s="5" t="s">
        <v>239</v>
      </c>
      <c r="F359" s="5" t="s">
        <v>14</v>
      </c>
      <c r="G359" s="5" t="s">
        <v>43</v>
      </c>
    </row>
    <row r="360" spans="1:7" outlineLevel="6" collapsed="1">
      <c r="A360" s="5" t="s">
        <v>11</v>
      </c>
      <c r="B360" s="5" t="s">
        <v>139</v>
      </c>
      <c r="C360" s="5" t="s">
        <v>13</v>
      </c>
      <c r="D360" s="5"/>
      <c r="E360" s="5" t="s">
        <v>240</v>
      </c>
      <c r="F360" s="5" t="s">
        <v>14</v>
      </c>
      <c r="G360" s="5">
        <v>1</v>
      </c>
    </row>
    <row r="361" spans="1:7" outlineLevel="6" collapsed="1">
      <c r="A361" s="5" t="s">
        <v>11</v>
      </c>
      <c r="B361" s="5" t="s">
        <v>139</v>
      </c>
      <c r="C361" s="5" t="s">
        <v>13</v>
      </c>
      <c r="D361" s="5"/>
      <c r="E361" s="5" t="s">
        <v>241</v>
      </c>
      <c r="F361" s="5" t="s">
        <v>14</v>
      </c>
      <c r="G361" s="5">
        <v>1</v>
      </c>
    </row>
    <row r="362" spans="1:7" outlineLevel="4" collapsed="1">
      <c r="A362" s="6" t="s">
        <v>11</v>
      </c>
      <c r="B362" s="7" t="s">
        <v>242</v>
      </c>
      <c r="C362" s="6" t="s">
        <v>13</v>
      </c>
      <c r="D362" s="6"/>
      <c r="E362" s="6" t="s">
        <v>242</v>
      </c>
      <c r="F362" s="6" t="s">
        <v>14</v>
      </c>
      <c r="G362" s="6" t="s">
        <v>13</v>
      </c>
    </row>
    <row r="363" spans="1:7" ht="29" outlineLevel="5" collapsed="1">
      <c r="A363" s="5" t="s">
        <v>11</v>
      </c>
      <c r="B363" s="5" t="s">
        <v>53</v>
      </c>
      <c r="C363" s="8" t="s">
        <v>243</v>
      </c>
      <c r="D363" s="5"/>
      <c r="E363" s="5" t="s">
        <v>244</v>
      </c>
      <c r="F363" s="5" t="s">
        <v>14</v>
      </c>
      <c r="G363" s="5" t="s">
        <v>11</v>
      </c>
    </row>
    <row r="364" spans="1:7" outlineLevel="5" collapsed="1">
      <c r="A364" s="6" t="s">
        <v>14</v>
      </c>
      <c r="B364" s="7" t="s">
        <v>245</v>
      </c>
      <c r="C364" s="6" t="s">
        <v>13</v>
      </c>
      <c r="D364" s="6" t="b">
        <f>EXACT(G363,"No")</f>
        <v>0</v>
      </c>
      <c r="E364" s="6" t="s">
        <v>246</v>
      </c>
      <c r="F364" s="6" t="s">
        <v>14</v>
      </c>
      <c r="G364" s="6" t="s">
        <v>13</v>
      </c>
    </row>
    <row r="365" spans="1:7" ht="29" outlineLevel="6" collapsed="1">
      <c r="A365" s="5" t="s">
        <v>11</v>
      </c>
      <c r="B365" s="5" t="s">
        <v>53</v>
      </c>
      <c r="C365" s="8" t="s">
        <v>247</v>
      </c>
      <c r="D365" s="5"/>
      <c r="E365" s="5" t="s">
        <v>248</v>
      </c>
      <c r="F365" s="5" t="s">
        <v>14</v>
      </c>
      <c r="G365" s="5" t="s">
        <v>249</v>
      </c>
    </row>
    <row r="366" spans="1:7" outlineLevel="6" collapsed="1">
      <c r="A366" s="6" t="s">
        <v>14</v>
      </c>
      <c r="B366" s="7" t="s">
        <v>250</v>
      </c>
      <c r="C366" s="6" t="s">
        <v>13</v>
      </c>
      <c r="D366" s="6" t="b">
        <f>EXACT(G365,"Neither")</f>
        <v>0</v>
      </c>
      <c r="E366" s="6" t="s">
        <v>250</v>
      </c>
      <c r="F366" s="6" t="s">
        <v>14</v>
      </c>
      <c r="G366" s="6" t="s">
        <v>13</v>
      </c>
    </row>
    <row r="367" spans="1:7" outlineLevel="7" collapsed="1">
      <c r="A367" s="5" t="s">
        <v>14</v>
      </c>
      <c r="B367" s="5" t="s">
        <v>139</v>
      </c>
      <c r="C367" s="5" t="s">
        <v>13</v>
      </c>
      <c r="D367" s="5" t="s">
        <v>14</v>
      </c>
      <c r="E367" s="5" t="s">
        <v>251</v>
      </c>
      <c r="F367" s="5" t="s">
        <v>14</v>
      </c>
      <c r="G367" s="5">
        <v>1</v>
      </c>
    </row>
    <row r="368" spans="1:7" outlineLevel="7" collapsed="1">
      <c r="A368" s="5" t="s">
        <v>14</v>
      </c>
      <c r="B368" s="5" t="s">
        <v>139</v>
      </c>
      <c r="C368" s="5" t="s">
        <v>13</v>
      </c>
      <c r="D368" s="5" t="s">
        <v>14</v>
      </c>
      <c r="E368" s="5" t="s">
        <v>252</v>
      </c>
      <c r="F368" s="5" t="s">
        <v>14</v>
      </c>
      <c r="G368" s="5">
        <v>1</v>
      </c>
    </row>
    <row r="369" spans="1:7" outlineLevel="7" collapsed="1">
      <c r="A369" s="5" t="s">
        <v>14</v>
      </c>
      <c r="B369" s="5" t="s">
        <v>139</v>
      </c>
      <c r="C369" s="5" t="s">
        <v>13</v>
      </c>
      <c r="D369" s="5" t="s">
        <v>14</v>
      </c>
      <c r="E369" s="5" t="s">
        <v>253</v>
      </c>
      <c r="F369" s="5" t="s">
        <v>14</v>
      </c>
      <c r="G369" s="5">
        <v>1</v>
      </c>
    </row>
    <row r="370" spans="1:7" outlineLevel="7" collapsed="1">
      <c r="A370" s="5" t="s">
        <v>14</v>
      </c>
      <c r="B370" s="5" t="s">
        <v>139</v>
      </c>
      <c r="C370" s="5" t="s">
        <v>13</v>
      </c>
      <c r="D370" s="5" t="s">
        <v>14</v>
      </c>
      <c r="E370" s="5" t="s">
        <v>233</v>
      </c>
      <c r="F370" s="5" t="s">
        <v>14</v>
      </c>
      <c r="G370" s="5">
        <v>1</v>
      </c>
    </row>
    <row r="371" spans="1:7" ht="29" outlineLevel="7" collapsed="1">
      <c r="A371" s="5" t="s">
        <v>11</v>
      </c>
      <c r="B371" s="5" t="s">
        <v>53</v>
      </c>
      <c r="C371" s="8" t="s">
        <v>254</v>
      </c>
      <c r="D371" s="5"/>
      <c r="E371" s="5" t="s">
        <v>255</v>
      </c>
      <c r="F371" s="5" t="s">
        <v>14</v>
      </c>
      <c r="G371" s="5" t="s">
        <v>11</v>
      </c>
    </row>
    <row r="372" spans="1:7" ht="43.5" outlineLevel="7" collapsed="1">
      <c r="A372" s="5" t="s">
        <v>11</v>
      </c>
      <c r="B372" s="5" t="s">
        <v>53</v>
      </c>
      <c r="C372" s="8" t="s">
        <v>256</v>
      </c>
      <c r="D372" s="5"/>
      <c r="E372" s="5" t="s">
        <v>257</v>
      </c>
      <c r="F372" s="5" t="s">
        <v>14</v>
      </c>
      <c r="G372" s="5" t="s">
        <v>258</v>
      </c>
    </row>
    <row r="373" spans="1:7" ht="29" outlineLevel="7" collapsed="1">
      <c r="A373" s="5" t="s">
        <v>11</v>
      </c>
      <c r="B373" s="5" t="s">
        <v>53</v>
      </c>
      <c r="C373" s="8" t="s">
        <v>259</v>
      </c>
      <c r="D373" s="5"/>
      <c r="E373" s="5" t="s">
        <v>260</v>
      </c>
      <c r="F373" s="5" t="s">
        <v>14</v>
      </c>
      <c r="G373" s="5" t="s">
        <v>11</v>
      </c>
    </row>
    <row r="374" spans="1:7" outlineLevel="7" collapsed="1">
      <c r="A374" s="5" t="s">
        <v>14</v>
      </c>
      <c r="B374" s="5" t="s">
        <v>139</v>
      </c>
      <c r="C374" s="5" t="s">
        <v>13</v>
      </c>
      <c r="D374" s="5" t="s">
        <v>14</v>
      </c>
      <c r="E374" s="5" t="s">
        <v>261</v>
      </c>
      <c r="F374" s="5" t="s">
        <v>14</v>
      </c>
      <c r="G374" s="5">
        <v>1</v>
      </c>
    </row>
    <row r="375" spans="1:7" outlineLevel="6" collapsed="1">
      <c r="A375" s="6" t="s">
        <v>14</v>
      </c>
      <c r="B375" s="7" t="s">
        <v>262</v>
      </c>
      <c r="C375" s="6" t="s">
        <v>13</v>
      </c>
      <c r="D375" s="6" t="b">
        <f>EXACT(G365,"Isolated System")</f>
        <v>0</v>
      </c>
      <c r="E375" s="6" t="s">
        <v>263</v>
      </c>
      <c r="F375" s="6" t="s">
        <v>14</v>
      </c>
      <c r="G375" s="6" t="s">
        <v>13</v>
      </c>
    </row>
    <row r="376" spans="1:7" outlineLevel="7" collapsed="1">
      <c r="A376" s="5" t="s">
        <v>14</v>
      </c>
      <c r="B376" s="5" t="s">
        <v>139</v>
      </c>
      <c r="C376" s="5" t="s">
        <v>13</v>
      </c>
      <c r="D376" s="5" t="s">
        <v>14</v>
      </c>
      <c r="E376" s="5" t="s">
        <v>251</v>
      </c>
      <c r="F376" s="5" t="s">
        <v>14</v>
      </c>
      <c r="G376" s="5">
        <v>1</v>
      </c>
    </row>
    <row r="377" spans="1:7" outlineLevel="7" collapsed="1">
      <c r="A377" s="5" t="s">
        <v>14</v>
      </c>
      <c r="B377" s="5" t="s">
        <v>139</v>
      </c>
      <c r="C377" s="5" t="s">
        <v>13</v>
      </c>
      <c r="D377" s="5" t="s">
        <v>14</v>
      </c>
      <c r="E377" s="5" t="s">
        <v>252</v>
      </c>
      <c r="F377" s="5" t="s">
        <v>14</v>
      </c>
      <c r="G377" s="5">
        <v>1</v>
      </c>
    </row>
    <row r="378" spans="1:7" outlineLevel="7" collapsed="1">
      <c r="A378" s="5" t="s">
        <v>14</v>
      </c>
      <c r="B378" s="5" t="s">
        <v>139</v>
      </c>
      <c r="C378" s="5" t="s">
        <v>13</v>
      </c>
      <c r="D378" s="5" t="s">
        <v>14</v>
      </c>
      <c r="E378" s="5" t="s">
        <v>253</v>
      </c>
      <c r="F378" s="5" t="s">
        <v>14</v>
      </c>
      <c r="G378" s="5">
        <v>1</v>
      </c>
    </row>
    <row r="379" spans="1:7" outlineLevel="7" collapsed="1">
      <c r="A379" s="5" t="s">
        <v>14</v>
      </c>
      <c r="B379" s="5" t="s">
        <v>139</v>
      </c>
      <c r="C379" s="5" t="s">
        <v>13</v>
      </c>
      <c r="D379" s="5" t="s">
        <v>14</v>
      </c>
      <c r="E379" s="5" t="s">
        <v>261</v>
      </c>
      <c r="F379" s="5" t="s">
        <v>14</v>
      </c>
      <c r="G379" s="5">
        <v>1</v>
      </c>
    </row>
    <row r="380" spans="1:7" outlineLevel="7" collapsed="1">
      <c r="A380" s="5" t="s">
        <v>14</v>
      </c>
      <c r="B380" s="5" t="s">
        <v>139</v>
      </c>
      <c r="C380" s="5" t="s">
        <v>13</v>
      </c>
      <c r="D380" s="5" t="s">
        <v>14</v>
      </c>
      <c r="E380" s="5" t="s">
        <v>233</v>
      </c>
      <c r="F380" s="5" t="s">
        <v>14</v>
      </c>
      <c r="G380" s="5">
        <v>1</v>
      </c>
    </row>
    <row r="381" spans="1:7" ht="29" outlineLevel="7" collapsed="1">
      <c r="A381" s="5" t="s">
        <v>11</v>
      </c>
      <c r="B381" s="5" t="s">
        <v>53</v>
      </c>
      <c r="C381" s="8" t="s">
        <v>264</v>
      </c>
      <c r="D381" s="5"/>
      <c r="E381" s="5" t="s">
        <v>265</v>
      </c>
      <c r="F381" s="5" t="s">
        <v>14</v>
      </c>
      <c r="G381" s="5" t="s">
        <v>266</v>
      </c>
    </row>
    <row r="382" spans="1:7" outlineLevel="7" collapsed="1">
      <c r="A382" s="5" t="s">
        <v>14</v>
      </c>
      <c r="B382" s="8" t="s">
        <v>267</v>
      </c>
      <c r="C382" s="5" t="s">
        <v>13</v>
      </c>
      <c r="D382" s="5" t="b">
        <f>EXACT(G381,"Multiple")</f>
        <v>0</v>
      </c>
      <c r="E382" s="5" t="s">
        <v>268</v>
      </c>
      <c r="F382" s="5" t="s">
        <v>14</v>
      </c>
      <c r="G382" s="5" t="s">
        <v>13</v>
      </c>
    </row>
    <row r="383" spans="1:7" outlineLevel="6" collapsed="1">
      <c r="A383" s="6" t="s">
        <v>14</v>
      </c>
      <c r="B383" s="7" t="s">
        <v>250</v>
      </c>
      <c r="C383" s="6" t="s">
        <v>13</v>
      </c>
      <c r="D383" s="6" t="b">
        <f>EXACT(G365,"Grid is located in LDC/SIDs/URC")</f>
        <v>1</v>
      </c>
      <c r="E383" s="6" t="s">
        <v>250</v>
      </c>
      <c r="F383" s="6" t="s">
        <v>14</v>
      </c>
      <c r="G383" s="6" t="s">
        <v>13</v>
      </c>
    </row>
    <row r="384" spans="1:7" outlineLevel="7" collapsed="1">
      <c r="A384" s="5" t="s">
        <v>14</v>
      </c>
      <c r="B384" s="5" t="s">
        <v>139</v>
      </c>
      <c r="C384" s="5" t="s">
        <v>13</v>
      </c>
      <c r="D384" s="5" t="s">
        <v>14</v>
      </c>
      <c r="E384" s="5" t="s">
        <v>251</v>
      </c>
      <c r="F384" s="5" t="s">
        <v>14</v>
      </c>
      <c r="G384" s="5">
        <v>1</v>
      </c>
    </row>
    <row r="385" spans="1:7" outlineLevel="7" collapsed="1">
      <c r="A385" s="5" t="s">
        <v>14</v>
      </c>
      <c r="B385" s="5" t="s">
        <v>139</v>
      </c>
      <c r="C385" s="5" t="s">
        <v>13</v>
      </c>
      <c r="D385" s="5" t="s">
        <v>14</v>
      </c>
      <c r="E385" s="5" t="s">
        <v>252</v>
      </c>
      <c r="F385" s="5" t="s">
        <v>14</v>
      </c>
      <c r="G385" s="5">
        <v>1</v>
      </c>
    </row>
    <row r="386" spans="1:7" outlineLevel="7" collapsed="1">
      <c r="A386" s="5" t="s">
        <v>14</v>
      </c>
      <c r="B386" s="5" t="s">
        <v>139</v>
      </c>
      <c r="C386" s="5" t="s">
        <v>13</v>
      </c>
      <c r="D386" s="5" t="s">
        <v>14</v>
      </c>
      <c r="E386" s="5" t="s">
        <v>253</v>
      </c>
      <c r="F386" s="5" t="s">
        <v>14</v>
      </c>
      <c r="G386" s="5">
        <v>1</v>
      </c>
    </row>
    <row r="387" spans="1:7" outlineLevel="7" collapsed="1">
      <c r="A387" s="5" t="s">
        <v>14</v>
      </c>
      <c r="B387" s="5" t="s">
        <v>139</v>
      </c>
      <c r="C387" s="5" t="s">
        <v>13</v>
      </c>
      <c r="D387" s="5" t="s">
        <v>14</v>
      </c>
      <c r="E387" s="5" t="s">
        <v>233</v>
      </c>
      <c r="F387" s="5" t="s">
        <v>14</v>
      </c>
      <c r="G387" s="5">
        <v>1</v>
      </c>
    </row>
    <row r="388" spans="1:7" ht="29" outlineLevel="7" collapsed="1">
      <c r="A388" s="5" t="s">
        <v>11</v>
      </c>
      <c r="B388" s="5" t="s">
        <v>53</v>
      </c>
      <c r="C388" s="8" t="s">
        <v>254</v>
      </c>
      <c r="D388" s="5"/>
      <c r="E388" s="5" t="s">
        <v>255</v>
      </c>
      <c r="F388" s="5" t="s">
        <v>14</v>
      </c>
      <c r="G388" s="5" t="s">
        <v>11</v>
      </c>
    </row>
    <row r="389" spans="1:7" ht="43.5" outlineLevel="7" collapsed="1">
      <c r="A389" s="5" t="s">
        <v>11</v>
      </c>
      <c r="B389" s="5" t="s">
        <v>53</v>
      </c>
      <c r="C389" s="8" t="s">
        <v>256</v>
      </c>
      <c r="D389" s="5"/>
      <c r="E389" s="5" t="s">
        <v>257</v>
      </c>
      <c r="F389" s="5" t="s">
        <v>14</v>
      </c>
      <c r="G389" s="5" t="s">
        <v>258</v>
      </c>
    </row>
    <row r="390" spans="1:7" ht="29" outlineLevel="7" collapsed="1">
      <c r="A390" s="5" t="s">
        <v>11</v>
      </c>
      <c r="B390" s="5" t="s">
        <v>53</v>
      </c>
      <c r="C390" s="8" t="s">
        <v>259</v>
      </c>
      <c r="D390" s="5"/>
      <c r="E390" s="5" t="s">
        <v>260</v>
      </c>
      <c r="F390" s="5" t="s">
        <v>14</v>
      </c>
      <c r="G390" s="5" t="s">
        <v>11</v>
      </c>
    </row>
    <row r="391" spans="1:7" outlineLevel="7" collapsed="1">
      <c r="A391" s="5" t="s">
        <v>14</v>
      </c>
      <c r="B391" s="5" t="s">
        <v>139</v>
      </c>
      <c r="C391" s="5" t="s">
        <v>13</v>
      </c>
      <c r="D391" s="5" t="s">
        <v>14</v>
      </c>
      <c r="E391" s="5" t="s">
        <v>261</v>
      </c>
      <c r="F391" s="5" t="s">
        <v>14</v>
      </c>
      <c r="G391" s="5">
        <v>1</v>
      </c>
    </row>
    <row r="392" spans="1:7" outlineLevel="5" collapsed="1">
      <c r="A392" s="6" t="s">
        <v>14</v>
      </c>
      <c r="B392" s="7" t="s">
        <v>269</v>
      </c>
      <c r="C392" s="6" t="s">
        <v>13</v>
      </c>
      <c r="D392" s="6" t="b">
        <f>EXACT(G363,"Yes")</f>
        <v>1</v>
      </c>
      <c r="E392" s="6" t="s">
        <v>269</v>
      </c>
      <c r="F392" s="6" t="s">
        <v>14</v>
      </c>
      <c r="G392" s="6" t="s">
        <v>13</v>
      </c>
    </row>
    <row r="393" spans="1:7" outlineLevel="6" collapsed="1">
      <c r="A393" s="5" t="s">
        <v>14</v>
      </c>
      <c r="B393" s="5" t="s">
        <v>139</v>
      </c>
      <c r="C393" s="5" t="s">
        <v>13</v>
      </c>
      <c r="D393" s="5" t="s">
        <v>14</v>
      </c>
      <c r="E393" s="5" t="s">
        <v>251</v>
      </c>
      <c r="F393" s="5" t="s">
        <v>14</v>
      </c>
      <c r="G393" s="5">
        <v>1</v>
      </c>
    </row>
    <row r="394" spans="1:7" outlineLevel="6" collapsed="1">
      <c r="A394" s="5" t="s">
        <v>14</v>
      </c>
      <c r="B394" s="5" t="s">
        <v>139</v>
      </c>
      <c r="C394" s="5" t="s">
        <v>13</v>
      </c>
      <c r="D394" s="5" t="s">
        <v>14</v>
      </c>
      <c r="E394" s="5" t="s">
        <v>261</v>
      </c>
      <c r="F394" s="5" t="s">
        <v>14</v>
      </c>
      <c r="G394" s="5">
        <v>1</v>
      </c>
    </row>
    <row r="395" spans="1:7" outlineLevel="6" collapsed="1">
      <c r="A395" s="5" t="s">
        <v>14</v>
      </c>
      <c r="B395" s="5" t="s">
        <v>139</v>
      </c>
      <c r="C395" s="5" t="s">
        <v>13</v>
      </c>
      <c r="D395" s="5" t="s">
        <v>14</v>
      </c>
      <c r="E395" s="5" t="s">
        <v>252</v>
      </c>
      <c r="F395" s="5" t="s">
        <v>14</v>
      </c>
      <c r="G395" s="5">
        <v>1</v>
      </c>
    </row>
    <row r="396" spans="1:7" outlineLevel="6" collapsed="1">
      <c r="A396" s="5" t="s">
        <v>14</v>
      </c>
      <c r="B396" s="5" t="s">
        <v>139</v>
      </c>
      <c r="C396" s="5" t="s">
        <v>13</v>
      </c>
      <c r="D396" s="5" t="s">
        <v>14</v>
      </c>
      <c r="E396" s="5" t="s">
        <v>253</v>
      </c>
      <c r="F396" s="5" t="s">
        <v>14</v>
      </c>
      <c r="G396" s="5">
        <v>1</v>
      </c>
    </row>
    <row r="397" spans="1:7" ht="29" outlineLevel="5" collapsed="1">
      <c r="A397" s="5" t="s">
        <v>11</v>
      </c>
      <c r="B397" s="5" t="s">
        <v>53</v>
      </c>
      <c r="C397" s="8" t="s">
        <v>270</v>
      </c>
      <c r="D397" s="5"/>
      <c r="E397" s="5" t="s">
        <v>271</v>
      </c>
      <c r="F397" s="5" t="s">
        <v>14</v>
      </c>
      <c r="G397" s="5" t="s">
        <v>11</v>
      </c>
    </row>
    <row r="398" spans="1:7" ht="29" outlineLevel="5" collapsed="1">
      <c r="A398" s="5" t="s">
        <v>11</v>
      </c>
      <c r="B398" s="5" t="s">
        <v>53</v>
      </c>
      <c r="C398" s="8" t="s">
        <v>272</v>
      </c>
      <c r="D398" s="5"/>
      <c r="E398" s="5" t="s">
        <v>273</v>
      </c>
      <c r="F398" s="5" t="s">
        <v>14</v>
      </c>
      <c r="G398" s="5" t="s">
        <v>274</v>
      </c>
    </row>
    <row r="399" spans="1:7" outlineLevel="5" collapsed="1">
      <c r="A399" s="5" t="s">
        <v>14</v>
      </c>
      <c r="B399" s="5" t="s">
        <v>139</v>
      </c>
      <c r="C399" s="5" t="s">
        <v>13</v>
      </c>
      <c r="D399" s="5" t="s">
        <v>14</v>
      </c>
      <c r="E399" s="5" t="s">
        <v>275</v>
      </c>
      <c r="F399" s="5" t="s">
        <v>14</v>
      </c>
      <c r="G399" s="5">
        <v>1</v>
      </c>
    </row>
    <row r="400" spans="1:7" outlineLevel="3" collapsed="1">
      <c r="A400" s="6" t="s">
        <v>14</v>
      </c>
      <c r="B400" s="7" t="s">
        <v>276</v>
      </c>
      <c r="C400" s="6" t="s">
        <v>13</v>
      </c>
      <c r="D400" s="6" t="b">
        <f>EXACT(G322,"Use conservative default values")</f>
        <v>0</v>
      </c>
      <c r="E400" s="6" t="s">
        <v>277</v>
      </c>
      <c r="F400" s="6" t="s">
        <v>14</v>
      </c>
      <c r="G400" s="6" t="s">
        <v>13</v>
      </c>
    </row>
    <row r="401" spans="1:7" ht="43.5" outlineLevel="4" collapsed="1">
      <c r="A401" s="5" t="s">
        <v>11</v>
      </c>
      <c r="B401" s="5" t="s">
        <v>53</v>
      </c>
      <c r="C401" s="8" t="s">
        <v>278</v>
      </c>
      <c r="D401" s="5"/>
      <c r="E401" s="5" t="s">
        <v>279</v>
      </c>
      <c r="F401" s="5" t="s">
        <v>14</v>
      </c>
      <c r="G401" s="5" t="s">
        <v>280</v>
      </c>
    </row>
    <row r="402" spans="1:7" ht="43.5" outlineLevel="4" collapsed="1">
      <c r="A402" s="5" t="s">
        <v>14</v>
      </c>
      <c r="B402" s="5" t="s">
        <v>53</v>
      </c>
      <c r="C402" s="8" t="s">
        <v>281</v>
      </c>
      <c r="D402" s="5" t="b">
        <f>EXACT(G401,"Only to baseline electricity consumption sources but not to project or leakage electricity consumption sources")</f>
        <v>0</v>
      </c>
      <c r="E402" s="5" t="s">
        <v>282</v>
      </c>
      <c r="F402" s="5" t="s">
        <v>14</v>
      </c>
      <c r="G402" s="5" t="s">
        <v>11</v>
      </c>
    </row>
    <row r="403" spans="1:7" outlineLevel="3" collapsed="1">
      <c r="A403" s="6" t="s">
        <v>11</v>
      </c>
      <c r="B403" s="7" t="s">
        <v>283</v>
      </c>
      <c r="C403" s="6" t="s">
        <v>13</v>
      </c>
      <c r="D403" s="6"/>
      <c r="E403" s="6" t="s">
        <v>283</v>
      </c>
      <c r="F403" s="6" t="s">
        <v>14</v>
      </c>
      <c r="G403" s="6" t="s">
        <v>13</v>
      </c>
    </row>
    <row r="404" spans="1:7" ht="29" outlineLevel="4" collapsed="1">
      <c r="A404" s="5" t="s">
        <v>11</v>
      </c>
      <c r="B404" s="5" t="s">
        <v>139</v>
      </c>
      <c r="C404" s="5" t="s">
        <v>13</v>
      </c>
      <c r="D404" s="5"/>
      <c r="E404" s="5" t="s">
        <v>284</v>
      </c>
      <c r="F404" s="5" t="s">
        <v>14</v>
      </c>
      <c r="G404" s="5">
        <v>1</v>
      </c>
    </row>
    <row r="405" spans="1:7" ht="29" outlineLevel="4" collapsed="1">
      <c r="A405" s="5" t="s">
        <v>11</v>
      </c>
      <c r="B405" s="5" t="s">
        <v>139</v>
      </c>
      <c r="C405" s="5" t="s">
        <v>13</v>
      </c>
      <c r="D405" s="5"/>
      <c r="E405" s="5" t="s">
        <v>285</v>
      </c>
      <c r="F405" s="5" t="s">
        <v>14</v>
      </c>
      <c r="G405" s="5">
        <v>1</v>
      </c>
    </row>
    <row r="406" spans="1:7" outlineLevel="4" collapsed="1">
      <c r="A406" s="5" t="s">
        <v>11</v>
      </c>
      <c r="B406" s="5" t="s">
        <v>15</v>
      </c>
      <c r="C406" s="5" t="s">
        <v>13</v>
      </c>
      <c r="D406" s="5"/>
      <c r="E406" s="5" t="s">
        <v>286</v>
      </c>
      <c r="F406" s="5" t="s">
        <v>14</v>
      </c>
      <c r="G406" s="5" t="s">
        <v>17</v>
      </c>
    </row>
    <row r="407" spans="1:7" ht="29" outlineLevel="4" collapsed="1">
      <c r="A407" s="5" t="s">
        <v>11</v>
      </c>
      <c r="B407" s="5" t="s">
        <v>139</v>
      </c>
      <c r="C407" s="5" t="s">
        <v>13</v>
      </c>
      <c r="D407" s="5"/>
      <c r="E407" s="5" t="s">
        <v>287</v>
      </c>
      <c r="F407" s="5" t="s">
        <v>14</v>
      </c>
      <c r="G407" s="5">
        <v>1</v>
      </c>
    </row>
    <row r="408" spans="1:7" ht="29" outlineLevel="4" collapsed="1">
      <c r="A408" s="5" t="s">
        <v>11</v>
      </c>
      <c r="B408" s="5" t="s">
        <v>139</v>
      </c>
      <c r="C408" s="5" t="s">
        <v>13</v>
      </c>
      <c r="D408" s="5"/>
      <c r="E408" s="5" t="s">
        <v>288</v>
      </c>
      <c r="F408" s="5" t="s">
        <v>14</v>
      </c>
      <c r="G408" s="5">
        <v>1</v>
      </c>
    </row>
    <row r="409" spans="1:7" outlineLevel="4" collapsed="1">
      <c r="A409" s="5" t="s">
        <v>11</v>
      </c>
      <c r="B409" s="5" t="s">
        <v>15</v>
      </c>
      <c r="C409" s="5" t="s">
        <v>13</v>
      </c>
      <c r="D409" s="5"/>
      <c r="E409" s="5" t="s">
        <v>289</v>
      </c>
      <c r="F409" s="5" t="s">
        <v>14</v>
      </c>
      <c r="G409" s="5" t="s">
        <v>17</v>
      </c>
    </row>
    <row r="410" spans="1:7" ht="29" outlineLevel="4" collapsed="1">
      <c r="A410" s="5" t="s">
        <v>11</v>
      </c>
      <c r="B410" s="5" t="s">
        <v>139</v>
      </c>
      <c r="C410" s="5" t="s">
        <v>13</v>
      </c>
      <c r="D410" s="5"/>
      <c r="E410" s="5" t="s">
        <v>290</v>
      </c>
      <c r="F410" s="5" t="s">
        <v>14</v>
      </c>
      <c r="G410" s="5">
        <v>1</v>
      </c>
    </row>
    <row r="411" spans="1:7" ht="29" outlineLevel="4" collapsed="1">
      <c r="A411" s="5" t="s">
        <v>11</v>
      </c>
      <c r="B411" s="5" t="s">
        <v>139</v>
      </c>
      <c r="C411" s="5" t="s">
        <v>13</v>
      </c>
      <c r="D411" s="5"/>
      <c r="E411" s="5" t="s">
        <v>291</v>
      </c>
      <c r="F411" s="5" t="s">
        <v>14</v>
      </c>
      <c r="G411" s="5">
        <v>1</v>
      </c>
    </row>
    <row r="412" spans="1:7" outlineLevel="4" collapsed="1">
      <c r="A412" s="5" t="s">
        <v>11</v>
      </c>
      <c r="B412" s="5" t="s">
        <v>15</v>
      </c>
      <c r="C412" s="5" t="s">
        <v>13</v>
      </c>
      <c r="D412" s="5"/>
      <c r="E412" s="5" t="s">
        <v>292</v>
      </c>
      <c r="F412" s="5" t="s">
        <v>14</v>
      </c>
      <c r="G412" s="5" t="s">
        <v>17</v>
      </c>
    </row>
    <row r="413" spans="1:7" outlineLevel="1" collapsed="1">
      <c r="A413" s="6" t="s">
        <v>14</v>
      </c>
      <c r="B413" s="7" t="s">
        <v>293</v>
      </c>
      <c r="C413" s="6" t="s">
        <v>13</v>
      </c>
      <c r="D413" s="6" t="b">
        <f>EXACT(G162,"Electricity consumption from (an) off-grid fossil fuel fired captive power plant(s)")</f>
        <v>0</v>
      </c>
      <c r="E413" s="6" t="s">
        <v>327</v>
      </c>
      <c r="F413" s="6" t="s">
        <v>14</v>
      </c>
      <c r="G413" s="6" t="s">
        <v>13</v>
      </c>
    </row>
    <row r="414" spans="1:7" ht="87" outlineLevel="2" collapsed="1">
      <c r="A414" s="5" t="s">
        <v>11</v>
      </c>
      <c r="B414" s="5" t="s">
        <v>53</v>
      </c>
      <c r="C414" s="8" t="s">
        <v>295</v>
      </c>
      <c r="D414" s="5"/>
      <c r="E414" s="5" t="s">
        <v>296</v>
      </c>
      <c r="F414" s="5" t="s">
        <v>14</v>
      </c>
      <c r="G414" s="5" t="s">
        <v>297</v>
      </c>
    </row>
    <row r="415" spans="1:7" outlineLevel="2" collapsed="1">
      <c r="A415" s="6" t="s">
        <v>14</v>
      </c>
      <c r="B415" s="7" t="s">
        <v>298</v>
      </c>
      <c r="C415" s="6" t="s">
        <v>13</v>
      </c>
      <c r="D415" s="6" t="b">
        <f>EXACT(G414,"No: Generic Approach")</f>
        <v>1</v>
      </c>
      <c r="E415" s="6" t="s">
        <v>299</v>
      </c>
      <c r="F415" s="6" t="s">
        <v>14</v>
      </c>
      <c r="G415" s="6" t="s">
        <v>13</v>
      </c>
    </row>
    <row r="416" spans="1:7" ht="29" outlineLevel="3" collapsed="1">
      <c r="A416" s="5" t="s">
        <v>11</v>
      </c>
      <c r="B416" s="5" t="s">
        <v>53</v>
      </c>
      <c r="C416" s="8" t="s">
        <v>300</v>
      </c>
      <c r="D416" s="5"/>
      <c r="E416" s="5" t="s">
        <v>301</v>
      </c>
      <c r="F416" s="5" t="s">
        <v>14</v>
      </c>
      <c r="G416" s="5" t="s">
        <v>302</v>
      </c>
    </row>
    <row r="417" spans="1:7" ht="43.5" outlineLevel="3" collapsed="1">
      <c r="A417" s="5" t="s">
        <v>14</v>
      </c>
      <c r="B417" s="5" t="s">
        <v>53</v>
      </c>
      <c r="C417" s="8" t="s">
        <v>303</v>
      </c>
      <c r="D417" s="5" t="b">
        <f>EXACT(G416,"Default Value")</f>
        <v>0</v>
      </c>
      <c r="E417" s="5" t="s">
        <v>304</v>
      </c>
      <c r="F417" s="5" t="s">
        <v>14</v>
      </c>
      <c r="G417" s="5" t="s">
        <v>280</v>
      </c>
    </row>
    <row r="418" spans="1:7" ht="29" outlineLevel="3" collapsed="1">
      <c r="A418" s="5" t="s">
        <v>14</v>
      </c>
      <c r="B418" s="5" t="s">
        <v>53</v>
      </c>
      <c r="C418" s="8" t="s">
        <v>305</v>
      </c>
      <c r="D418" s="5" t="b">
        <f>EXACT(G416,"Monitored Data")</f>
        <v>1</v>
      </c>
      <c r="E418" s="5" t="s">
        <v>306</v>
      </c>
      <c r="F418" s="5" t="s">
        <v>14</v>
      </c>
      <c r="G418" s="5" t="s">
        <v>307</v>
      </c>
    </row>
    <row r="419" spans="1:7" outlineLevel="3" collapsed="1">
      <c r="A419" s="6" t="s">
        <v>14</v>
      </c>
      <c r="B419" s="7" t="s">
        <v>308</v>
      </c>
      <c r="C419" s="6" t="s">
        <v>13</v>
      </c>
      <c r="D419" s="6" t="b">
        <f>EXACT(G416,"Monitored Data")</f>
        <v>1</v>
      </c>
      <c r="E419" s="6" t="s">
        <v>309</v>
      </c>
      <c r="F419" s="6" t="s">
        <v>11</v>
      </c>
      <c r="G419" s="6" t="s">
        <v>13</v>
      </c>
    </row>
    <row r="420" spans="1:7" outlineLevel="4" collapsed="1">
      <c r="A420" s="5" t="s">
        <v>11</v>
      </c>
      <c r="B420" s="5" t="s">
        <v>15</v>
      </c>
      <c r="C420" s="5" t="s">
        <v>13</v>
      </c>
      <c r="D420" s="5"/>
      <c r="E420" s="5" t="s">
        <v>310</v>
      </c>
      <c r="F420" s="5" t="s">
        <v>14</v>
      </c>
      <c r="G420" s="5" t="s">
        <v>17</v>
      </c>
    </row>
    <row r="421" spans="1:7" ht="29" outlineLevel="4" collapsed="1">
      <c r="A421" s="5" t="s">
        <v>11</v>
      </c>
      <c r="B421" s="5" t="s">
        <v>53</v>
      </c>
      <c r="C421" s="8" t="s">
        <v>311</v>
      </c>
      <c r="D421" s="5"/>
      <c r="E421" s="5" t="s">
        <v>312</v>
      </c>
      <c r="F421" s="5" t="s">
        <v>14</v>
      </c>
      <c r="G421" s="5" t="s">
        <v>313</v>
      </c>
    </row>
    <row r="422" spans="1:7" ht="29" outlineLevel="4" collapsed="1">
      <c r="A422" s="5" t="s">
        <v>11</v>
      </c>
      <c r="B422" s="5" t="s">
        <v>139</v>
      </c>
      <c r="C422" s="5" t="s">
        <v>13</v>
      </c>
      <c r="D422" s="5"/>
      <c r="E422" s="5" t="s">
        <v>314</v>
      </c>
      <c r="F422" s="5" t="s">
        <v>14</v>
      </c>
      <c r="G422" s="5">
        <v>1</v>
      </c>
    </row>
    <row r="423" spans="1:7" ht="29" outlineLevel="4" collapsed="1">
      <c r="A423" s="5" t="s">
        <v>11</v>
      </c>
      <c r="B423" s="5" t="s">
        <v>139</v>
      </c>
      <c r="C423" s="5" t="s">
        <v>13</v>
      </c>
      <c r="D423" s="5"/>
      <c r="E423" s="5" t="s">
        <v>315</v>
      </c>
      <c r="F423" s="5" t="s">
        <v>14</v>
      </c>
      <c r="G423" s="5">
        <v>1</v>
      </c>
    </row>
    <row r="424" spans="1:7" ht="43.5" outlineLevel="4" collapsed="1">
      <c r="A424" s="5" t="s">
        <v>11</v>
      </c>
      <c r="B424" s="5" t="s">
        <v>139</v>
      </c>
      <c r="C424" s="5" t="s">
        <v>13</v>
      </c>
      <c r="D424" s="5"/>
      <c r="E424" s="5" t="s">
        <v>316</v>
      </c>
      <c r="F424" s="5" t="s">
        <v>14</v>
      </c>
      <c r="G424" s="5">
        <v>1</v>
      </c>
    </row>
    <row r="425" spans="1:7" ht="29" outlineLevel="4" collapsed="1">
      <c r="A425" s="5" t="s">
        <v>14</v>
      </c>
      <c r="B425" s="5" t="s">
        <v>139</v>
      </c>
      <c r="C425" s="5" t="s">
        <v>13</v>
      </c>
      <c r="D425" s="5" t="s">
        <v>14</v>
      </c>
      <c r="E425" s="5" t="s">
        <v>317</v>
      </c>
      <c r="F425" s="5" t="s">
        <v>14</v>
      </c>
      <c r="G425" s="5">
        <v>1</v>
      </c>
    </row>
    <row r="426" spans="1:7" ht="29" outlineLevel="4" collapsed="1">
      <c r="A426" s="5" t="s">
        <v>14</v>
      </c>
      <c r="B426" s="5" t="s">
        <v>139</v>
      </c>
      <c r="C426" s="5" t="s">
        <v>13</v>
      </c>
      <c r="D426" s="5" t="s">
        <v>14</v>
      </c>
      <c r="E426" s="5" t="s">
        <v>318</v>
      </c>
      <c r="F426" s="5" t="s">
        <v>14</v>
      </c>
      <c r="G426" s="5">
        <v>1</v>
      </c>
    </row>
    <row r="427" spans="1:7" ht="29" outlineLevel="4" collapsed="1">
      <c r="A427" s="5" t="s">
        <v>14</v>
      </c>
      <c r="B427" s="5" t="s">
        <v>139</v>
      </c>
      <c r="C427" s="5" t="s">
        <v>13</v>
      </c>
      <c r="D427" s="5" t="s">
        <v>14</v>
      </c>
      <c r="E427" s="5" t="s">
        <v>319</v>
      </c>
      <c r="F427" s="5" t="s">
        <v>14</v>
      </c>
      <c r="G427" s="5">
        <v>1</v>
      </c>
    </row>
    <row r="428" spans="1:7" ht="29" outlineLevel="4" collapsed="1">
      <c r="A428" s="5" t="s">
        <v>14</v>
      </c>
      <c r="B428" s="5" t="s">
        <v>139</v>
      </c>
      <c r="C428" s="5" t="s">
        <v>13</v>
      </c>
      <c r="D428" s="5" t="s">
        <v>14</v>
      </c>
      <c r="E428" s="5" t="s">
        <v>320</v>
      </c>
      <c r="F428" s="5" t="s">
        <v>14</v>
      </c>
      <c r="G428" s="5">
        <v>1</v>
      </c>
    </row>
    <row r="429" spans="1:7" ht="29" outlineLevel="4" collapsed="1">
      <c r="A429" s="5" t="s">
        <v>14</v>
      </c>
      <c r="B429" s="5" t="s">
        <v>139</v>
      </c>
      <c r="C429" s="5" t="s">
        <v>13</v>
      </c>
      <c r="D429" s="5" t="s">
        <v>14</v>
      </c>
      <c r="E429" s="5" t="s">
        <v>321</v>
      </c>
      <c r="F429" s="5" t="s">
        <v>14</v>
      </c>
      <c r="G429" s="5">
        <v>1</v>
      </c>
    </row>
    <row r="430" spans="1:7" ht="29" outlineLevel="4" collapsed="1">
      <c r="A430" s="5" t="s">
        <v>14</v>
      </c>
      <c r="B430" s="5" t="s">
        <v>139</v>
      </c>
      <c r="C430" s="5" t="s">
        <v>13</v>
      </c>
      <c r="D430" s="5" t="s">
        <v>14</v>
      </c>
      <c r="E430" s="5" t="s">
        <v>322</v>
      </c>
      <c r="F430" s="5" t="s">
        <v>14</v>
      </c>
      <c r="G430" s="5">
        <v>1</v>
      </c>
    </row>
    <row r="431" spans="1:7" outlineLevel="3" collapsed="1">
      <c r="A431" s="6" t="s">
        <v>11</v>
      </c>
      <c r="B431" s="7" t="s">
        <v>283</v>
      </c>
      <c r="C431" s="6" t="s">
        <v>13</v>
      </c>
      <c r="D431" s="6"/>
      <c r="E431" s="6" t="s">
        <v>283</v>
      </c>
      <c r="F431" s="6" t="s">
        <v>14</v>
      </c>
      <c r="G431" s="6" t="s">
        <v>13</v>
      </c>
    </row>
    <row r="432" spans="1:7" ht="29" outlineLevel="4" collapsed="1">
      <c r="A432" s="5" t="s">
        <v>11</v>
      </c>
      <c r="B432" s="5" t="s">
        <v>139</v>
      </c>
      <c r="C432" s="5" t="s">
        <v>13</v>
      </c>
      <c r="D432" s="5"/>
      <c r="E432" s="5" t="s">
        <v>284</v>
      </c>
      <c r="F432" s="5" t="s">
        <v>14</v>
      </c>
      <c r="G432" s="5">
        <v>1</v>
      </c>
    </row>
    <row r="433" spans="1:7" ht="29" outlineLevel="4" collapsed="1">
      <c r="A433" s="5" t="s">
        <v>11</v>
      </c>
      <c r="B433" s="5" t="s">
        <v>139</v>
      </c>
      <c r="C433" s="5" t="s">
        <v>13</v>
      </c>
      <c r="D433" s="5"/>
      <c r="E433" s="5" t="s">
        <v>285</v>
      </c>
      <c r="F433" s="5" t="s">
        <v>14</v>
      </c>
      <c r="G433" s="5">
        <v>1</v>
      </c>
    </row>
    <row r="434" spans="1:7" outlineLevel="4" collapsed="1">
      <c r="A434" s="5" t="s">
        <v>11</v>
      </c>
      <c r="B434" s="5" t="s">
        <v>15</v>
      </c>
      <c r="C434" s="5" t="s">
        <v>13</v>
      </c>
      <c r="D434" s="5"/>
      <c r="E434" s="5" t="s">
        <v>286</v>
      </c>
      <c r="F434" s="5" t="s">
        <v>14</v>
      </c>
      <c r="G434" s="5" t="s">
        <v>17</v>
      </c>
    </row>
    <row r="435" spans="1:7" ht="29" outlineLevel="4" collapsed="1">
      <c r="A435" s="5" t="s">
        <v>11</v>
      </c>
      <c r="B435" s="5" t="s">
        <v>139</v>
      </c>
      <c r="C435" s="5" t="s">
        <v>13</v>
      </c>
      <c r="D435" s="5"/>
      <c r="E435" s="5" t="s">
        <v>287</v>
      </c>
      <c r="F435" s="5" t="s">
        <v>14</v>
      </c>
      <c r="G435" s="5">
        <v>1</v>
      </c>
    </row>
    <row r="436" spans="1:7" ht="29" outlineLevel="4" collapsed="1">
      <c r="A436" s="5" t="s">
        <v>11</v>
      </c>
      <c r="B436" s="5" t="s">
        <v>139</v>
      </c>
      <c r="C436" s="5" t="s">
        <v>13</v>
      </c>
      <c r="D436" s="5"/>
      <c r="E436" s="5" t="s">
        <v>288</v>
      </c>
      <c r="F436" s="5" t="s">
        <v>14</v>
      </c>
      <c r="G436" s="5">
        <v>1</v>
      </c>
    </row>
    <row r="437" spans="1:7" outlineLevel="4" collapsed="1">
      <c r="A437" s="5" t="s">
        <v>11</v>
      </c>
      <c r="B437" s="5" t="s">
        <v>15</v>
      </c>
      <c r="C437" s="5" t="s">
        <v>13</v>
      </c>
      <c r="D437" s="5"/>
      <c r="E437" s="5" t="s">
        <v>289</v>
      </c>
      <c r="F437" s="5" t="s">
        <v>14</v>
      </c>
      <c r="G437" s="5" t="s">
        <v>17</v>
      </c>
    </row>
    <row r="438" spans="1:7" ht="29" outlineLevel="4" collapsed="1">
      <c r="A438" s="5" t="s">
        <v>11</v>
      </c>
      <c r="B438" s="5" t="s">
        <v>139</v>
      </c>
      <c r="C438" s="5" t="s">
        <v>13</v>
      </c>
      <c r="D438" s="5"/>
      <c r="E438" s="5" t="s">
        <v>290</v>
      </c>
      <c r="F438" s="5" t="s">
        <v>14</v>
      </c>
      <c r="G438" s="5">
        <v>1</v>
      </c>
    </row>
    <row r="439" spans="1:7" ht="29" outlineLevel="4" collapsed="1">
      <c r="A439" s="5" t="s">
        <v>11</v>
      </c>
      <c r="B439" s="5" t="s">
        <v>139</v>
      </c>
      <c r="C439" s="5" t="s">
        <v>13</v>
      </c>
      <c r="D439" s="5"/>
      <c r="E439" s="5" t="s">
        <v>291</v>
      </c>
      <c r="F439" s="5" t="s">
        <v>14</v>
      </c>
      <c r="G439" s="5">
        <v>1</v>
      </c>
    </row>
    <row r="440" spans="1:7" outlineLevel="4" collapsed="1">
      <c r="A440" s="5" t="s">
        <v>11</v>
      </c>
      <c r="B440" s="5" t="s">
        <v>15</v>
      </c>
      <c r="C440" s="5" t="s">
        <v>13</v>
      </c>
      <c r="D440" s="5"/>
      <c r="E440" s="5" t="s">
        <v>292</v>
      </c>
      <c r="F440" s="5" t="s">
        <v>14</v>
      </c>
      <c r="G440" s="5" t="s">
        <v>17</v>
      </c>
    </row>
    <row r="441" spans="1:7" ht="29" outlineLevel="2" collapsed="1">
      <c r="A441" s="5" t="s">
        <v>14</v>
      </c>
      <c r="B441" s="5" t="s">
        <v>139</v>
      </c>
      <c r="C441" s="5" t="s">
        <v>13</v>
      </c>
      <c r="D441" s="5" t="b">
        <f>EXACT(G414,"Yes: Alternative Approach")</f>
        <v>0</v>
      </c>
      <c r="E441" s="5" t="s">
        <v>323</v>
      </c>
      <c r="F441" s="5" t="s">
        <v>14</v>
      </c>
      <c r="G441" s="5">
        <v>1</v>
      </c>
    </row>
    <row r="442" spans="1:7" ht="29" outlineLevel="2" collapsed="1">
      <c r="A442" s="5" t="s">
        <v>14</v>
      </c>
      <c r="B442" s="5" t="s">
        <v>15</v>
      </c>
      <c r="C442" s="5" t="s">
        <v>13</v>
      </c>
      <c r="D442" s="5" t="b">
        <f>EXACT(G414,"Yes: Alternative Approach")</f>
        <v>0</v>
      </c>
      <c r="E442" s="5" t="s">
        <v>324</v>
      </c>
      <c r="F442" s="5" t="s">
        <v>14</v>
      </c>
      <c r="G442" s="5" t="s">
        <v>17</v>
      </c>
    </row>
    <row r="443" spans="1:7" ht="29" outlineLevel="2" collapsed="1">
      <c r="A443" s="5" t="s">
        <v>14</v>
      </c>
      <c r="B443" s="5" t="s">
        <v>139</v>
      </c>
      <c r="C443" s="5" t="s">
        <v>13</v>
      </c>
      <c r="D443" s="5" t="b">
        <f>EXACT(G414,"Yes: Alternative Approach")</f>
        <v>0</v>
      </c>
      <c r="E443" s="5" t="s">
        <v>325</v>
      </c>
      <c r="F443" s="5" t="s">
        <v>14</v>
      </c>
      <c r="G443" s="5">
        <v>1</v>
      </c>
    </row>
    <row r="444" spans="1:7" ht="29" outlineLevel="2" collapsed="1">
      <c r="A444" s="5" t="s">
        <v>14</v>
      </c>
      <c r="B444" s="5" t="s">
        <v>15</v>
      </c>
      <c r="C444" s="5" t="s">
        <v>13</v>
      </c>
      <c r="D444" s="5" t="b">
        <f>EXACT(G414,"Yes: Alternative Approach")</f>
        <v>0</v>
      </c>
      <c r="E444" s="5" t="s">
        <v>326</v>
      </c>
      <c r="F444" s="5" t="s">
        <v>14</v>
      </c>
      <c r="G444" s="5" t="s">
        <v>17</v>
      </c>
    </row>
    <row r="445" spans="1:7" outlineLevel="1" collapsed="1">
      <c r="A445" s="6" t="s">
        <v>14</v>
      </c>
      <c r="B445" s="7" t="s">
        <v>188</v>
      </c>
      <c r="C445" s="6" t="s">
        <v>13</v>
      </c>
      <c r="D445" s="6" t="b">
        <f>EXACT(G162,"Electricity consumption from the grid")</f>
        <v>1</v>
      </c>
      <c r="E445" s="6" t="s">
        <v>189</v>
      </c>
      <c r="F445" s="6" t="s">
        <v>14</v>
      </c>
      <c r="G445" s="6" t="s">
        <v>13</v>
      </c>
    </row>
    <row r="446" spans="1:7" ht="72.5" outlineLevel="2" collapsed="1">
      <c r="A446" s="5" t="s">
        <v>11</v>
      </c>
      <c r="B446" s="5" t="s">
        <v>53</v>
      </c>
      <c r="C446" s="8" t="s">
        <v>190</v>
      </c>
      <c r="D446" s="5"/>
      <c r="E446" s="5" t="s">
        <v>191</v>
      </c>
      <c r="F446" s="5" t="s">
        <v>14</v>
      </c>
      <c r="G446" s="5" t="s">
        <v>192</v>
      </c>
    </row>
    <row r="447" spans="1:7" outlineLevel="2" collapsed="1">
      <c r="A447" s="6" t="s">
        <v>14</v>
      </c>
      <c r="B447" s="7" t="s">
        <v>193</v>
      </c>
      <c r="C447" s="6" t="s">
        <v>13</v>
      </c>
      <c r="D447" s="6" t="b">
        <f>EXACT(G446,"Calculate the combined margin emission factor of the applicable electricity system, using the procedures in the latest approved version of the “Use Tool 7 to calculate the emission factor for an electricity system” (EFEL,j/k/l,y = EFgrid,CM,y)")</f>
        <v>1</v>
      </c>
      <c r="E447" s="6" t="s">
        <v>193</v>
      </c>
      <c r="F447" s="6" t="s">
        <v>14</v>
      </c>
      <c r="G447" s="6" t="s">
        <v>13</v>
      </c>
    </row>
    <row r="448" spans="1:7" outlineLevel="3" collapsed="1">
      <c r="A448" s="5" t="s">
        <v>11</v>
      </c>
      <c r="B448" s="5" t="s">
        <v>15</v>
      </c>
      <c r="C448" s="5" t="s">
        <v>13</v>
      </c>
      <c r="D448" s="5"/>
      <c r="E448" s="5" t="s">
        <v>194</v>
      </c>
      <c r="F448" s="5" t="s">
        <v>14</v>
      </c>
      <c r="G448" s="5" t="s">
        <v>17</v>
      </c>
    </row>
    <row r="449" spans="1:7" ht="29" outlineLevel="3" collapsed="1">
      <c r="A449" s="5" t="s">
        <v>11</v>
      </c>
      <c r="B449" s="5" t="s">
        <v>53</v>
      </c>
      <c r="C449" s="8" t="s">
        <v>195</v>
      </c>
      <c r="D449" s="5"/>
      <c r="E449" s="5" t="s">
        <v>196</v>
      </c>
      <c r="F449" s="5" t="s">
        <v>14</v>
      </c>
      <c r="G449" s="5" t="s">
        <v>197</v>
      </c>
    </row>
    <row r="450" spans="1:7" outlineLevel="3" collapsed="1">
      <c r="A450" s="6" t="s">
        <v>14</v>
      </c>
      <c r="B450" s="7" t="s">
        <v>198</v>
      </c>
      <c r="C450" s="6" t="s">
        <v>13</v>
      </c>
      <c r="D450" s="6" t="b">
        <f>EXACT(G449,"Annual")</f>
        <v>0</v>
      </c>
      <c r="E450" s="6" t="s">
        <v>199</v>
      </c>
      <c r="F450" s="6" t="s">
        <v>14</v>
      </c>
      <c r="G450" s="6" t="s">
        <v>13</v>
      </c>
    </row>
    <row r="451" spans="1:7" ht="29" outlineLevel="4" collapsed="1">
      <c r="A451" s="5" t="s">
        <v>11</v>
      </c>
      <c r="B451" s="5" t="s">
        <v>53</v>
      </c>
      <c r="C451" s="8" t="s">
        <v>200</v>
      </c>
      <c r="D451" s="5"/>
      <c r="E451" s="5" t="s">
        <v>199</v>
      </c>
      <c r="F451" s="5" t="s">
        <v>14</v>
      </c>
      <c r="G451" s="5" t="s">
        <v>11</v>
      </c>
    </row>
    <row r="452" spans="1:7" outlineLevel="4" collapsed="1">
      <c r="A452" s="6" t="s">
        <v>14</v>
      </c>
      <c r="B452" s="7" t="s">
        <v>201</v>
      </c>
      <c r="C452" s="6" t="s">
        <v>13</v>
      </c>
      <c r="D452" s="6" t="b">
        <f>EXACT(G451,"No")</f>
        <v>0</v>
      </c>
      <c r="E452" s="6" t="s">
        <v>202</v>
      </c>
      <c r="F452" s="6" t="s">
        <v>14</v>
      </c>
      <c r="G452" s="6" t="s">
        <v>13</v>
      </c>
    </row>
    <row r="453" spans="1:7" ht="29" outlineLevel="5" collapsed="1">
      <c r="A453" s="5" t="s">
        <v>11</v>
      </c>
      <c r="B453" s="5" t="s">
        <v>53</v>
      </c>
      <c r="C453" s="8" t="s">
        <v>203</v>
      </c>
      <c r="D453" s="5"/>
      <c r="E453" s="5" t="s">
        <v>202</v>
      </c>
      <c r="F453" s="5" t="s">
        <v>14</v>
      </c>
      <c r="G453" s="5" t="s">
        <v>11</v>
      </c>
    </row>
    <row r="454" spans="1:7" outlineLevel="5" collapsed="1">
      <c r="A454" s="6" t="s">
        <v>14</v>
      </c>
      <c r="B454" s="7" t="s">
        <v>204</v>
      </c>
      <c r="C454" s="6" t="s">
        <v>13</v>
      </c>
      <c r="D454" s="6" t="b">
        <f>EXACT(G453,"No")</f>
        <v>0</v>
      </c>
      <c r="E454" s="6" t="s">
        <v>205</v>
      </c>
      <c r="F454" s="6" t="s">
        <v>14</v>
      </c>
      <c r="G454" s="6" t="s">
        <v>13</v>
      </c>
    </row>
    <row r="455" spans="1:7" ht="29" outlineLevel="6" collapsed="1">
      <c r="A455" s="5" t="s">
        <v>11</v>
      </c>
      <c r="B455" s="5" t="s">
        <v>53</v>
      </c>
      <c r="C455" s="8" t="s">
        <v>206</v>
      </c>
      <c r="D455" s="5"/>
      <c r="E455" s="5" t="s">
        <v>205</v>
      </c>
      <c r="F455" s="5" t="s">
        <v>14</v>
      </c>
      <c r="G455" s="5" t="s">
        <v>11</v>
      </c>
    </row>
    <row r="456" spans="1:7" outlineLevel="6" collapsed="1">
      <c r="A456" s="6" t="s">
        <v>14</v>
      </c>
      <c r="B456" s="7" t="s">
        <v>207</v>
      </c>
      <c r="C456" s="6" t="s">
        <v>13</v>
      </c>
      <c r="D456" s="6" t="b">
        <f>EXACT(G455,"No")</f>
        <v>0</v>
      </c>
      <c r="E456" s="6" t="s">
        <v>208</v>
      </c>
      <c r="F456" s="6" t="s">
        <v>14</v>
      </c>
      <c r="G456" s="6" t="s">
        <v>13</v>
      </c>
    </row>
    <row r="457" spans="1:7" ht="29" outlineLevel="7" collapsed="1">
      <c r="A457" s="5" t="s">
        <v>11</v>
      </c>
      <c r="B457" s="5" t="s">
        <v>53</v>
      </c>
      <c r="C457" s="8" t="s">
        <v>328</v>
      </c>
      <c r="D457" s="5"/>
      <c r="E457" s="5" t="s">
        <v>208</v>
      </c>
      <c r="F457" s="5" t="s">
        <v>14</v>
      </c>
      <c r="G457" s="5" t="s">
        <v>11</v>
      </c>
    </row>
    <row r="458" spans="1:7" ht="29" outlineLevel="7" collapsed="1">
      <c r="A458" s="5" t="s">
        <v>14</v>
      </c>
      <c r="B458" s="8" t="s">
        <v>329</v>
      </c>
      <c r="C458" s="5" t="s">
        <v>13</v>
      </c>
      <c r="D458" s="5" t="b">
        <f>EXACT(G457,"No")</f>
        <v>0</v>
      </c>
      <c r="E458" s="5" t="s">
        <v>330</v>
      </c>
      <c r="F458" s="5" t="s">
        <v>14</v>
      </c>
      <c r="G458" s="5" t="s">
        <v>13</v>
      </c>
    </row>
    <row r="459" spans="1:7" outlineLevel="7" collapsed="1">
      <c r="A459" s="5" t="s">
        <v>14</v>
      </c>
      <c r="B459" s="8" t="s">
        <v>209</v>
      </c>
      <c r="C459" s="5" t="s">
        <v>13</v>
      </c>
      <c r="D459" s="5" t="b">
        <f>EXACT(G457,"Yes")</f>
        <v>1</v>
      </c>
      <c r="E459" s="5" t="s">
        <v>210</v>
      </c>
      <c r="F459" s="5" t="s">
        <v>14</v>
      </c>
      <c r="G459" s="5" t="s">
        <v>13</v>
      </c>
    </row>
    <row r="460" spans="1:7" outlineLevel="6" collapsed="1">
      <c r="A460" s="6" t="s">
        <v>14</v>
      </c>
      <c r="B460" s="7" t="s">
        <v>209</v>
      </c>
      <c r="C460" s="6" t="s">
        <v>13</v>
      </c>
      <c r="D460" s="6" t="b">
        <f>EXACT(G455,"Yes")</f>
        <v>1</v>
      </c>
      <c r="E460" s="6" t="s">
        <v>210</v>
      </c>
      <c r="F460" s="6" t="s">
        <v>14</v>
      </c>
      <c r="G460" s="6" t="s">
        <v>13</v>
      </c>
    </row>
    <row r="461" spans="1:7" ht="43.5" outlineLevel="7" collapsed="1">
      <c r="A461" s="5" t="s">
        <v>11</v>
      </c>
      <c r="B461" s="5" t="s">
        <v>53</v>
      </c>
      <c r="C461" s="8" t="s">
        <v>331</v>
      </c>
      <c r="D461" s="5"/>
      <c r="E461" s="5" t="s">
        <v>332</v>
      </c>
      <c r="F461" s="5" t="s">
        <v>14</v>
      </c>
      <c r="G461" s="5" t="s">
        <v>333</v>
      </c>
    </row>
    <row r="462" spans="1:7" outlineLevel="7" collapsed="1">
      <c r="A462" s="5" t="s">
        <v>14</v>
      </c>
      <c r="B462" s="8" t="s">
        <v>334</v>
      </c>
      <c r="C462" s="5" t="s">
        <v>13</v>
      </c>
      <c r="D462" s="5" t="b">
        <f>EXACT(G461,"Lambda (λy) should be determined by applying the step wise procedure provided in appendix 3 of methodology")</f>
        <v>0</v>
      </c>
      <c r="E462" s="5" t="s">
        <v>334</v>
      </c>
      <c r="F462" s="5" t="s">
        <v>14</v>
      </c>
      <c r="G462" s="5" t="s">
        <v>13</v>
      </c>
    </row>
    <row r="463" spans="1:7" outlineLevel="7" collapsed="1">
      <c r="A463" s="5" t="s">
        <v>14</v>
      </c>
      <c r="B463" s="8" t="s">
        <v>335</v>
      </c>
      <c r="C463" s="5" t="s">
        <v>13</v>
      </c>
      <c r="D463" s="5" t="b">
        <f>EXACT(G461,"Use default values of lambda based on the share of electricity generation from low-cost/must-run in total generation")</f>
        <v>1</v>
      </c>
      <c r="E463" s="5" t="s">
        <v>335</v>
      </c>
      <c r="F463" s="5" t="s">
        <v>14</v>
      </c>
      <c r="G463" s="5" t="s">
        <v>13</v>
      </c>
    </row>
    <row r="464" spans="1:7" outlineLevel="7" collapsed="1">
      <c r="A464" s="5" t="s">
        <v>14</v>
      </c>
      <c r="B464" s="5" t="s">
        <v>139</v>
      </c>
      <c r="C464" s="5" t="s">
        <v>13</v>
      </c>
      <c r="D464" s="5" t="s">
        <v>14</v>
      </c>
      <c r="E464" s="5" t="s">
        <v>336</v>
      </c>
      <c r="F464" s="5" t="s">
        <v>14</v>
      </c>
      <c r="G464" s="5">
        <v>1</v>
      </c>
    </row>
    <row r="465" spans="1:7" outlineLevel="7" collapsed="1">
      <c r="A465" s="5" t="s">
        <v>11</v>
      </c>
      <c r="B465" s="8" t="s">
        <v>224</v>
      </c>
      <c r="C465" s="5" t="s">
        <v>13</v>
      </c>
      <c r="D465" s="5"/>
      <c r="E465" s="5" t="s">
        <v>225</v>
      </c>
      <c r="F465" s="5" t="s">
        <v>11</v>
      </c>
      <c r="G465" s="5" t="s">
        <v>13</v>
      </c>
    </row>
    <row r="466" spans="1:7" outlineLevel="5" collapsed="1">
      <c r="A466" s="6" t="s">
        <v>14</v>
      </c>
      <c r="B466" s="7" t="s">
        <v>211</v>
      </c>
      <c r="C466" s="6" t="s">
        <v>13</v>
      </c>
      <c r="D466" s="6" t="b">
        <f>EXACT(G453,"Yes")</f>
        <v>1</v>
      </c>
      <c r="E466" s="6" t="s">
        <v>212</v>
      </c>
      <c r="F466" s="6" t="s">
        <v>14</v>
      </c>
      <c r="G466" s="6" t="s">
        <v>13</v>
      </c>
    </row>
    <row r="467" spans="1:7" ht="29" outlineLevel="6" collapsed="1">
      <c r="A467" s="5" t="s">
        <v>11</v>
      </c>
      <c r="B467" s="5" t="s">
        <v>53</v>
      </c>
      <c r="C467" s="8" t="s">
        <v>213</v>
      </c>
      <c r="D467" s="5"/>
      <c r="E467" s="5" t="s">
        <v>214</v>
      </c>
      <c r="F467" s="5" t="s">
        <v>14</v>
      </c>
      <c r="G467" s="5" t="s">
        <v>215</v>
      </c>
    </row>
    <row r="468" spans="1:7" ht="29" outlineLevel="6" collapsed="1">
      <c r="A468" s="6" t="s">
        <v>14</v>
      </c>
      <c r="B468" s="7" t="s">
        <v>216</v>
      </c>
      <c r="C468" s="6" t="s">
        <v>13</v>
      </c>
      <c r="D468" s="6" t="b">
        <f>EXACT(G467,"Based on the total net electricity generation of all power plants serving the system and the fuel types and total fuel consumption of the project electricity system")</f>
        <v>0</v>
      </c>
      <c r="E468" s="6" t="s">
        <v>217</v>
      </c>
      <c r="F468" s="6" t="s">
        <v>14</v>
      </c>
      <c r="G468" s="6" t="s">
        <v>13</v>
      </c>
    </row>
    <row r="469" spans="1:7" outlineLevel="7" collapsed="1">
      <c r="A469" s="5" t="s">
        <v>14</v>
      </c>
      <c r="B469" s="5" t="s">
        <v>139</v>
      </c>
      <c r="C469" s="5" t="s">
        <v>13</v>
      </c>
      <c r="D469" s="5" t="s">
        <v>14</v>
      </c>
      <c r="E469" s="5" t="s">
        <v>221</v>
      </c>
      <c r="F469" s="5" t="s">
        <v>14</v>
      </c>
      <c r="G469" s="5">
        <v>1</v>
      </c>
    </row>
    <row r="470" spans="1:7" ht="29" outlineLevel="7" collapsed="1">
      <c r="A470" s="5" t="s">
        <v>11</v>
      </c>
      <c r="B470" s="5" t="s">
        <v>139</v>
      </c>
      <c r="C470" s="5" t="s">
        <v>13</v>
      </c>
      <c r="D470" s="5"/>
      <c r="E470" s="5" t="s">
        <v>222</v>
      </c>
      <c r="F470" s="5" t="s">
        <v>14</v>
      </c>
      <c r="G470" s="5">
        <v>1</v>
      </c>
    </row>
    <row r="471" spans="1:7" outlineLevel="7" collapsed="1">
      <c r="A471" s="5" t="s">
        <v>11</v>
      </c>
      <c r="B471" s="8" t="s">
        <v>223</v>
      </c>
      <c r="C471" s="5" t="s">
        <v>13</v>
      </c>
      <c r="D471" s="5"/>
      <c r="E471" s="5" t="s">
        <v>223</v>
      </c>
      <c r="F471" s="5" t="s">
        <v>11</v>
      </c>
      <c r="G471" s="5" t="s">
        <v>13</v>
      </c>
    </row>
    <row r="472" spans="1:7" outlineLevel="6" collapsed="1">
      <c r="A472" s="6" t="s">
        <v>14</v>
      </c>
      <c r="B472" s="7" t="s">
        <v>218</v>
      </c>
      <c r="C472" s="6" t="s">
        <v>13</v>
      </c>
      <c r="D472" s="6" t="b">
        <f>EXACT(G467,"Based on the net electricity generation and a CO2 emission factor of each power unit")</f>
        <v>1</v>
      </c>
      <c r="E472" s="6" t="s">
        <v>219</v>
      </c>
      <c r="F472" s="6" t="s">
        <v>14</v>
      </c>
      <c r="G472" s="6" t="s">
        <v>13</v>
      </c>
    </row>
    <row r="473" spans="1:7" outlineLevel="7" collapsed="1">
      <c r="A473" s="5" t="s">
        <v>14</v>
      </c>
      <c r="B473" s="5" t="s">
        <v>139</v>
      </c>
      <c r="C473" s="5" t="s">
        <v>13</v>
      </c>
      <c r="D473" s="5" t="s">
        <v>14</v>
      </c>
      <c r="E473" s="5" t="s">
        <v>221</v>
      </c>
      <c r="F473" s="5" t="s">
        <v>14</v>
      </c>
      <c r="G473" s="5">
        <v>1</v>
      </c>
    </row>
    <row r="474" spans="1:7" outlineLevel="7" collapsed="1">
      <c r="A474" s="5" t="s">
        <v>11</v>
      </c>
      <c r="B474" s="8" t="s">
        <v>224</v>
      </c>
      <c r="C474" s="5" t="s">
        <v>13</v>
      </c>
      <c r="D474" s="5"/>
      <c r="E474" s="5" t="s">
        <v>225</v>
      </c>
      <c r="F474" s="5" t="s">
        <v>11</v>
      </c>
      <c r="G474" s="5" t="s">
        <v>13</v>
      </c>
    </row>
    <row r="475" spans="1:7" outlineLevel="6" collapsed="1">
      <c r="A475" s="5" t="s">
        <v>14</v>
      </c>
      <c r="B475" s="5" t="s">
        <v>139</v>
      </c>
      <c r="C475" s="5" t="s">
        <v>13</v>
      </c>
      <c r="D475" s="5" t="s">
        <v>14</v>
      </c>
      <c r="E475" s="5" t="s">
        <v>220</v>
      </c>
      <c r="F475" s="5" t="s">
        <v>14</v>
      </c>
      <c r="G475" s="5">
        <v>1</v>
      </c>
    </row>
    <row r="476" spans="1:7" outlineLevel="4" collapsed="1">
      <c r="A476" s="6" t="s">
        <v>14</v>
      </c>
      <c r="B476" s="7" t="s">
        <v>211</v>
      </c>
      <c r="C476" s="6" t="s">
        <v>13</v>
      </c>
      <c r="D476" s="6" t="b">
        <f>EXACT(G451,"Yes")</f>
        <v>1</v>
      </c>
      <c r="E476" s="6" t="s">
        <v>212</v>
      </c>
      <c r="F476" s="6" t="s">
        <v>14</v>
      </c>
      <c r="G476" s="6" t="s">
        <v>13</v>
      </c>
    </row>
    <row r="477" spans="1:7" ht="29" outlineLevel="5" collapsed="1">
      <c r="A477" s="5" t="s">
        <v>11</v>
      </c>
      <c r="B477" s="5" t="s">
        <v>53</v>
      </c>
      <c r="C477" s="8" t="s">
        <v>213</v>
      </c>
      <c r="D477" s="5"/>
      <c r="E477" s="5" t="s">
        <v>214</v>
      </c>
      <c r="F477" s="5" t="s">
        <v>14</v>
      </c>
      <c r="G477" s="5" t="s">
        <v>215</v>
      </c>
    </row>
    <row r="478" spans="1:7" ht="29" outlineLevel="5" collapsed="1">
      <c r="A478" s="6" t="s">
        <v>14</v>
      </c>
      <c r="B478" s="7" t="s">
        <v>216</v>
      </c>
      <c r="C478" s="6" t="s">
        <v>13</v>
      </c>
      <c r="D478" s="6" t="b">
        <f>EXACT(G477,"Based on the total net electricity generation of all power plants serving the system and the fuel types and total fuel consumption of the project electricity system")</f>
        <v>0</v>
      </c>
      <c r="E478" s="6" t="s">
        <v>217</v>
      </c>
      <c r="F478" s="6" t="s">
        <v>14</v>
      </c>
      <c r="G478" s="6" t="s">
        <v>13</v>
      </c>
    </row>
    <row r="479" spans="1:7" outlineLevel="6" collapsed="1">
      <c r="A479" s="5" t="s">
        <v>14</v>
      </c>
      <c r="B479" s="5" t="s">
        <v>139</v>
      </c>
      <c r="C479" s="5" t="s">
        <v>13</v>
      </c>
      <c r="D479" s="5" t="s">
        <v>14</v>
      </c>
      <c r="E479" s="5" t="s">
        <v>221</v>
      </c>
      <c r="F479" s="5" t="s">
        <v>14</v>
      </c>
      <c r="G479" s="5">
        <v>1</v>
      </c>
    </row>
    <row r="480" spans="1:7" ht="29" outlineLevel="6" collapsed="1">
      <c r="A480" s="5" t="s">
        <v>11</v>
      </c>
      <c r="B480" s="5" t="s">
        <v>139</v>
      </c>
      <c r="C480" s="5" t="s">
        <v>13</v>
      </c>
      <c r="D480" s="5"/>
      <c r="E480" s="5" t="s">
        <v>222</v>
      </c>
      <c r="F480" s="5" t="s">
        <v>14</v>
      </c>
      <c r="G480" s="5">
        <v>1</v>
      </c>
    </row>
    <row r="481" spans="1:7" outlineLevel="6" collapsed="1">
      <c r="A481" s="6" t="s">
        <v>11</v>
      </c>
      <c r="B481" s="7" t="s">
        <v>223</v>
      </c>
      <c r="C481" s="6" t="s">
        <v>13</v>
      </c>
      <c r="D481" s="6"/>
      <c r="E481" s="6" t="s">
        <v>223</v>
      </c>
      <c r="F481" s="6" t="s">
        <v>11</v>
      </c>
      <c r="G481" s="6" t="s">
        <v>13</v>
      </c>
    </row>
    <row r="482" spans="1:7" outlineLevel="7" collapsed="1">
      <c r="A482" s="5" t="s">
        <v>11</v>
      </c>
      <c r="B482" s="5" t="s">
        <v>15</v>
      </c>
      <c r="C482" s="5" t="s">
        <v>13</v>
      </c>
      <c r="D482" s="5"/>
      <c r="E482" s="5" t="s">
        <v>337</v>
      </c>
      <c r="F482" s="5" t="s">
        <v>14</v>
      </c>
      <c r="G482" s="5" t="s">
        <v>17</v>
      </c>
    </row>
    <row r="483" spans="1:7" ht="29" outlineLevel="7" collapsed="1">
      <c r="A483" s="5" t="s">
        <v>11</v>
      </c>
      <c r="B483" s="5" t="s">
        <v>139</v>
      </c>
      <c r="C483" s="5" t="s">
        <v>13</v>
      </c>
      <c r="D483" s="5"/>
      <c r="E483" s="5" t="s">
        <v>338</v>
      </c>
      <c r="F483" s="5" t="s">
        <v>14</v>
      </c>
      <c r="G483" s="5">
        <v>1</v>
      </c>
    </row>
    <row r="484" spans="1:7" ht="29" outlineLevel="7" collapsed="1">
      <c r="A484" s="5" t="s">
        <v>11</v>
      </c>
      <c r="B484" s="5" t="s">
        <v>139</v>
      </c>
      <c r="C484" s="5" t="s">
        <v>13</v>
      </c>
      <c r="D484" s="5"/>
      <c r="E484" s="5" t="s">
        <v>339</v>
      </c>
      <c r="F484" s="5" t="s">
        <v>14</v>
      </c>
      <c r="G484" s="5">
        <v>1</v>
      </c>
    </row>
    <row r="485" spans="1:7" outlineLevel="7" collapsed="1">
      <c r="A485" s="5" t="s">
        <v>11</v>
      </c>
      <c r="B485" s="5" t="s">
        <v>139</v>
      </c>
      <c r="C485" s="5" t="s">
        <v>13</v>
      </c>
      <c r="D485" s="5"/>
      <c r="E485" s="5" t="s">
        <v>340</v>
      </c>
      <c r="F485" s="5" t="s">
        <v>14</v>
      </c>
      <c r="G485" s="5">
        <v>1</v>
      </c>
    </row>
    <row r="486" spans="1:7" outlineLevel="5" collapsed="1">
      <c r="A486" s="6" t="s">
        <v>14</v>
      </c>
      <c r="B486" s="7" t="s">
        <v>218</v>
      </c>
      <c r="C486" s="6" t="s">
        <v>13</v>
      </c>
      <c r="D486" s="6" t="b">
        <f>EXACT(G477,"Based on the net electricity generation and a CO2 emission factor of each power unit")</f>
        <v>1</v>
      </c>
      <c r="E486" s="6" t="s">
        <v>219</v>
      </c>
      <c r="F486" s="6" t="s">
        <v>14</v>
      </c>
      <c r="G486" s="6" t="s">
        <v>13</v>
      </c>
    </row>
    <row r="487" spans="1:7" outlineLevel="6" collapsed="1">
      <c r="A487" s="5" t="s">
        <v>14</v>
      </c>
      <c r="B487" s="5" t="s">
        <v>139</v>
      </c>
      <c r="C487" s="5" t="s">
        <v>13</v>
      </c>
      <c r="D487" s="5" t="s">
        <v>14</v>
      </c>
      <c r="E487" s="5" t="s">
        <v>221</v>
      </c>
      <c r="F487" s="5" t="s">
        <v>14</v>
      </c>
      <c r="G487" s="5">
        <v>1</v>
      </c>
    </row>
    <row r="488" spans="1:7" outlineLevel="6" collapsed="1">
      <c r="A488" s="6" t="s">
        <v>11</v>
      </c>
      <c r="B488" s="7" t="s">
        <v>224</v>
      </c>
      <c r="C488" s="6" t="s">
        <v>13</v>
      </c>
      <c r="D488" s="6"/>
      <c r="E488" s="6" t="s">
        <v>225</v>
      </c>
      <c r="F488" s="6" t="s">
        <v>11</v>
      </c>
      <c r="G488" s="6" t="s">
        <v>13</v>
      </c>
    </row>
    <row r="489" spans="1:7" ht="29" outlineLevel="7" collapsed="1">
      <c r="A489" s="5" t="s">
        <v>11</v>
      </c>
      <c r="B489" s="5" t="s">
        <v>53</v>
      </c>
      <c r="C489" s="8" t="s">
        <v>341</v>
      </c>
      <c r="D489" s="5"/>
      <c r="E489" s="5" t="s">
        <v>342</v>
      </c>
      <c r="F489" s="5" t="s">
        <v>14</v>
      </c>
      <c r="G489" s="5" t="s">
        <v>343</v>
      </c>
    </row>
    <row r="490" spans="1:7" outlineLevel="7" collapsed="1">
      <c r="A490" s="5" t="s">
        <v>14</v>
      </c>
      <c r="B490" s="8" t="s">
        <v>344</v>
      </c>
      <c r="C490" s="5" t="s">
        <v>13</v>
      </c>
      <c r="D490" s="5" t="b">
        <f>EXACT(G489,"Only data available is the electricity generation for the specific power unit")</f>
        <v>0</v>
      </c>
      <c r="E490" s="5" t="s">
        <v>345</v>
      </c>
      <c r="F490" s="5" t="s">
        <v>14</v>
      </c>
      <c r="G490" s="5" t="s">
        <v>13</v>
      </c>
    </row>
    <row r="491" spans="1:7" ht="29" outlineLevel="7" collapsed="1">
      <c r="A491" s="5" t="s">
        <v>14</v>
      </c>
      <c r="B491" s="8" t="s">
        <v>346</v>
      </c>
      <c r="C491" s="5" t="s">
        <v>13</v>
      </c>
      <c r="D491" s="5" t="b">
        <f>EXACT(G489,"Only data available for the specific power unit are the electricity generation and the fuel types used")</f>
        <v>0</v>
      </c>
      <c r="E491" s="5" t="s">
        <v>347</v>
      </c>
      <c r="F491" s="5" t="s">
        <v>14</v>
      </c>
      <c r="G491" s="5" t="s">
        <v>13</v>
      </c>
    </row>
    <row r="492" spans="1:7" outlineLevel="7" collapsed="1">
      <c r="A492" s="5" t="s">
        <v>14</v>
      </c>
      <c r="B492" s="8" t="s">
        <v>348</v>
      </c>
      <c r="C492" s="5" t="s">
        <v>13</v>
      </c>
      <c r="D492" s="5" t="b">
        <f>EXACT(G489,"Data available for fuel consumption and electricity generation")</f>
        <v>1</v>
      </c>
      <c r="E492" s="5" t="s">
        <v>343</v>
      </c>
      <c r="F492" s="5" t="s">
        <v>14</v>
      </c>
      <c r="G492" s="5" t="s">
        <v>13</v>
      </c>
    </row>
    <row r="493" spans="1:7" outlineLevel="5" collapsed="1">
      <c r="A493" s="5" t="s">
        <v>14</v>
      </c>
      <c r="B493" s="5" t="s">
        <v>139</v>
      </c>
      <c r="C493" s="5" t="s">
        <v>13</v>
      </c>
      <c r="D493" s="5" t="s">
        <v>14</v>
      </c>
      <c r="E493" s="5" t="s">
        <v>220</v>
      </c>
      <c r="F493" s="5" t="s">
        <v>14</v>
      </c>
      <c r="G493" s="5">
        <v>1</v>
      </c>
    </row>
    <row r="494" spans="1:7" outlineLevel="3" collapsed="1">
      <c r="A494" s="6" t="s">
        <v>14</v>
      </c>
      <c r="B494" s="7" t="s">
        <v>226</v>
      </c>
      <c r="C494" s="6" t="s">
        <v>13</v>
      </c>
      <c r="D494" s="6" t="b">
        <f>EXACT(G449,"Hourly")</f>
        <v>1</v>
      </c>
      <c r="E494" s="6" t="s">
        <v>227</v>
      </c>
      <c r="F494" s="6" t="s">
        <v>14</v>
      </c>
      <c r="G494" s="6" t="s">
        <v>13</v>
      </c>
    </row>
    <row r="495" spans="1:7" ht="29" outlineLevel="4" collapsed="1">
      <c r="A495" s="5" t="s">
        <v>11</v>
      </c>
      <c r="B495" s="5" t="s">
        <v>53</v>
      </c>
      <c r="C495" s="8" t="s">
        <v>228</v>
      </c>
      <c r="D495" s="5"/>
      <c r="E495" s="5" t="s">
        <v>229</v>
      </c>
      <c r="F495" s="5" t="s">
        <v>14</v>
      </c>
      <c r="G495" s="5" t="s">
        <v>230</v>
      </c>
    </row>
    <row r="496" spans="1:7" ht="29" outlineLevel="4" collapsed="1">
      <c r="A496" s="5" t="s">
        <v>11</v>
      </c>
      <c r="B496" s="5" t="s">
        <v>139</v>
      </c>
      <c r="C496" s="5" t="s">
        <v>13</v>
      </c>
      <c r="D496" s="5"/>
      <c r="E496" s="5" t="s">
        <v>231</v>
      </c>
      <c r="F496" s="5" t="s">
        <v>14</v>
      </c>
      <c r="G496" s="5">
        <v>1</v>
      </c>
    </row>
    <row r="497" spans="1:7" outlineLevel="3" collapsed="1">
      <c r="A497" s="6" t="s">
        <v>11</v>
      </c>
      <c r="B497" s="7" t="s">
        <v>232</v>
      </c>
      <c r="C497" s="6" t="s">
        <v>13</v>
      </c>
      <c r="D497" s="6"/>
      <c r="E497" s="6" t="s">
        <v>232</v>
      </c>
      <c r="F497" s="6" t="s">
        <v>14</v>
      </c>
      <c r="G497" s="6" t="s">
        <v>13</v>
      </c>
    </row>
    <row r="498" spans="1:7" outlineLevel="4" collapsed="1">
      <c r="A498" s="5" t="s">
        <v>14</v>
      </c>
      <c r="B498" s="5" t="s">
        <v>139</v>
      </c>
      <c r="C498" s="5" t="s">
        <v>13</v>
      </c>
      <c r="D498" s="5" t="s">
        <v>14</v>
      </c>
      <c r="E498" s="5" t="s">
        <v>233</v>
      </c>
      <c r="F498" s="5" t="s">
        <v>14</v>
      </c>
      <c r="G498" s="5">
        <v>1</v>
      </c>
    </row>
    <row r="499" spans="1:7" ht="409.5" outlineLevel="4" collapsed="1">
      <c r="A499" s="5" t="s">
        <v>14</v>
      </c>
      <c r="B499" s="5" t="s">
        <v>60</v>
      </c>
      <c r="C499" s="9" t="s">
        <v>61</v>
      </c>
      <c r="D499" s="5"/>
      <c r="E499" s="10" t="s">
        <v>234</v>
      </c>
      <c r="F499" s="5" t="s">
        <v>14</v>
      </c>
      <c r="G499" s="5" t="s">
        <v>13</v>
      </c>
    </row>
    <row r="500" spans="1:7" outlineLevel="4" collapsed="1">
      <c r="A500" s="5" t="s">
        <v>11</v>
      </c>
      <c r="B500" s="5" t="s">
        <v>139</v>
      </c>
      <c r="C500" s="5" t="s">
        <v>13</v>
      </c>
      <c r="D500" s="5"/>
      <c r="E500" s="5" t="s">
        <v>235</v>
      </c>
      <c r="F500" s="5" t="s">
        <v>14</v>
      </c>
      <c r="G500" s="5">
        <v>1</v>
      </c>
    </row>
    <row r="501" spans="1:7" outlineLevel="4" collapsed="1">
      <c r="A501" s="5" t="s">
        <v>11</v>
      </c>
      <c r="B501" s="5" t="s">
        <v>139</v>
      </c>
      <c r="C501" s="5" t="s">
        <v>13</v>
      </c>
      <c r="D501" s="5"/>
      <c r="E501" s="5" t="s">
        <v>236</v>
      </c>
      <c r="F501" s="5" t="s">
        <v>14</v>
      </c>
      <c r="G501" s="5">
        <v>1</v>
      </c>
    </row>
    <row r="502" spans="1:7" outlineLevel="4" collapsed="1">
      <c r="A502" s="6" t="s">
        <v>11</v>
      </c>
      <c r="B502" s="7" t="s">
        <v>237</v>
      </c>
      <c r="C502" s="6" t="s">
        <v>13</v>
      </c>
      <c r="D502" s="6"/>
      <c r="E502" s="6" t="s">
        <v>237</v>
      </c>
      <c r="F502" s="6" t="s">
        <v>11</v>
      </c>
      <c r="G502" s="6" t="s">
        <v>13</v>
      </c>
    </row>
    <row r="503" spans="1:7" outlineLevel="5" collapsed="1">
      <c r="A503" s="5" t="s">
        <v>11</v>
      </c>
      <c r="B503" s="5" t="s">
        <v>15</v>
      </c>
      <c r="C503" s="5" t="s">
        <v>13</v>
      </c>
      <c r="D503" s="5"/>
      <c r="E503" s="5" t="s">
        <v>238</v>
      </c>
      <c r="F503" s="5" t="s">
        <v>14</v>
      </c>
      <c r="G503" s="5" t="s">
        <v>17</v>
      </c>
    </row>
    <row r="504" spans="1:7" outlineLevel="5" collapsed="1">
      <c r="A504" s="5" t="s">
        <v>11</v>
      </c>
      <c r="B504" s="5" t="s">
        <v>41</v>
      </c>
      <c r="C504" s="5" t="s">
        <v>13</v>
      </c>
      <c r="D504" s="5"/>
      <c r="E504" s="5" t="s">
        <v>239</v>
      </c>
      <c r="F504" s="5" t="s">
        <v>14</v>
      </c>
      <c r="G504" s="5" t="s">
        <v>43</v>
      </c>
    </row>
    <row r="505" spans="1:7" outlineLevel="5" collapsed="1">
      <c r="A505" s="5" t="s">
        <v>11</v>
      </c>
      <c r="B505" s="5" t="s">
        <v>139</v>
      </c>
      <c r="C505" s="5" t="s">
        <v>13</v>
      </c>
      <c r="D505" s="5"/>
      <c r="E505" s="5" t="s">
        <v>240</v>
      </c>
      <c r="F505" s="5" t="s">
        <v>14</v>
      </c>
      <c r="G505" s="5">
        <v>1</v>
      </c>
    </row>
    <row r="506" spans="1:7" outlineLevel="5" collapsed="1">
      <c r="A506" s="5" t="s">
        <v>11</v>
      </c>
      <c r="B506" s="5" t="s">
        <v>139</v>
      </c>
      <c r="C506" s="5" t="s">
        <v>13</v>
      </c>
      <c r="D506" s="5"/>
      <c r="E506" s="5" t="s">
        <v>241</v>
      </c>
      <c r="F506" s="5" t="s">
        <v>14</v>
      </c>
      <c r="G506" s="5">
        <v>1</v>
      </c>
    </row>
    <row r="507" spans="1:7" outlineLevel="3" collapsed="1">
      <c r="A507" s="6" t="s">
        <v>11</v>
      </c>
      <c r="B507" s="7" t="s">
        <v>242</v>
      </c>
      <c r="C507" s="6" t="s">
        <v>13</v>
      </c>
      <c r="D507" s="6"/>
      <c r="E507" s="6" t="s">
        <v>242</v>
      </c>
      <c r="F507" s="6" t="s">
        <v>14</v>
      </c>
      <c r="G507" s="6" t="s">
        <v>13</v>
      </c>
    </row>
    <row r="508" spans="1:7" ht="29" outlineLevel="4" collapsed="1">
      <c r="A508" s="5" t="s">
        <v>11</v>
      </c>
      <c r="B508" s="5" t="s">
        <v>53</v>
      </c>
      <c r="C508" s="8" t="s">
        <v>243</v>
      </c>
      <c r="D508" s="5"/>
      <c r="E508" s="5" t="s">
        <v>244</v>
      </c>
      <c r="F508" s="5" t="s">
        <v>14</v>
      </c>
      <c r="G508" s="5" t="s">
        <v>11</v>
      </c>
    </row>
    <row r="509" spans="1:7" outlineLevel="4" collapsed="1">
      <c r="A509" s="6" t="s">
        <v>14</v>
      </c>
      <c r="B509" s="7" t="s">
        <v>245</v>
      </c>
      <c r="C509" s="6" t="s">
        <v>13</v>
      </c>
      <c r="D509" s="6" t="b">
        <f>EXACT(G508,"No")</f>
        <v>0</v>
      </c>
      <c r="E509" s="6" t="s">
        <v>246</v>
      </c>
      <c r="F509" s="6" t="s">
        <v>14</v>
      </c>
      <c r="G509" s="6" t="s">
        <v>13</v>
      </c>
    </row>
    <row r="510" spans="1:7" ht="29" outlineLevel="5" collapsed="1">
      <c r="A510" s="5" t="s">
        <v>11</v>
      </c>
      <c r="B510" s="5" t="s">
        <v>53</v>
      </c>
      <c r="C510" s="8" t="s">
        <v>247</v>
      </c>
      <c r="D510" s="5"/>
      <c r="E510" s="5" t="s">
        <v>248</v>
      </c>
      <c r="F510" s="5" t="s">
        <v>14</v>
      </c>
      <c r="G510" s="5" t="s">
        <v>249</v>
      </c>
    </row>
    <row r="511" spans="1:7" outlineLevel="5" collapsed="1">
      <c r="A511" s="6" t="s">
        <v>14</v>
      </c>
      <c r="B511" s="7" t="s">
        <v>250</v>
      </c>
      <c r="C511" s="6" t="s">
        <v>13</v>
      </c>
      <c r="D511" s="6" t="b">
        <f>EXACT(G510,"Neither")</f>
        <v>0</v>
      </c>
      <c r="E511" s="6" t="s">
        <v>250</v>
      </c>
      <c r="F511" s="6" t="s">
        <v>14</v>
      </c>
      <c r="G511" s="6" t="s">
        <v>13</v>
      </c>
    </row>
    <row r="512" spans="1:7" outlineLevel="6" collapsed="1">
      <c r="A512" s="5" t="s">
        <v>14</v>
      </c>
      <c r="B512" s="5" t="s">
        <v>139</v>
      </c>
      <c r="C512" s="5" t="s">
        <v>13</v>
      </c>
      <c r="D512" s="5" t="s">
        <v>14</v>
      </c>
      <c r="E512" s="5" t="s">
        <v>251</v>
      </c>
      <c r="F512" s="5" t="s">
        <v>14</v>
      </c>
      <c r="G512" s="5">
        <v>1</v>
      </c>
    </row>
    <row r="513" spans="1:7" outlineLevel="6" collapsed="1">
      <c r="A513" s="5" t="s">
        <v>14</v>
      </c>
      <c r="B513" s="5" t="s">
        <v>139</v>
      </c>
      <c r="C513" s="5" t="s">
        <v>13</v>
      </c>
      <c r="D513" s="5" t="s">
        <v>14</v>
      </c>
      <c r="E513" s="5" t="s">
        <v>252</v>
      </c>
      <c r="F513" s="5" t="s">
        <v>14</v>
      </c>
      <c r="G513" s="5">
        <v>1</v>
      </c>
    </row>
    <row r="514" spans="1:7" outlineLevel="6" collapsed="1">
      <c r="A514" s="5" t="s">
        <v>14</v>
      </c>
      <c r="B514" s="5" t="s">
        <v>139</v>
      </c>
      <c r="C514" s="5" t="s">
        <v>13</v>
      </c>
      <c r="D514" s="5" t="s">
        <v>14</v>
      </c>
      <c r="E514" s="5" t="s">
        <v>253</v>
      </c>
      <c r="F514" s="5" t="s">
        <v>14</v>
      </c>
      <c r="G514" s="5">
        <v>1</v>
      </c>
    </row>
    <row r="515" spans="1:7" outlineLevel="6" collapsed="1">
      <c r="A515" s="5" t="s">
        <v>14</v>
      </c>
      <c r="B515" s="5" t="s">
        <v>139</v>
      </c>
      <c r="C515" s="5" t="s">
        <v>13</v>
      </c>
      <c r="D515" s="5" t="s">
        <v>14</v>
      </c>
      <c r="E515" s="5" t="s">
        <v>233</v>
      </c>
      <c r="F515" s="5" t="s">
        <v>14</v>
      </c>
      <c r="G515" s="5">
        <v>1</v>
      </c>
    </row>
    <row r="516" spans="1:7" ht="29" outlineLevel="6" collapsed="1">
      <c r="A516" s="5" t="s">
        <v>11</v>
      </c>
      <c r="B516" s="5" t="s">
        <v>53</v>
      </c>
      <c r="C516" s="8" t="s">
        <v>254</v>
      </c>
      <c r="D516" s="5"/>
      <c r="E516" s="5" t="s">
        <v>255</v>
      </c>
      <c r="F516" s="5" t="s">
        <v>14</v>
      </c>
      <c r="G516" s="5" t="s">
        <v>11</v>
      </c>
    </row>
    <row r="517" spans="1:7" ht="43.5" outlineLevel="6" collapsed="1">
      <c r="A517" s="5" t="s">
        <v>11</v>
      </c>
      <c r="B517" s="5" t="s">
        <v>53</v>
      </c>
      <c r="C517" s="8" t="s">
        <v>256</v>
      </c>
      <c r="D517" s="5"/>
      <c r="E517" s="5" t="s">
        <v>257</v>
      </c>
      <c r="F517" s="5" t="s">
        <v>14</v>
      </c>
      <c r="G517" s="5" t="s">
        <v>258</v>
      </c>
    </row>
    <row r="518" spans="1:7" ht="29" outlineLevel="6" collapsed="1">
      <c r="A518" s="5" t="s">
        <v>11</v>
      </c>
      <c r="B518" s="5" t="s">
        <v>53</v>
      </c>
      <c r="C518" s="8" t="s">
        <v>259</v>
      </c>
      <c r="D518" s="5"/>
      <c r="E518" s="5" t="s">
        <v>260</v>
      </c>
      <c r="F518" s="5" t="s">
        <v>14</v>
      </c>
      <c r="G518" s="5" t="s">
        <v>11</v>
      </c>
    </row>
    <row r="519" spans="1:7" outlineLevel="6" collapsed="1">
      <c r="A519" s="5" t="s">
        <v>14</v>
      </c>
      <c r="B519" s="5" t="s">
        <v>139</v>
      </c>
      <c r="C519" s="5" t="s">
        <v>13</v>
      </c>
      <c r="D519" s="5" t="s">
        <v>14</v>
      </c>
      <c r="E519" s="5" t="s">
        <v>261</v>
      </c>
      <c r="F519" s="5" t="s">
        <v>14</v>
      </c>
      <c r="G519" s="5">
        <v>1</v>
      </c>
    </row>
    <row r="520" spans="1:7" outlineLevel="5" collapsed="1">
      <c r="A520" s="6" t="s">
        <v>14</v>
      </c>
      <c r="B520" s="7" t="s">
        <v>262</v>
      </c>
      <c r="C520" s="6" t="s">
        <v>13</v>
      </c>
      <c r="D520" s="6" t="b">
        <f>EXACT(G510,"Isolated System")</f>
        <v>0</v>
      </c>
      <c r="E520" s="6" t="s">
        <v>263</v>
      </c>
      <c r="F520" s="6" t="s">
        <v>14</v>
      </c>
      <c r="G520" s="6" t="s">
        <v>13</v>
      </c>
    </row>
    <row r="521" spans="1:7" outlineLevel="6" collapsed="1">
      <c r="A521" s="5" t="s">
        <v>14</v>
      </c>
      <c r="B521" s="5" t="s">
        <v>139</v>
      </c>
      <c r="C521" s="5" t="s">
        <v>13</v>
      </c>
      <c r="D521" s="5" t="s">
        <v>14</v>
      </c>
      <c r="E521" s="5" t="s">
        <v>251</v>
      </c>
      <c r="F521" s="5" t="s">
        <v>14</v>
      </c>
      <c r="G521" s="5">
        <v>1</v>
      </c>
    </row>
    <row r="522" spans="1:7" outlineLevel="6" collapsed="1">
      <c r="A522" s="5" t="s">
        <v>14</v>
      </c>
      <c r="B522" s="5" t="s">
        <v>139</v>
      </c>
      <c r="C522" s="5" t="s">
        <v>13</v>
      </c>
      <c r="D522" s="5" t="s">
        <v>14</v>
      </c>
      <c r="E522" s="5" t="s">
        <v>252</v>
      </c>
      <c r="F522" s="5" t="s">
        <v>14</v>
      </c>
      <c r="G522" s="5">
        <v>1</v>
      </c>
    </row>
    <row r="523" spans="1:7" outlineLevel="6" collapsed="1">
      <c r="A523" s="5" t="s">
        <v>14</v>
      </c>
      <c r="B523" s="5" t="s">
        <v>139</v>
      </c>
      <c r="C523" s="5" t="s">
        <v>13</v>
      </c>
      <c r="D523" s="5" t="s">
        <v>14</v>
      </c>
      <c r="E523" s="5" t="s">
        <v>253</v>
      </c>
      <c r="F523" s="5" t="s">
        <v>14</v>
      </c>
      <c r="G523" s="5">
        <v>1</v>
      </c>
    </row>
    <row r="524" spans="1:7" outlineLevel="6" collapsed="1">
      <c r="A524" s="5" t="s">
        <v>14</v>
      </c>
      <c r="B524" s="5" t="s">
        <v>139</v>
      </c>
      <c r="C524" s="5" t="s">
        <v>13</v>
      </c>
      <c r="D524" s="5" t="s">
        <v>14</v>
      </c>
      <c r="E524" s="5" t="s">
        <v>261</v>
      </c>
      <c r="F524" s="5" t="s">
        <v>14</v>
      </c>
      <c r="G524" s="5">
        <v>1</v>
      </c>
    </row>
    <row r="525" spans="1:7" outlineLevel="6" collapsed="1">
      <c r="A525" s="5" t="s">
        <v>14</v>
      </c>
      <c r="B525" s="5" t="s">
        <v>139</v>
      </c>
      <c r="C525" s="5" t="s">
        <v>13</v>
      </c>
      <c r="D525" s="5" t="s">
        <v>14</v>
      </c>
      <c r="E525" s="5" t="s">
        <v>233</v>
      </c>
      <c r="F525" s="5" t="s">
        <v>14</v>
      </c>
      <c r="G525" s="5">
        <v>1</v>
      </c>
    </row>
    <row r="526" spans="1:7" ht="29" outlineLevel="6" collapsed="1">
      <c r="A526" s="5" t="s">
        <v>11</v>
      </c>
      <c r="B526" s="5" t="s">
        <v>53</v>
      </c>
      <c r="C526" s="8" t="s">
        <v>264</v>
      </c>
      <c r="D526" s="5"/>
      <c r="E526" s="5" t="s">
        <v>265</v>
      </c>
      <c r="F526" s="5" t="s">
        <v>14</v>
      </c>
      <c r="G526" s="5" t="s">
        <v>266</v>
      </c>
    </row>
    <row r="527" spans="1:7" outlineLevel="6" collapsed="1">
      <c r="A527" s="6" t="s">
        <v>14</v>
      </c>
      <c r="B527" s="7" t="s">
        <v>267</v>
      </c>
      <c r="C527" s="6" t="s">
        <v>13</v>
      </c>
      <c r="D527" s="6" t="b">
        <f>EXACT(G526,"Multiple")</f>
        <v>0</v>
      </c>
      <c r="E527" s="6" t="s">
        <v>268</v>
      </c>
      <c r="F527" s="6" t="s">
        <v>14</v>
      </c>
      <c r="G527" s="6" t="s">
        <v>13</v>
      </c>
    </row>
    <row r="528" spans="1:7" ht="29" outlineLevel="7" collapsed="1">
      <c r="A528" s="5" t="s">
        <v>11</v>
      </c>
      <c r="B528" s="5" t="s">
        <v>53</v>
      </c>
      <c r="C528" s="8" t="s">
        <v>349</v>
      </c>
      <c r="D528" s="5"/>
      <c r="E528" s="5" t="s">
        <v>350</v>
      </c>
      <c r="F528" s="5" t="s">
        <v>14</v>
      </c>
      <c r="G528" s="5" t="s">
        <v>351</v>
      </c>
    </row>
    <row r="529" spans="1:7" ht="29" outlineLevel="7" collapsed="1">
      <c r="A529" s="5" t="s">
        <v>14</v>
      </c>
      <c r="B529" s="5" t="s">
        <v>53</v>
      </c>
      <c r="C529" s="8" t="s">
        <v>352</v>
      </c>
      <c r="D529" s="5" t="b">
        <f>EXACT(G528,"Isolated grid systems with multiple fuel and technology types with combined cycle power plants")</f>
        <v>0</v>
      </c>
      <c r="E529" s="5" t="s">
        <v>353</v>
      </c>
      <c r="F529" s="5" t="s">
        <v>14</v>
      </c>
      <c r="G529" s="5" t="s">
        <v>11</v>
      </c>
    </row>
    <row r="530" spans="1:7" ht="29" outlineLevel="7" collapsed="1">
      <c r="A530" s="5" t="s">
        <v>14</v>
      </c>
      <c r="B530" s="5" t="s">
        <v>53</v>
      </c>
      <c r="C530" s="8" t="s">
        <v>354</v>
      </c>
      <c r="D530" s="5" t="b">
        <f>EXACT(G528,"Isolated grid systems with multiple fuel and technology types without combined cycle power plants")</f>
        <v>0</v>
      </c>
      <c r="E530" s="5" t="s">
        <v>353</v>
      </c>
      <c r="F530" s="5" t="s">
        <v>14</v>
      </c>
      <c r="G530" s="5" t="s">
        <v>11</v>
      </c>
    </row>
    <row r="531" spans="1:7" outlineLevel="5" collapsed="1">
      <c r="A531" s="6" t="s">
        <v>14</v>
      </c>
      <c r="B531" s="7" t="s">
        <v>250</v>
      </c>
      <c r="C531" s="6" t="s">
        <v>13</v>
      </c>
      <c r="D531" s="6" t="b">
        <f>EXACT(G510,"Grid is located in LDC/SIDs/URC")</f>
        <v>1</v>
      </c>
      <c r="E531" s="6" t="s">
        <v>250</v>
      </c>
      <c r="F531" s="6" t="s">
        <v>14</v>
      </c>
      <c r="G531" s="6" t="s">
        <v>13</v>
      </c>
    </row>
    <row r="532" spans="1:7" outlineLevel="6" collapsed="1">
      <c r="A532" s="5" t="s">
        <v>14</v>
      </c>
      <c r="B532" s="5" t="s">
        <v>139</v>
      </c>
      <c r="C532" s="5" t="s">
        <v>13</v>
      </c>
      <c r="D532" s="5" t="s">
        <v>14</v>
      </c>
      <c r="E532" s="5" t="s">
        <v>251</v>
      </c>
      <c r="F532" s="5" t="s">
        <v>14</v>
      </c>
      <c r="G532" s="5">
        <v>1</v>
      </c>
    </row>
    <row r="533" spans="1:7" outlineLevel="6" collapsed="1">
      <c r="A533" s="5" t="s">
        <v>14</v>
      </c>
      <c r="B533" s="5" t="s">
        <v>139</v>
      </c>
      <c r="C533" s="5" t="s">
        <v>13</v>
      </c>
      <c r="D533" s="5" t="s">
        <v>14</v>
      </c>
      <c r="E533" s="5" t="s">
        <v>252</v>
      </c>
      <c r="F533" s="5" t="s">
        <v>14</v>
      </c>
      <c r="G533" s="5">
        <v>1</v>
      </c>
    </row>
    <row r="534" spans="1:7" outlineLevel="6" collapsed="1">
      <c r="A534" s="5" t="s">
        <v>14</v>
      </c>
      <c r="B534" s="5" t="s">
        <v>139</v>
      </c>
      <c r="C534" s="5" t="s">
        <v>13</v>
      </c>
      <c r="D534" s="5" t="s">
        <v>14</v>
      </c>
      <c r="E534" s="5" t="s">
        <v>253</v>
      </c>
      <c r="F534" s="5" t="s">
        <v>14</v>
      </c>
      <c r="G534" s="5">
        <v>1</v>
      </c>
    </row>
    <row r="535" spans="1:7" outlineLevel="6" collapsed="1">
      <c r="A535" s="5" t="s">
        <v>14</v>
      </c>
      <c r="B535" s="5" t="s">
        <v>139</v>
      </c>
      <c r="C535" s="5" t="s">
        <v>13</v>
      </c>
      <c r="D535" s="5" t="s">
        <v>14</v>
      </c>
      <c r="E535" s="5" t="s">
        <v>233</v>
      </c>
      <c r="F535" s="5" t="s">
        <v>14</v>
      </c>
      <c r="G535" s="5">
        <v>1</v>
      </c>
    </row>
    <row r="536" spans="1:7" ht="29" outlineLevel="6" collapsed="1">
      <c r="A536" s="5" t="s">
        <v>11</v>
      </c>
      <c r="B536" s="5" t="s">
        <v>53</v>
      </c>
      <c r="C536" s="8" t="s">
        <v>254</v>
      </c>
      <c r="D536" s="5"/>
      <c r="E536" s="5" t="s">
        <v>255</v>
      </c>
      <c r="F536" s="5" t="s">
        <v>14</v>
      </c>
      <c r="G536" s="5" t="s">
        <v>11</v>
      </c>
    </row>
    <row r="537" spans="1:7" ht="43.5" outlineLevel="6" collapsed="1">
      <c r="A537" s="5" t="s">
        <v>11</v>
      </c>
      <c r="B537" s="5" t="s">
        <v>53</v>
      </c>
      <c r="C537" s="8" t="s">
        <v>256</v>
      </c>
      <c r="D537" s="5"/>
      <c r="E537" s="5" t="s">
        <v>257</v>
      </c>
      <c r="F537" s="5" t="s">
        <v>14</v>
      </c>
      <c r="G537" s="5" t="s">
        <v>258</v>
      </c>
    </row>
    <row r="538" spans="1:7" ht="29" outlineLevel="6" collapsed="1">
      <c r="A538" s="5" t="s">
        <v>11</v>
      </c>
      <c r="B538" s="5" t="s">
        <v>53</v>
      </c>
      <c r="C538" s="8" t="s">
        <v>259</v>
      </c>
      <c r="D538" s="5"/>
      <c r="E538" s="5" t="s">
        <v>260</v>
      </c>
      <c r="F538" s="5" t="s">
        <v>14</v>
      </c>
      <c r="G538" s="5" t="s">
        <v>11</v>
      </c>
    </row>
    <row r="539" spans="1:7" outlineLevel="6" collapsed="1">
      <c r="A539" s="5" t="s">
        <v>14</v>
      </c>
      <c r="B539" s="5" t="s">
        <v>139</v>
      </c>
      <c r="C539" s="5" t="s">
        <v>13</v>
      </c>
      <c r="D539" s="5" t="s">
        <v>14</v>
      </c>
      <c r="E539" s="5" t="s">
        <v>261</v>
      </c>
      <c r="F539" s="5" t="s">
        <v>14</v>
      </c>
      <c r="G539" s="5">
        <v>1</v>
      </c>
    </row>
    <row r="540" spans="1:7" outlineLevel="4" collapsed="1">
      <c r="A540" s="6" t="s">
        <v>14</v>
      </c>
      <c r="B540" s="7" t="s">
        <v>269</v>
      </c>
      <c r="C540" s="6" t="s">
        <v>13</v>
      </c>
      <c r="D540" s="6" t="b">
        <f>EXACT(G508,"Yes")</f>
        <v>1</v>
      </c>
      <c r="E540" s="6" t="s">
        <v>269</v>
      </c>
      <c r="F540" s="6" t="s">
        <v>14</v>
      </c>
      <c r="G540" s="6" t="s">
        <v>13</v>
      </c>
    </row>
    <row r="541" spans="1:7" outlineLevel="5" collapsed="1">
      <c r="A541" s="5" t="s">
        <v>14</v>
      </c>
      <c r="B541" s="5" t="s">
        <v>139</v>
      </c>
      <c r="C541" s="5" t="s">
        <v>13</v>
      </c>
      <c r="D541" s="5" t="s">
        <v>14</v>
      </c>
      <c r="E541" s="5" t="s">
        <v>251</v>
      </c>
      <c r="F541" s="5" t="s">
        <v>14</v>
      </c>
      <c r="G541" s="5">
        <v>1</v>
      </c>
    </row>
    <row r="542" spans="1:7" outlineLevel="5" collapsed="1">
      <c r="A542" s="5" t="s">
        <v>14</v>
      </c>
      <c r="B542" s="5" t="s">
        <v>139</v>
      </c>
      <c r="C542" s="5" t="s">
        <v>13</v>
      </c>
      <c r="D542" s="5" t="s">
        <v>14</v>
      </c>
      <c r="E542" s="5" t="s">
        <v>261</v>
      </c>
      <c r="F542" s="5" t="s">
        <v>14</v>
      </c>
      <c r="G542" s="5">
        <v>1</v>
      </c>
    </row>
    <row r="543" spans="1:7" outlineLevel="5" collapsed="1">
      <c r="A543" s="5" t="s">
        <v>14</v>
      </c>
      <c r="B543" s="5" t="s">
        <v>139</v>
      </c>
      <c r="C543" s="5" t="s">
        <v>13</v>
      </c>
      <c r="D543" s="5" t="s">
        <v>14</v>
      </c>
      <c r="E543" s="5" t="s">
        <v>252</v>
      </c>
      <c r="F543" s="5" t="s">
        <v>14</v>
      </c>
      <c r="G543" s="5">
        <v>1</v>
      </c>
    </row>
    <row r="544" spans="1:7" outlineLevel="5" collapsed="1">
      <c r="A544" s="5" t="s">
        <v>14</v>
      </c>
      <c r="B544" s="5" t="s">
        <v>139</v>
      </c>
      <c r="C544" s="5" t="s">
        <v>13</v>
      </c>
      <c r="D544" s="5" t="s">
        <v>14</v>
      </c>
      <c r="E544" s="5" t="s">
        <v>253</v>
      </c>
      <c r="F544" s="5" t="s">
        <v>14</v>
      </c>
      <c r="G544" s="5">
        <v>1</v>
      </c>
    </row>
    <row r="545" spans="1:7" ht="29" outlineLevel="4" collapsed="1">
      <c r="A545" s="5" t="s">
        <v>11</v>
      </c>
      <c r="B545" s="5" t="s">
        <v>53</v>
      </c>
      <c r="C545" s="8" t="s">
        <v>270</v>
      </c>
      <c r="D545" s="5"/>
      <c r="E545" s="5" t="s">
        <v>271</v>
      </c>
      <c r="F545" s="5" t="s">
        <v>14</v>
      </c>
      <c r="G545" s="5" t="s">
        <v>11</v>
      </c>
    </row>
    <row r="546" spans="1:7" ht="29" outlineLevel="4" collapsed="1">
      <c r="A546" s="5" t="s">
        <v>11</v>
      </c>
      <c r="B546" s="5" t="s">
        <v>53</v>
      </c>
      <c r="C546" s="8" t="s">
        <v>272</v>
      </c>
      <c r="D546" s="5"/>
      <c r="E546" s="5" t="s">
        <v>273</v>
      </c>
      <c r="F546" s="5" t="s">
        <v>14</v>
      </c>
      <c r="G546" s="5" t="s">
        <v>274</v>
      </c>
    </row>
    <row r="547" spans="1:7" outlineLevel="4" collapsed="1">
      <c r="A547" s="5" t="s">
        <v>14</v>
      </c>
      <c r="B547" s="5" t="s">
        <v>139</v>
      </c>
      <c r="C547" s="5" t="s">
        <v>13</v>
      </c>
      <c r="D547" s="5" t="s">
        <v>14</v>
      </c>
      <c r="E547" s="5" t="s">
        <v>275</v>
      </c>
      <c r="F547" s="5" t="s">
        <v>14</v>
      </c>
      <c r="G547" s="5">
        <v>1</v>
      </c>
    </row>
    <row r="548" spans="1:7" outlineLevel="2" collapsed="1">
      <c r="A548" s="6" t="s">
        <v>14</v>
      </c>
      <c r="B548" s="7" t="s">
        <v>276</v>
      </c>
      <c r="C548" s="6" t="s">
        <v>13</v>
      </c>
      <c r="D548" s="6" t="b">
        <f>EXACT(G446,"Use conservative default values")</f>
        <v>0</v>
      </c>
      <c r="E548" s="6" t="s">
        <v>277</v>
      </c>
      <c r="F548" s="6" t="s">
        <v>14</v>
      </c>
      <c r="G548" s="6" t="s">
        <v>13</v>
      </c>
    </row>
    <row r="549" spans="1:7" ht="43.5" outlineLevel="3" collapsed="1">
      <c r="A549" s="5" t="s">
        <v>11</v>
      </c>
      <c r="B549" s="5" t="s">
        <v>53</v>
      </c>
      <c r="C549" s="8" t="s">
        <v>278</v>
      </c>
      <c r="D549" s="5"/>
      <c r="E549" s="5" t="s">
        <v>279</v>
      </c>
      <c r="F549" s="5" t="s">
        <v>14</v>
      </c>
      <c r="G549" s="5" t="s">
        <v>280</v>
      </c>
    </row>
    <row r="550" spans="1:7" ht="43.5" outlineLevel="3" collapsed="1">
      <c r="A550" s="5" t="s">
        <v>14</v>
      </c>
      <c r="B550" s="5" t="s">
        <v>53</v>
      </c>
      <c r="C550" s="8" t="s">
        <v>281</v>
      </c>
      <c r="D550" s="5" t="b">
        <f>EXACT(G549,"Only to baseline electricity consumption sources but not to project or leakage electricity consumption sources")</f>
        <v>0</v>
      </c>
      <c r="E550" s="5" t="s">
        <v>282</v>
      </c>
      <c r="F550" s="5" t="s">
        <v>14</v>
      </c>
      <c r="G550" s="5" t="s">
        <v>11</v>
      </c>
    </row>
    <row r="551" spans="1:7" outlineLevel="2" collapsed="1">
      <c r="A551" s="6" t="s">
        <v>11</v>
      </c>
      <c r="B551" s="7" t="s">
        <v>283</v>
      </c>
      <c r="C551" s="6" t="s">
        <v>13</v>
      </c>
      <c r="D551" s="6"/>
      <c r="E551" s="6" t="s">
        <v>283</v>
      </c>
      <c r="F551" s="6" t="s">
        <v>14</v>
      </c>
      <c r="G551" s="6" t="s">
        <v>13</v>
      </c>
    </row>
    <row r="552" spans="1:7" ht="29" outlineLevel="3" collapsed="1">
      <c r="A552" s="5" t="s">
        <v>11</v>
      </c>
      <c r="B552" s="5" t="s">
        <v>139</v>
      </c>
      <c r="C552" s="5" t="s">
        <v>13</v>
      </c>
      <c r="D552" s="5"/>
      <c r="E552" s="5" t="s">
        <v>284</v>
      </c>
      <c r="F552" s="5" t="s">
        <v>14</v>
      </c>
      <c r="G552" s="5">
        <v>1</v>
      </c>
    </row>
    <row r="553" spans="1:7" ht="29" outlineLevel="3" collapsed="1">
      <c r="A553" s="5" t="s">
        <v>11</v>
      </c>
      <c r="B553" s="5" t="s">
        <v>139</v>
      </c>
      <c r="C553" s="5" t="s">
        <v>13</v>
      </c>
      <c r="D553" s="5"/>
      <c r="E553" s="5" t="s">
        <v>285</v>
      </c>
      <c r="F553" s="5" t="s">
        <v>14</v>
      </c>
      <c r="G553" s="5">
        <v>1</v>
      </c>
    </row>
    <row r="554" spans="1:7" outlineLevel="3" collapsed="1">
      <c r="A554" s="5" t="s">
        <v>11</v>
      </c>
      <c r="B554" s="5" t="s">
        <v>15</v>
      </c>
      <c r="C554" s="5" t="s">
        <v>13</v>
      </c>
      <c r="D554" s="5"/>
      <c r="E554" s="5" t="s">
        <v>286</v>
      </c>
      <c r="F554" s="5" t="s">
        <v>14</v>
      </c>
      <c r="G554" s="5" t="s">
        <v>17</v>
      </c>
    </row>
    <row r="555" spans="1:7" ht="29" outlineLevel="3" collapsed="1">
      <c r="A555" s="5" t="s">
        <v>11</v>
      </c>
      <c r="B555" s="5" t="s">
        <v>139</v>
      </c>
      <c r="C555" s="5" t="s">
        <v>13</v>
      </c>
      <c r="D555" s="5"/>
      <c r="E555" s="5" t="s">
        <v>287</v>
      </c>
      <c r="F555" s="5" t="s">
        <v>14</v>
      </c>
      <c r="G555" s="5">
        <v>1</v>
      </c>
    </row>
    <row r="556" spans="1:7" ht="29" outlineLevel="3" collapsed="1">
      <c r="A556" s="5" t="s">
        <v>11</v>
      </c>
      <c r="B556" s="5" t="s">
        <v>139</v>
      </c>
      <c r="C556" s="5" t="s">
        <v>13</v>
      </c>
      <c r="D556" s="5"/>
      <c r="E556" s="5" t="s">
        <v>288</v>
      </c>
      <c r="F556" s="5" t="s">
        <v>14</v>
      </c>
      <c r="G556" s="5">
        <v>1</v>
      </c>
    </row>
    <row r="557" spans="1:7" outlineLevel="3" collapsed="1">
      <c r="A557" s="5" t="s">
        <v>11</v>
      </c>
      <c r="B557" s="5" t="s">
        <v>15</v>
      </c>
      <c r="C557" s="5" t="s">
        <v>13</v>
      </c>
      <c r="D557" s="5"/>
      <c r="E557" s="5" t="s">
        <v>289</v>
      </c>
      <c r="F557" s="5" t="s">
        <v>14</v>
      </c>
      <c r="G557" s="5" t="s">
        <v>17</v>
      </c>
    </row>
    <row r="558" spans="1:7" ht="29" outlineLevel="3" collapsed="1">
      <c r="A558" s="5" t="s">
        <v>11</v>
      </c>
      <c r="B558" s="5" t="s">
        <v>139</v>
      </c>
      <c r="C558" s="5" t="s">
        <v>13</v>
      </c>
      <c r="D558" s="5"/>
      <c r="E558" s="5" t="s">
        <v>290</v>
      </c>
      <c r="F558" s="5" t="s">
        <v>14</v>
      </c>
      <c r="G558" s="5">
        <v>1</v>
      </c>
    </row>
    <row r="559" spans="1:7" ht="29" outlineLevel="3" collapsed="1">
      <c r="A559" s="5" t="s">
        <v>11</v>
      </c>
      <c r="B559" s="5" t="s">
        <v>139</v>
      </c>
      <c r="C559" s="5" t="s">
        <v>13</v>
      </c>
      <c r="D559" s="5"/>
      <c r="E559" s="5" t="s">
        <v>291</v>
      </c>
      <c r="F559" s="5" t="s">
        <v>14</v>
      </c>
      <c r="G559" s="5">
        <v>1</v>
      </c>
    </row>
    <row r="560" spans="1:7" outlineLevel="3" collapsed="1">
      <c r="A560" s="5" t="s">
        <v>11</v>
      </c>
      <c r="B560" s="5" t="s">
        <v>15</v>
      </c>
      <c r="C560" s="5" t="s">
        <v>13</v>
      </c>
      <c r="D560" s="5"/>
      <c r="E560" s="5" t="s">
        <v>292</v>
      </c>
      <c r="F560" s="5" t="s">
        <v>14</v>
      </c>
      <c r="G560" s="5" t="s">
        <v>17</v>
      </c>
    </row>
    <row r="561" spans="1:7" outlineLevel="1" collapsed="1">
      <c r="A561" s="5" t="s">
        <v>14</v>
      </c>
      <c r="B561" s="5" t="s">
        <v>139</v>
      </c>
      <c r="C561" s="5" t="s">
        <v>13</v>
      </c>
      <c r="D561" s="5" t="s">
        <v>14</v>
      </c>
      <c r="E561" s="5" t="s">
        <v>355</v>
      </c>
      <c r="F561" s="5" t="s">
        <v>14</v>
      </c>
      <c r="G561" s="5">
        <v>1</v>
      </c>
    </row>
    <row r="562" spans="1:7" outlineLevel="1" collapsed="1">
      <c r="A562" s="5" t="s">
        <v>14</v>
      </c>
      <c r="B562" s="5" t="s">
        <v>139</v>
      </c>
      <c r="C562" s="5" t="s">
        <v>13</v>
      </c>
      <c r="D562" s="5" t="s">
        <v>14</v>
      </c>
      <c r="E562" s="5" t="s">
        <v>356</v>
      </c>
      <c r="F562" s="5" t="s">
        <v>14</v>
      </c>
      <c r="G562" s="5">
        <v>1</v>
      </c>
    </row>
    <row r="563" spans="1:7" outlineLevel="1" collapsed="1">
      <c r="A563" s="5" t="s">
        <v>14</v>
      </c>
      <c r="B563" s="5" t="s">
        <v>139</v>
      </c>
      <c r="C563" s="5" t="s">
        <v>13</v>
      </c>
      <c r="D563" s="5" t="s">
        <v>14</v>
      </c>
      <c r="E563" s="5" t="s">
        <v>357</v>
      </c>
      <c r="F563" s="5" t="s">
        <v>14</v>
      </c>
      <c r="G563" s="5">
        <v>1</v>
      </c>
    </row>
    <row r="564" spans="1:7" ht="29" outlineLevel="1" collapsed="1">
      <c r="A564" s="5" t="s">
        <v>14</v>
      </c>
      <c r="B564" s="5" t="s">
        <v>139</v>
      </c>
      <c r="C564" s="5" t="s">
        <v>13</v>
      </c>
      <c r="D564" s="5" t="s">
        <v>14</v>
      </c>
      <c r="E564" s="5" t="s">
        <v>358</v>
      </c>
      <c r="F564" s="5" t="s">
        <v>14</v>
      </c>
      <c r="G564" s="5">
        <v>1</v>
      </c>
    </row>
    <row r="565" spans="1:7" outlineLevel="1" collapsed="1">
      <c r="A565" s="5" t="s">
        <v>14</v>
      </c>
      <c r="B565" s="5" t="s">
        <v>139</v>
      </c>
      <c r="C565" s="5" t="s">
        <v>13</v>
      </c>
      <c r="D565" s="5" t="s">
        <v>14</v>
      </c>
      <c r="E565" s="5" t="s">
        <v>359</v>
      </c>
      <c r="F565" s="5" t="s">
        <v>14</v>
      </c>
      <c r="G565" s="5">
        <v>1</v>
      </c>
    </row>
    <row r="566" spans="1:7" ht="29" outlineLevel="1" collapsed="1">
      <c r="A566" s="5" t="s">
        <v>14</v>
      </c>
      <c r="B566" s="5" t="s">
        <v>139</v>
      </c>
      <c r="C566" s="5" t="s">
        <v>13</v>
      </c>
      <c r="D566" s="5" t="s">
        <v>14</v>
      </c>
      <c r="E566" s="5" t="s">
        <v>360</v>
      </c>
      <c r="F566" s="5" t="s">
        <v>14</v>
      </c>
      <c r="G566" s="5">
        <v>1</v>
      </c>
    </row>
    <row r="567" spans="1:7" ht="29">
      <c r="A567" s="3" t="s">
        <v>14</v>
      </c>
      <c r="B567" s="3" t="s">
        <v>139</v>
      </c>
      <c r="C567" s="3" t="s">
        <v>13</v>
      </c>
      <c r="D567" s="3" t="s">
        <v>14</v>
      </c>
      <c r="E567" s="3" t="s">
        <v>361</v>
      </c>
      <c r="F567" s="3" t="s">
        <v>14</v>
      </c>
      <c r="G567" s="3">
        <v>1</v>
      </c>
    </row>
    <row r="568" spans="1:7">
      <c r="A568" s="3" t="s">
        <v>14</v>
      </c>
      <c r="B568" s="3" t="s">
        <v>139</v>
      </c>
      <c r="C568" s="3" t="s">
        <v>13</v>
      </c>
      <c r="D568" s="3" t="s">
        <v>14</v>
      </c>
      <c r="E568" s="3" t="s">
        <v>362</v>
      </c>
      <c r="F568" s="3" t="s">
        <v>14</v>
      </c>
      <c r="G568" s="3">
        <v>1</v>
      </c>
    </row>
    <row r="569" spans="1:7" ht="29">
      <c r="A569" s="3" t="s">
        <v>14</v>
      </c>
      <c r="B569" s="3" t="s">
        <v>139</v>
      </c>
      <c r="C569" s="3" t="s">
        <v>13</v>
      </c>
      <c r="D569" s="3" t="s">
        <v>14</v>
      </c>
      <c r="E569" s="3" t="s">
        <v>363</v>
      </c>
      <c r="F569" s="3" t="s">
        <v>14</v>
      </c>
      <c r="G569" s="3">
        <v>1</v>
      </c>
    </row>
    <row r="570" spans="1:7" ht="29">
      <c r="A570" s="3" t="s">
        <v>14</v>
      </c>
      <c r="B570" s="3" t="s">
        <v>139</v>
      </c>
      <c r="C570" s="3" t="s">
        <v>13</v>
      </c>
      <c r="D570" s="3" t="s">
        <v>14</v>
      </c>
      <c r="E570" s="3" t="s">
        <v>364</v>
      </c>
      <c r="F570" s="3" t="s">
        <v>14</v>
      </c>
      <c r="G570" s="3">
        <v>1</v>
      </c>
    </row>
    <row r="571" spans="1:7" ht="29">
      <c r="A571" s="3" t="s">
        <v>11</v>
      </c>
      <c r="B571" s="3" t="s">
        <v>53</v>
      </c>
      <c r="C571" s="4" t="s">
        <v>365</v>
      </c>
      <c r="D571" s="3"/>
      <c r="E571" s="3" t="s">
        <v>366</v>
      </c>
      <c r="F571" s="3" t="s">
        <v>14</v>
      </c>
      <c r="G571" s="3" t="s">
        <v>367</v>
      </c>
    </row>
    <row r="572" spans="1:7">
      <c r="A572" s="3" t="s">
        <v>14</v>
      </c>
      <c r="B572" s="4" t="s">
        <v>368</v>
      </c>
      <c r="C572" s="3" t="s">
        <v>13</v>
      </c>
      <c r="D572" s="3" t="b">
        <f>EXACT(G571,"Retrofit/Rehab/Replacement")</f>
        <v>0</v>
      </c>
      <c r="E572" s="3" t="s">
        <v>368</v>
      </c>
      <c r="F572" s="3" t="s">
        <v>14</v>
      </c>
      <c r="G572" s="3" t="s">
        <v>13</v>
      </c>
    </row>
    <row r="573" spans="1:7" outlineLevel="1" collapsed="1">
      <c r="A573" s="5" t="s">
        <v>14</v>
      </c>
      <c r="B573" s="5" t="s">
        <v>139</v>
      </c>
      <c r="C573" s="5" t="s">
        <v>13</v>
      </c>
      <c r="D573" s="5" t="s">
        <v>14</v>
      </c>
      <c r="E573" s="5" t="s">
        <v>369</v>
      </c>
      <c r="F573" s="5" t="s">
        <v>14</v>
      </c>
      <c r="G573" s="5">
        <v>1</v>
      </c>
    </row>
    <row r="574" spans="1:7" outlineLevel="1" collapsed="1">
      <c r="A574" s="5" t="s">
        <v>14</v>
      </c>
      <c r="B574" s="5" t="s">
        <v>139</v>
      </c>
      <c r="C574" s="5" t="s">
        <v>13</v>
      </c>
      <c r="D574" s="5" t="s">
        <v>14</v>
      </c>
      <c r="E574" s="5" t="s">
        <v>370</v>
      </c>
      <c r="F574" s="5" t="s">
        <v>14</v>
      </c>
      <c r="G574" s="5">
        <v>1</v>
      </c>
    </row>
    <row r="575" spans="1:7" outlineLevel="1" collapsed="1">
      <c r="A575" s="5" t="s">
        <v>14</v>
      </c>
      <c r="B575" s="5" t="s">
        <v>139</v>
      </c>
      <c r="C575" s="5" t="s">
        <v>13</v>
      </c>
      <c r="D575" s="5" t="s">
        <v>14</v>
      </c>
      <c r="E575" s="5" t="s">
        <v>371</v>
      </c>
      <c r="F575" s="5" t="s">
        <v>14</v>
      </c>
      <c r="G575" s="5">
        <v>1</v>
      </c>
    </row>
    <row r="576" spans="1:7" ht="43.5" outlineLevel="1" collapsed="1">
      <c r="A576" s="5" t="s">
        <v>11</v>
      </c>
      <c r="B576" s="5" t="s">
        <v>41</v>
      </c>
      <c r="C576" s="5" t="s">
        <v>13</v>
      </c>
      <c r="D576" s="5"/>
      <c r="E576" s="5" t="s">
        <v>372</v>
      </c>
      <c r="F576" s="5" t="s">
        <v>14</v>
      </c>
      <c r="G576" s="5" t="s">
        <v>43</v>
      </c>
    </row>
    <row r="577" spans="1:7" ht="29" outlineLevel="1" collapsed="1">
      <c r="A577" s="5" t="s">
        <v>11</v>
      </c>
      <c r="B577" s="5" t="s">
        <v>53</v>
      </c>
      <c r="C577" s="8" t="s">
        <v>373</v>
      </c>
      <c r="D577" s="5"/>
      <c r="E577" s="5" t="s">
        <v>374</v>
      </c>
      <c r="F577" s="5" t="s">
        <v>14</v>
      </c>
      <c r="G577" s="5" t="s">
        <v>375</v>
      </c>
    </row>
    <row r="578" spans="1:7" outlineLevel="1" collapsed="1">
      <c r="A578" s="5" t="s">
        <v>11</v>
      </c>
      <c r="B578" s="5" t="s">
        <v>15</v>
      </c>
      <c r="C578" s="5" t="s">
        <v>13</v>
      </c>
      <c r="D578" s="5"/>
      <c r="E578" s="5" t="s">
        <v>100</v>
      </c>
      <c r="F578" s="5" t="s">
        <v>14</v>
      </c>
      <c r="G578" s="5" t="s">
        <v>17</v>
      </c>
    </row>
    <row r="579" spans="1:7" ht="29" outlineLevel="1" collapsed="1">
      <c r="A579" s="5" t="s">
        <v>11</v>
      </c>
      <c r="B579" s="5" t="s">
        <v>139</v>
      </c>
      <c r="C579" s="5" t="s">
        <v>13</v>
      </c>
      <c r="D579" s="5"/>
      <c r="E579" s="5" t="s">
        <v>376</v>
      </c>
      <c r="F579" s="5" t="s">
        <v>14</v>
      </c>
      <c r="G579" s="5">
        <v>1</v>
      </c>
    </row>
    <row r="580" spans="1:7" ht="43.5" outlineLevel="1" collapsed="1">
      <c r="A580" s="5" t="s">
        <v>11</v>
      </c>
      <c r="B580" s="5" t="s">
        <v>139</v>
      </c>
      <c r="C580" s="5" t="s">
        <v>13</v>
      </c>
      <c r="D580" s="5"/>
      <c r="E580" s="5" t="s">
        <v>377</v>
      </c>
      <c r="F580" s="5" t="s">
        <v>14</v>
      </c>
      <c r="G580" s="5">
        <v>1</v>
      </c>
    </row>
    <row r="581" spans="1:7" ht="111" outlineLevel="1" collapsed="1">
      <c r="A581" s="5" t="s">
        <v>14</v>
      </c>
      <c r="B581" s="5" t="s">
        <v>60</v>
      </c>
      <c r="C581" s="9" t="s">
        <v>378</v>
      </c>
      <c r="D581" s="5"/>
      <c r="E581" s="11" t="s">
        <v>379</v>
      </c>
      <c r="F581" s="5" t="s">
        <v>14</v>
      </c>
      <c r="G581" s="5" t="s">
        <v>13</v>
      </c>
    </row>
    <row r="582" spans="1:7" ht="58" outlineLevel="1" collapsed="1">
      <c r="A582" s="5" t="s">
        <v>11</v>
      </c>
      <c r="B582" s="5" t="s">
        <v>139</v>
      </c>
      <c r="C582" s="5" t="s">
        <v>13</v>
      </c>
      <c r="D582" s="5"/>
      <c r="E582" s="5" t="s">
        <v>380</v>
      </c>
      <c r="F582" s="5" t="s">
        <v>14</v>
      </c>
      <c r="G582" s="5">
        <v>1</v>
      </c>
    </row>
    <row r="583" spans="1:7">
      <c r="A583" s="3" t="s">
        <v>14</v>
      </c>
      <c r="B583" s="4" t="s">
        <v>381</v>
      </c>
      <c r="C583" s="3" t="s">
        <v>13</v>
      </c>
      <c r="D583" s="3" t="b">
        <f>EXACT(G571,"Capacity addition to hydro or geothermal")</f>
        <v>0</v>
      </c>
      <c r="E583" s="3" t="s">
        <v>381</v>
      </c>
      <c r="F583" s="3" t="s">
        <v>14</v>
      </c>
      <c r="G583" s="3" t="s">
        <v>13</v>
      </c>
    </row>
    <row r="584" spans="1:7" ht="29" outlineLevel="1" collapsed="1">
      <c r="A584" s="5" t="s">
        <v>11</v>
      </c>
      <c r="B584" s="5" t="s">
        <v>53</v>
      </c>
      <c r="C584" s="8" t="s">
        <v>382</v>
      </c>
      <c r="D584" s="5"/>
      <c r="E584" s="5" t="s">
        <v>383</v>
      </c>
      <c r="F584" s="5" t="s">
        <v>14</v>
      </c>
      <c r="G584" s="5" t="s">
        <v>384</v>
      </c>
    </row>
    <row r="585" spans="1:7" outlineLevel="1" collapsed="1">
      <c r="A585" s="6" t="s">
        <v>14</v>
      </c>
      <c r="B585" s="7" t="s">
        <v>368</v>
      </c>
      <c r="C585" s="6" t="s">
        <v>13</v>
      </c>
      <c r="D585" s="6" t="b">
        <f>EXACT(G584,"Hydro/Geothermal")</f>
        <v>0</v>
      </c>
      <c r="E585" s="6" t="s">
        <v>368</v>
      </c>
      <c r="F585" s="6" t="s">
        <v>14</v>
      </c>
      <c r="G585" s="6" t="s">
        <v>13</v>
      </c>
    </row>
    <row r="586" spans="1:7" outlineLevel="2" collapsed="1">
      <c r="A586" s="5" t="s">
        <v>14</v>
      </c>
      <c r="B586" s="5" t="s">
        <v>139</v>
      </c>
      <c r="C586" s="5" t="s">
        <v>13</v>
      </c>
      <c r="D586" s="5" t="s">
        <v>14</v>
      </c>
      <c r="E586" s="5" t="s">
        <v>369</v>
      </c>
      <c r="F586" s="5" t="s">
        <v>14</v>
      </c>
      <c r="G586" s="5">
        <v>1</v>
      </c>
    </row>
    <row r="587" spans="1:7" outlineLevel="2" collapsed="1">
      <c r="A587" s="5" t="s">
        <v>14</v>
      </c>
      <c r="B587" s="5" t="s">
        <v>139</v>
      </c>
      <c r="C587" s="5" t="s">
        <v>13</v>
      </c>
      <c r="D587" s="5" t="s">
        <v>14</v>
      </c>
      <c r="E587" s="5" t="s">
        <v>370</v>
      </c>
      <c r="F587" s="5" t="s">
        <v>14</v>
      </c>
      <c r="G587" s="5">
        <v>1</v>
      </c>
    </row>
    <row r="588" spans="1:7" outlineLevel="2" collapsed="1">
      <c r="A588" s="5" t="s">
        <v>14</v>
      </c>
      <c r="B588" s="5" t="s">
        <v>139</v>
      </c>
      <c r="C588" s="5" t="s">
        <v>13</v>
      </c>
      <c r="D588" s="5" t="s">
        <v>14</v>
      </c>
      <c r="E588" s="5" t="s">
        <v>371</v>
      </c>
      <c r="F588" s="5" t="s">
        <v>14</v>
      </c>
      <c r="G588" s="5">
        <v>1</v>
      </c>
    </row>
    <row r="589" spans="1:7" ht="43.5" outlineLevel="2" collapsed="1">
      <c r="A589" s="5" t="s">
        <v>11</v>
      </c>
      <c r="B589" s="5" t="s">
        <v>41</v>
      </c>
      <c r="C589" s="5" t="s">
        <v>13</v>
      </c>
      <c r="D589" s="5"/>
      <c r="E589" s="5" t="s">
        <v>372</v>
      </c>
      <c r="F589" s="5" t="s">
        <v>14</v>
      </c>
      <c r="G589" s="5" t="s">
        <v>43</v>
      </c>
    </row>
    <row r="590" spans="1:7" ht="29" outlineLevel="2" collapsed="1">
      <c r="A590" s="5" t="s">
        <v>11</v>
      </c>
      <c r="B590" s="5" t="s">
        <v>53</v>
      </c>
      <c r="C590" s="8" t="s">
        <v>373</v>
      </c>
      <c r="D590" s="5"/>
      <c r="E590" s="5" t="s">
        <v>374</v>
      </c>
      <c r="F590" s="5" t="s">
        <v>14</v>
      </c>
      <c r="G590" s="5" t="s">
        <v>375</v>
      </c>
    </row>
    <row r="591" spans="1:7" outlineLevel="2" collapsed="1">
      <c r="A591" s="5" t="s">
        <v>11</v>
      </c>
      <c r="B591" s="5" t="s">
        <v>15</v>
      </c>
      <c r="C591" s="5" t="s">
        <v>13</v>
      </c>
      <c r="D591" s="5"/>
      <c r="E591" s="5" t="s">
        <v>100</v>
      </c>
      <c r="F591" s="5" t="s">
        <v>14</v>
      </c>
      <c r="G591" s="5" t="s">
        <v>17</v>
      </c>
    </row>
    <row r="592" spans="1:7" ht="29" outlineLevel="2" collapsed="1">
      <c r="A592" s="5" t="s">
        <v>11</v>
      </c>
      <c r="B592" s="5" t="s">
        <v>139</v>
      </c>
      <c r="C592" s="5" t="s">
        <v>13</v>
      </c>
      <c r="D592" s="5"/>
      <c r="E592" s="5" t="s">
        <v>376</v>
      </c>
      <c r="F592" s="5" t="s">
        <v>14</v>
      </c>
      <c r="G592" s="5">
        <v>1</v>
      </c>
    </row>
    <row r="593" spans="1:7" ht="43.5" outlineLevel="2" collapsed="1">
      <c r="A593" s="5" t="s">
        <v>11</v>
      </c>
      <c r="B593" s="5" t="s">
        <v>139</v>
      </c>
      <c r="C593" s="5" t="s">
        <v>13</v>
      </c>
      <c r="D593" s="5"/>
      <c r="E593" s="5" t="s">
        <v>377</v>
      </c>
      <c r="F593" s="5" t="s">
        <v>14</v>
      </c>
      <c r="G593" s="5">
        <v>1</v>
      </c>
    </row>
    <row r="594" spans="1:7" ht="111" outlineLevel="2" collapsed="1">
      <c r="A594" s="5" t="s">
        <v>14</v>
      </c>
      <c r="B594" s="5" t="s">
        <v>60</v>
      </c>
      <c r="C594" s="9" t="s">
        <v>378</v>
      </c>
      <c r="D594" s="5"/>
      <c r="E594" s="11" t="s">
        <v>379</v>
      </c>
      <c r="F594" s="5" t="s">
        <v>14</v>
      </c>
      <c r="G594" s="5" t="s">
        <v>13</v>
      </c>
    </row>
    <row r="595" spans="1:7" ht="58" outlineLevel="2" collapsed="1">
      <c r="A595" s="5" t="s">
        <v>11</v>
      </c>
      <c r="B595" s="5" t="s">
        <v>139</v>
      </c>
      <c r="C595" s="5" t="s">
        <v>13</v>
      </c>
      <c r="D595" s="5"/>
      <c r="E595" s="5" t="s">
        <v>380</v>
      </c>
      <c r="F595" s="5" t="s">
        <v>14</v>
      </c>
      <c r="G595" s="5">
        <v>1</v>
      </c>
    </row>
    <row r="596" spans="1:7" ht="29" outlineLevel="1" collapsed="1">
      <c r="A596" s="5" t="s">
        <v>14</v>
      </c>
      <c r="B596" s="5" t="s">
        <v>139</v>
      </c>
      <c r="C596" s="5" t="s">
        <v>13</v>
      </c>
      <c r="D596" s="5" t="b">
        <f>EXACT(G584,"Wind/Solar/Wave/Tidal Plant")</f>
        <v>1</v>
      </c>
      <c r="E596" s="5" t="s">
        <v>385</v>
      </c>
      <c r="F596" s="5" t="s">
        <v>14</v>
      </c>
      <c r="G596" s="5">
        <v>1</v>
      </c>
    </row>
    <row r="597" spans="1:7" ht="29" outlineLevel="1" collapsed="1">
      <c r="A597" s="5" t="s">
        <v>14</v>
      </c>
      <c r="B597" s="5" t="s">
        <v>139</v>
      </c>
      <c r="C597" s="5" t="s">
        <v>13</v>
      </c>
      <c r="D597" s="5" t="b">
        <f>EXACT(G584,"Wind/Solar/Wave/Tidal Plant")</f>
        <v>1</v>
      </c>
      <c r="E597" s="5" t="s">
        <v>386</v>
      </c>
      <c r="F597" s="5" t="s">
        <v>14</v>
      </c>
      <c r="G597" s="5">
        <v>1</v>
      </c>
    </row>
    <row r="598" spans="1:7">
      <c r="A598" s="3" t="s">
        <v>14</v>
      </c>
      <c r="B598" s="4" t="s">
        <v>387</v>
      </c>
      <c r="C598" s="3" t="s">
        <v>13</v>
      </c>
      <c r="D598" s="3" t="b">
        <f>EXACT(G571,"Greenfield Power Plants")</f>
        <v>1</v>
      </c>
      <c r="E598" s="3" t="s">
        <v>387</v>
      </c>
      <c r="F598" s="3" t="s">
        <v>14</v>
      </c>
      <c r="G598" s="3" t="s">
        <v>13</v>
      </c>
    </row>
    <row r="599" spans="1:7" ht="43.5" outlineLevel="1" collapsed="1">
      <c r="A599" s="5" t="s">
        <v>14</v>
      </c>
      <c r="B599" s="5" t="s">
        <v>139</v>
      </c>
      <c r="C599" s="5" t="s">
        <v>13</v>
      </c>
      <c r="D599" s="5" t="s">
        <v>14</v>
      </c>
      <c r="E599" s="5" t="s">
        <v>388</v>
      </c>
      <c r="F599" s="5" t="s">
        <v>14</v>
      </c>
      <c r="G599" s="5">
        <v>1</v>
      </c>
    </row>
    <row r="600" spans="1:7" ht="29" outlineLevel="1" collapsed="1">
      <c r="A600" s="5" t="s">
        <v>11</v>
      </c>
      <c r="B600" s="5" t="s">
        <v>139</v>
      </c>
      <c r="C600" s="5" t="s">
        <v>13</v>
      </c>
      <c r="D600" s="5"/>
      <c r="E600" s="5" t="s">
        <v>389</v>
      </c>
      <c r="F600" s="5" t="s">
        <v>14</v>
      </c>
      <c r="G600" s="5">
        <v>1</v>
      </c>
    </row>
    <row r="601" spans="1:7" ht="43.5" outlineLevel="1" collapsed="1">
      <c r="A601" s="5" t="s">
        <v>11</v>
      </c>
      <c r="B601" s="5" t="s">
        <v>53</v>
      </c>
      <c r="C601" s="8" t="s">
        <v>390</v>
      </c>
      <c r="D601" s="5"/>
      <c r="E601" s="5" t="s">
        <v>391</v>
      </c>
      <c r="F601" s="5" t="s">
        <v>14</v>
      </c>
      <c r="G601" s="5" t="s">
        <v>11</v>
      </c>
    </row>
    <row r="602" spans="1:7" ht="29">
      <c r="A602" s="3" t="s">
        <v>14</v>
      </c>
      <c r="B602" s="3" t="s">
        <v>139</v>
      </c>
      <c r="C602" s="3" t="s">
        <v>13</v>
      </c>
      <c r="D602" s="3" t="s">
        <v>14</v>
      </c>
      <c r="E602" s="3" t="s">
        <v>363</v>
      </c>
      <c r="F602" s="3" t="s">
        <v>14</v>
      </c>
      <c r="G602" s="3">
        <v>1</v>
      </c>
    </row>
    <row r="603" spans="1:7">
      <c r="A603" s="3" t="s">
        <v>14</v>
      </c>
      <c r="B603" s="3" t="s">
        <v>139</v>
      </c>
      <c r="C603" s="3" t="s">
        <v>13</v>
      </c>
      <c r="D603" s="3" t="s">
        <v>14</v>
      </c>
      <c r="E603" s="3" t="s">
        <v>392</v>
      </c>
      <c r="F603" s="3" t="s">
        <v>14</v>
      </c>
      <c r="G603" s="3">
        <v>1</v>
      </c>
    </row>
    <row r="604" spans="1:7">
      <c r="A604" s="3" t="s">
        <v>14</v>
      </c>
      <c r="B604" s="3" t="s">
        <v>139</v>
      </c>
      <c r="C604" s="3" t="s">
        <v>13</v>
      </c>
      <c r="D604" s="3" t="s">
        <v>14</v>
      </c>
      <c r="E604" s="3" t="s">
        <v>393</v>
      </c>
      <c r="F604" s="3" t="s">
        <v>14</v>
      </c>
      <c r="G604" s="3">
        <v>1</v>
      </c>
    </row>
    <row r="605" spans="1:7">
      <c r="A605" s="3" t="s">
        <v>14</v>
      </c>
      <c r="B605" s="3" t="s">
        <v>139</v>
      </c>
      <c r="C605" s="3" t="s">
        <v>13</v>
      </c>
      <c r="D605" s="3" t="s">
        <v>14</v>
      </c>
      <c r="E605" s="3" t="s">
        <v>394</v>
      </c>
      <c r="F605" s="3" t="s">
        <v>14</v>
      </c>
      <c r="G605" s="3">
        <v>1</v>
      </c>
    </row>
    <row r="606" spans="1:7">
      <c r="A606" s="3" t="s">
        <v>11</v>
      </c>
      <c r="B606" s="4" t="s">
        <v>193</v>
      </c>
      <c r="C606" s="3" t="s">
        <v>13</v>
      </c>
      <c r="D606" s="3"/>
      <c r="E606" s="3" t="s">
        <v>193</v>
      </c>
      <c r="F606" s="3" t="s">
        <v>14</v>
      </c>
      <c r="G606" s="3" t="s">
        <v>13</v>
      </c>
    </row>
    <row r="607" spans="1:7" outlineLevel="1" collapsed="1">
      <c r="A607" s="5" t="s">
        <v>11</v>
      </c>
      <c r="B607" s="5" t="s">
        <v>15</v>
      </c>
      <c r="C607" s="5" t="s">
        <v>13</v>
      </c>
      <c r="D607" s="5"/>
      <c r="E607" s="5" t="s">
        <v>194</v>
      </c>
      <c r="F607" s="5" t="s">
        <v>14</v>
      </c>
      <c r="G607" s="5" t="s">
        <v>17</v>
      </c>
    </row>
    <row r="608" spans="1:7" ht="29" outlineLevel="1" collapsed="1">
      <c r="A608" s="5" t="s">
        <v>11</v>
      </c>
      <c r="B608" s="5" t="s">
        <v>53</v>
      </c>
      <c r="C608" s="8" t="s">
        <v>195</v>
      </c>
      <c r="D608" s="5"/>
      <c r="E608" s="5" t="s">
        <v>196</v>
      </c>
      <c r="F608" s="5" t="s">
        <v>14</v>
      </c>
      <c r="G608" s="5" t="s">
        <v>197</v>
      </c>
    </row>
    <row r="609" spans="1:7" outlineLevel="1">
      <c r="A609" s="6" t="s">
        <v>14</v>
      </c>
      <c r="B609" s="7" t="s">
        <v>198</v>
      </c>
      <c r="C609" s="6" t="s">
        <v>13</v>
      </c>
      <c r="D609" s="6" t="b">
        <f>EXACT(G608,"Annual")</f>
        <v>0</v>
      </c>
      <c r="E609" s="6" t="s">
        <v>199</v>
      </c>
      <c r="F609" s="6" t="s">
        <v>14</v>
      </c>
      <c r="G609" s="6" t="s">
        <v>13</v>
      </c>
    </row>
    <row r="610" spans="1:7" ht="29" outlineLevel="2" collapsed="1">
      <c r="A610" s="5" t="s">
        <v>11</v>
      </c>
      <c r="B610" s="5" t="s">
        <v>53</v>
      </c>
      <c r="C610" s="8" t="s">
        <v>200</v>
      </c>
      <c r="D610" s="5"/>
      <c r="E610" s="5" t="s">
        <v>199</v>
      </c>
      <c r="F610" s="5" t="s">
        <v>14</v>
      </c>
      <c r="G610" s="5" t="s">
        <v>11</v>
      </c>
    </row>
    <row r="611" spans="1:7" outlineLevel="2" collapsed="1">
      <c r="A611" s="6" t="s">
        <v>14</v>
      </c>
      <c r="B611" s="7" t="s">
        <v>201</v>
      </c>
      <c r="C611" s="6" t="s">
        <v>13</v>
      </c>
      <c r="D611" s="6" t="b">
        <f>EXACT(G610,"No")</f>
        <v>0</v>
      </c>
      <c r="E611" s="6" t="s">
        <v>202</v>
      </c>
      <c r="F611" s="6" t="s">
        <v>14</v>
      </c>
      <c r="G611" s="6" t="s">
        <v>13</v>
      </c>
    </row>
    <row r="612" spans="1:7" ht="29" outlineLevel="3" collapsed="1">
      <c r="A612" s="5" t="s">
        <v>11</v>
      </c>
      <c r="B612" s="5" t="s">
        <v>53</v>
      </c>
      <c r="C612" s="8" t="s">
        <v>203</v>
      </c>
      <c r="D612" s="5"/>
      <c r="E612" s="5" t="s">
        <v>202</v>
      </c>
      <c r="F612" s="5" t="s">
        <v>14</v>
      </c>
      <c r="G612" s="5" t="s">
        <v>11</v>
      </c>
    </row>
    <row r="613" spans="1:7" outlineLevel="3" collapsed="1">
      <c r="A613" s="6" t="s">
        <v>14</v>
      </c>
      <c r="B613" s="7" t="s">
        <v>204</v>
      </c>
      <c r="C613" s="6" t="s">
        <v>13</v>
      </c>
      <c r="D613" s="6" t="b">
        <f>EXACT(G612,"No")</f>
        <v>0</v>
      </c>
      <c r="E613" s="6" t="s">
        <v>205</v>
      </c>
      <c r="F613" s="6" t="s">
        <v>14</v>
      </c>
      <c r="G613" s="6" t="s">
        <v>13</v>
      </c>
    </row>
    <row r="614" spans="1:7" ht="29" outlineLevel="4" collapsed="1">
      <c r="A614" s="5" t="s">
        <v>11</v>
      </c>
      <c r="B614" s="5" t="s">
        <v>53</v>
      </c>
      <c r="C614" s="8" t="s">
        <v>206</v>
      </c>
      <c r="D614" s="5"/>
      <c r="E614" s="5" t="s">
        <v>205</v>
      </c>
      <c r="F614" s="5" t="s">
        <v>14</v>
      </c>
      <c r="G614" s="5" t="s">
        <v>11</v>
      </c>
    </row>
    <row r="615" spans="1:7" outlineLevel="4" collapsed="1">
      <c r="A615" s="6" t="s">
        <v>14</v>
      </c>
      <c r="B615" s="7" t="s">
        <v>207</v>
      </c>
      <c r="C615" s="6" t="s">
        <v>13</v>
      </c>
      <c r="D615" s="6" t="b">
        <f>EXACT(G614,"No")</f>
        <v>0</v>
      </c>
      <c r="E615" s="6" t="s">
        <v>208</v>
      </c>
      <c r="F615" s="6" t="s">
        <v>14</v>
      </c>
      <c r="G615" s="6" t="s">
        <v>13</v>
      </c>
    </row>
    <row r="616" spans="1:7" ht="29" outlineLevel="5" collapsed="1">
      <c r="A616" s="5" t="s">
        <v>11</v>
      </c>
      <c r="B616" s="5" t="s">
        <v>53</v>
      </c>
      <c r="C616" s="8" t="s">
        <v>328</v>
      </c>
      <c r="D616" s="5"/>
      <c r="E616" s="5" t="s">
        <v>208</v>
      </c>
      <c r="F616" s="5" t="s">
        <v>14</v>
      </c>
      <c r="G616" s="5" t="s">
        <v>11</v>
      </c>
    </row>
    <row r="617" spans="1:7" ht="29" outlineLevel="5" collapsed="1">
      <c r="A617" s="6" t="s">
        <v>14</v>
      </c>
      <c r="B617" s="7" t="s">
        <v>329</v>
      </c>
      <c r="C617" s="6" t="s">
        <v>13</v>
      </c>
      <c r="D617" s="6" t="b">
        <f>EXACT(G616,"No")</f>
        <v>0</v>
      </c>
      <c r="E617" s="6" t="s">
        <v>330</v>
      </c>
      <c r="F617" s="6" t="s">
        <v>14</v>
      </c>
      <c r="G617" s="6" t="s">
        <v>13</v>
      </c>
    </row>
    <row r="618" spans="1:7" ht="29" outlineLevel="6" collapsed="1">
      <c r="A618" s="5" t="s">
        <v>11</v>
      </c>
      <c r="B618" s="5" t="s">
        <v>53</v>
      </c>
      <c r="C618" s="8" t="s">
        <v>395</v>
      </c>
      <c r="D618" s="5"/>
      <c r="E618" s="5" t="s">
        <v>330</v>
      </c>
      <c r="F618" s="5" t="s">
        <v>14</v>
      </c>
      <c r="G618" s="5" t="s">
        <v>11</v>
      </c>
    </row>
    <row r="619" spans="1:7" ht="47" outlineLevel="6" collapsed="1">
      <c r="A619" s="5" t="s">
        <v>14</v>
      </c>
      <c r="B619" s="5" t="s">
        <v>60</v>
      </c>
      <c r="C619" s="9" t="s">
        <v>61</v>
      </c>
      <c r="D619" s="5" t="b">
        <f>EXACT(G618,"No")</f>
        <v>0</v>
      </c>
      <c r="E619" s="10" t="s">
        <v>396</v>
      </c>
      <c r="F619" s="5" t="s">
        <v>14</v>
      </c>
      <c r="G619" s="5" t="s">
        <v>13</v>
      </c>
    </row>
    <row r="620" spans="1:7" outlineLevel="6" collapsed="1">
      <c r="A620" s="6" t="s">
        <v>14</v>
      </c>
      <c r="B620" s="7" t="s">
        <v>211</v>
      </c>
      <c r="C620" s="6" t="s">
        <v>13</v>
      </c>
      <c r="D620" s="6" t="b">
        <f>EXACT(G618,"Yes")</f>
        <v>1</v>
      </c>
      <c r="E620" s="6" t="s">
        <v>397</v>
      </c>
      <c r="F620" s="6" t="s">
        <v>14</v>
      </c>
      <c r="G620" s="6" t="s">
        <v>13</v>
      </c>
    </row>
    <row r="621" spans="1:7" ht="29" outlineLevel="7" collapsed="1">
      <c r="A621" s="5" t="s">
        <v>11</v>
      </c>
      <c r="B621" s="5" t="s">
        <v>53</v>
      </c>
      <c r="C621" s="8" t="s">
        <v>213</v>
      </c>
      <c r="D621" s="5"/>
      <c r="E621" s="5" t="s">
        <v>214</v>
      </c>
      <c r="F621" s="5" t="s">
        <v>14</v>
      </c>
      <c r="G621" s="5" t="s">
        <v>215</v>
      </c>
    </row>
    <row r="622" spans="1:7" ht="29" outlineLevel="7" collapsed="1">
      <c r="A622" s="5" t="s">
        <v>14</v>
      </c>
      <c r="B622" s="8" t="s">
        <v>216</v>
      </c>
      <c r="C622" s="5" t="s">
        <v>13</v>
      </c>
      <c r="D622" s="5" t="b">
        <f>EXACT(G621,"Based on the total net electricity generation of all power plants serving the system and the fuel types and total fuel consumption of the project electricity system")</f>
        <v>0</v>
      </c>
      <c r="E622" s="5" t="s">
        <v>217</v>
      </c>
      <c r="F622" s="5" t="s">
        <v>14</v>
      </c>
      <c r="G622" s="5" t="s">
        <v>13</v>
      </c>
    </row>
    <row r="623" spans="1:7" outlineLevel="7" collapsed="1">
      <c r="A623" s="5" t="s">
        <v>14</v>
      </c>
      <c r="B623" s="8" t="s">
        <v>218</v>
      </c>
      <c r="C623" s="5" t="s">
        <v>13</v>
      </c>
      <c r="D623" s="5" t="b">
        <f>EXACT(G621,"Based on the net electricity generation and a CO2 emission factor of each power unit")</f>
        <v>1</v>
      </c>
      <c r="E623" s="5" t="s">
        <v>219</v>
      </c>
      <c r="F623" s="5" t="s">
        <v>14</v>
      </c>
      <c r="G623" s="5" t="s">
        <v>13</v>
      </c>
    </row>
    <row r="624" spans="1:7" outlineLevel="7" collapsed="1">
      <c r="A624" s="5" t="s">
        <v>14</v>
      </c>
      <c r="B624" s="5" t="s">
        <v>139</v>
      </c>
      <c r="C624" s="5" t="s">
        <v>13</v>
      </c>
      <c r="D624" s="5" t="s">
        <v>14</v>
      </c>
      <c r="E624" s="5" t="s">
        <v>220</v>
      </c>
      <c r="F624" s="5" t="s">
        <v>14</v>
      </c>
      <c r="G624" s="5">
        <v>1</v>
      </c>
    </row>
    <row r="625" spans="1:7" outlineLevel="5" collapsed="1">
      <c r="A625" s="6" t="s">
        <v>14</v>
      </c>
      <c r="B625" s="7" t="s">
        <v>209</v>
      </c>
      <c r="C625" s="6" t="s">
        <v>13</v>
      </c>
      <c r="D625" s="6" t="b">
        <f>EXACT(G616,"Yes")</f>
        <v>1</v>
      </c>
      <c r="E625" s="6" t="s">
        <v>210</v>
      </c>
      <c r="F625" s="6" t="s">
        <v>14</v>
      </c>
      <c r="G625" s="6" t="s">
        <v>13</v>
      </c>
    </row>
    <row r="626" spans="1:7" ht="43.5" outlineLevel="6" collapsed="1">
      <c r="A626" s="5" t="s">
        <v>11</v>
      </c>
      <c r="B626" s="5" t="s">
        <v>53</v>
      </c>
      <c r="C626" s="8" t="s">
        <v>331</v>
      </c>
      <c r="D626" s="5"/>
      <c r="E626" s="5" t="s">
        <v>332</v>
      </c>
      <c r="F626" s="5" t="s">
        <v>14</v>
      </c>
      <c r="G626" s="5" t="s">
        <v>333</v>
      </c>
    </row>
    <row r="627" spans="1:7" outlineLevel="6" collapsed="1">
      <c r="A627" s="6" t="s">
        <v>14</v>
      </c>
      <c r="B627" s="7" t="s">
        <v>334</v>
      </c>
      <c r="C627" s="6" t="s">
        <v>13</v>
      </c>
      <c r="D627" s="6" t="b">
        <f>EXACT(G626,"Lambda (λy) should be determined by applying the step wise procedure provided in appendix 3 of methodology")</f>
        <v>0</v>
      </c>
      <c r="E627" s="6" t="s">
        <v>334</v>
      </c>
      <c r="F627" s="6" t="s">
        <v>14</v>
      </c>
      <c r="G627" s="6" t="s">
        <v>13</v>
      </c>
    </row>
    <row r="628" spans="1:7" ht="29" outlineLevel="7" collapsed="1">
      <c r="A628" s="5" t="s">
        <v>11</v>
      </c>
      <c r="B628" s="5" t="s">
        <v>139</v>
      </c>
      <c r="C628" s="5" t="s">
        <v>13</v>
      </c>
      <c r="D628" s="5"/>
      <c r="E628" s="5" t="s">
        <v>398</v>
      </c>
      <c r="F628" s="5" t="s">
        <v>14</v>
      </c>
      <c r="G628" s="5">
        <v>1</v>
      </c>
    </row>
    <row r="629" spans="1:7" outlineLevel="7" collapsed="1">
      <c r="A629" s="5" t="s">
        <v>11</v>
      </c>
      <c r="B629" s="5" t="s">
        <v>15</v>
      </c>
      <c r="C629" s="5" t="s">
        <v>13</v>
      </c>
      <c r="D629" s="5"/>
      <c r="E629" s="5" t="s">
        <v>399</v>
      </c>
      <c r="F629" s="5" t="s">
        <v>14</v>
      </c>
      <c r="G629" s="5" t="s">
        <v>17</v>
      </c>
    </row>
    <row r="630" spans="1:7" outlineLevel="7" collapsed="1">
      <c r="A630" s="5" t="s">
        <v>11</v>
      </c>
      <c r="B630" s="5" t="s">
        <v>400</v>
      </c>
      <c r="C630" s="5" t="s">
        <v>13</v>
      </c>
      <c r="D630" s="5"/>
      <c r="E630" s="5" t="s">
        <v>401</v>
      </c>
      <c r="F630" s="5" t="s">
        <v>14</v>
      </c>
      <c r="G630" s="5" t="s">
        <v>554</v>
      </c>
    </row>
    <row r="631" spans="1:7" outlineLevel="6" collapsed="1">
      <c r="A631" s="6" t="s">
        <v>14</v>
      </c>
      <c r="B631" s="7" t="s">
        <v>335</v>
      </c>
      <c r="C631" s="6" t="s">
        <v>13</v>
      </c>
      <c r="D631" s="6" t="b">
        <f>EXACT(G626,"Use default values of lambda based on the share of electricity generation from low-cost/must-run in total generation")</f>
        <v>1</v>
      </c>
      <c r="E631" s="6" t="s">
        <v>335</v>
      </c>
      <c r="F631" s="6" t="s">
        <v>14</v>
      </c>
      <c r="G631" s="6" t="s">
        <v>13</v>
      </c>
    </row>
    <row r="632" spans="1:7" ht="29" outlineLevel="7" collapsed="1">
      <c r="A632" s="5" t="s">
        <v>14</v>
      </c>
      <c r="B632" s="5" t="s">
        <v>139</v>
      </c>
      <c r="C632" s="5" t="s">
        <v>13</v>
      </c>
      <c r="D632" s="5" t="s">
        <v>14</v>
      </c>
      <c r="E632" s="5" t="s">
        <v>398</v>
      </c>
      <c r="F632" s="5" t="s">
        <v>14</v>
      </c>
      <c r="G632" s="5">
        <v>1</v>
      </c>
    </row>
    <row r="633" spans="1:7" outlineLevel="7" collapsed="1">
      <c r="A633" s="5" t="s">
        <v>14</v>
      </c>
      <c r="B633" s="5" t="s">
        <v>139</v>
      </c>
      <c r="C633" s="5" t="s">
        <v>13</v>
      </c>
      <c r="D633" s="5" t="s">
        <v>14</v>
      </c>
      <c r="E633" s="5" t="s">
        <v>403</v>
      </c>
      <c r="F633" s="5" t="s">
        <v>14</v>
      </c>
      <c r="G633" s="5">
        <v>1</v>
      </c>
    </row>
    <row r="634" spans="1:7" ht="29" outlineLevel="7" collapsed="1">
      <c r="A634" s="5" t="s">
        <v>11</v>
      </c>
      <c r="B634" s="5" t="s">
        <v>139</v>
      </c>
      <c r="C634" s="5" t="s">
        <v>13</v>
      </c>
      <c r="D634" s="5"/>
      <c r="E634" s="5" t="s">
        <v>404</v>
      </c>
      <c r="F634" s="5" t="s">
        <v>11</v>
      </c>
      <c r="G634" s="5">
        <v>1</v>
      </c>
    </row>
    <row r="635" spans="1:7" outlineLevel="7" collapsed="1">
      <c r="A635" s="5" t="s">
        <v>11</v>
      </c>
      <c r="B635" s="5" t="s">
        <v>139</v>
      </c>
      <c r="C635" s="5" t="s">
        <v>13</v>
      </c>
      <c r="D635" s="5"/>
      <c r="E635" s="5" t="s">
        <v>405</v>
      </c>
      <c r="F635" s="5" t="s">
        <v>11</v>
      </c>
      <c r="G635" s="5">
        <v>1</v>
      </c>
    </row>
    <row r="636" spans="1:7" outlineLevel="7" collapsed="1">
      <c r="A636" s="5" t="s">
        <v>11</v>
      </c>
      <c r="B636" s="5" t="s">
        <v>139</v>
      </c>
      <c r="C636" s="5" t="s">
        <v>13</v>
      </c>
      <c r="D636" s="5"/>
      <c r="E636" s="5" t="s">
        <v>406</v>
      </c>
      <c r="F636" s="5" t="s">
        <v>14</v>
      </c>
      <c r="G636" s="5">
        <v>1</v>
      </c>
    </row>
    <row r="637" spans="1:7" outlineLevel="6" collapsed="1">
      <c r="A637" s="5" t="s">
        <v>14</v>
      </c>
      <c r="B637" s="5" t="s">
        <v>139</v>
      </c>
      <c r="C637" s="5" t="s">
        <v>13</v>
      </c>
      <c r="D637" s="5" t="s">
        <v>14</v>
      </c>
      <c r="E637" s="5" t="s">
        <v>336</v>
      </c>
      <c r="F637" s="5" t="s">
        <v>14</v>
      </c>
      <c r="G637" s="5">
        <v>1</v>
      </c>
    </row>
    <row r="638" spans="1:7" outlineLevel="6" collapsed="1">
      <c r="A638" s="6" t="s">
        <v>11</v>
      </c>
      <c r="B638" s="7" t="s">
        <v>224</v>
      </c>
      <c r="C638" s="6" t="s">
        <v>13</v>
      </c>
      <c r="D638" s="6"/>
      <c r="E638" s="6" t="s">
        <v>225</v>
      </c>
      <c r="F638" s="6" t="s">
        <v>11</v>
      </c>
      <c r="G638" s="6" t="s">
        <v>13</v>
      </c>
    </row>
    <row r="639" spans="1:7" ht="29" outlineLevel="7" collapsed="1">
      <c r="A639" s="5" t="s">
        <v>11</v>
      </c>
      <c r="B639" s="5" t="s">
        <v>53</v>
      </c>
      <c r="C639" s="8" t="s">
        <v>341</v>
      </c>
      <c r="D639" s="5"/>
      <c r="E639" s="5" t="s">
        <v>342</v>
      </c>
      <c r="F639" s="5" t="s">
        <v>14</v>
      </c>
      <c r="G639" s="5" t="s">
        <v>343</v>
      </c>
    </row>
    <row r="640" spans="1:7" outlineLevel="7" collapsed="1">
      <c r="A640" s="5" t="s">
        <v>14</v>
      </c>
      <c r="B640" s="8" t="s">
        <v>344</v>
      </c>
      <c r="C640" s="5" t="s">
        <v>13</v>
      </c>
      <c r="D640" s="5" t="b">
        <f>EXACT(G639,"Only data available is the electricity generation for the specific power unit")</f>
        <v>0</v>
      </c>
      <c r="E640" s="5" t="s">
        <v>345</v>
      </c>
      <c r="F640" s="5" t="s">
        <v>14</v>
      </c>
      <c r="G640" s="5" t="s">
        <v>13</v>
      </c>
    </row>
    <row r="641" spans="1:7" ht="29" outlineLevel="7" collapsed="1">
      <c r="A641" s="5" t="s">
        <v>14</v>
      </c>
      <c r="B641" s="8" t="s">
        <v>346</v>
      </c>
      <c r="C641" s="5" t="s">
        <v>13</v>
      </c>
      <c r="D641" s="5" t="b">
        <f>EXACT(G639,"Only data available for the specific power unit are the electricity generation and the fuel types used")</f>
        <v>0</v>
      </c>
      <c r="E641" s="5" t="s">
        <v>347</v>
      </c>
      <c r="F641" s="5" t="s">
        <v>14</v>
      </c>
      <c r="G641" s="5" t="s">
        <v>13</v>
      </c>
    </row>
    <row r="642" spans="1:7" outlineLevel="7" collapsed="1">
      <c r="A642" s="5" t="s">
        <v>14</v>
      </c>
      <c r="B642" s="8" t="s">
        <v>348</v>
      </c>
      <c r="C642" s="5" t="s">
        <v>13</v>
      </c>
      <c r="D642" s="5" t="b">
        <f>EXACT(G639,"Data available for fuel consumption and electricity generation")</f>
        <v>1</v>
      </c>
      <c r="E642" s="5" t="s">
        <v>343</v>
      </c>
      <c r="F642" s="5" t="s">
        <v>14</v>
      </c>
      <c r="G642" s="5" t="s">
        <v>13</v>
      </c>
    </row>
    <row r="643" spans="1:7" outlineLevel="4" collapsed="1">
      <c r="A643" s="6" t="s">
        <v>14</v>
      </c>
      <c r="B643" s="7" t="s">
        <v>209</v>
      </c>
      <c r="C643" s="6" t="s">
        <v>13</v>
      </c>
      <c r="D643" s="6" t="b">
        <f>EXACT(G614,"Yes")</f>
        <v>1</v>
      </c>
      <c r="E643" s="6" t="s">
        <v>210</v>
      </c>
      <c r="F643" s="6" t="s">
        <v>14</v>
      </c>
      <c r="G643" s="6" t="s">
        <v>13</v>
      </c>
    </row>
    <row r="644" spans="1:7" ht="43.5" outlineLevel="5" collapsed="1">
      <c r="A644" s="5" t="s">
        <v>11</v>
      </c>
      <c r="B644" s="5" t="s">
        <v>53</v>
      </c>
      <c r="C644" s="8" t="s">
        <v>331</v>
      </c>
      <c r="D644" s="5"/>
      <c r="E644" s="5" t="s">
        <v>332</v>
      </c>
      <c r="F644" s="5" t="s">
        <v>14</v>
      </c>
      <c r="G644" s="5" t="s">
        <v>333</v>
      </c>
    </row>
    <row r="645" spans="1:7" outlineLevel="5" collapsed="1">
      <c r="A645" s="6" t="s">
        <v>14</v>
      </c>
      <c r="B645" s="7" t="s">
        <v>334</v>
      </c>
      <c r="C645" s="6" t="s">
        <v>13</v>
      </c>
      <c r="D645" s="6" t="b">
        <f>EXACT(G644,"Lambda (λy) should be determined by applying the step wise procedure provided in appendix 3 of methodology")</f>
        <v>0</v>
      </c>
      <c r="E645" s="6" t="s">
        <v>334</v>
      </c>
      <c r="F645" s="6" t="s">
        <v>14</v>
      </c>
      <c r="G645" s="6" t="s">
        <v>13</v>
      </c>
    </row>
    <row r="646" spans="1:7" ht="29" outlineLevel="6" collapsed="1">
      <c r="A646" s="5" t="s">
        <v>11</v>
      </c>
      <c r="B646" s="5" t="s">
        <v>139</v>
      </c>
      <c r="C646" s="5" t="s">
        <v>13</v>
      </c>
      <c r="D646" s="5"/>
      <c r="E646" s="5" t="s">
        <v>398</v>
      </c>
      <c r="F646" s="5" t="s">
        <v>14</v>
      </c>
      <c r="G646" s="5">
        <v>1</v>
      </c>
    </row>
    <row r="647" spans="1:7" outlineLevel="6" collapsed="1">
      <c r="A647" s="5" t="s">
        <v>11</v>
      </c>
      <c r="B647" s="5" t="s">
        <v>15</v>
      </c>
      <c r="C647" s="5" t="s">
        <v>13</v>
      </c>
      <c r="D647" s="5"/>
      <c r="E647" s="5" t="s">
        <v>399</v>
      </c>
      <c r="F647" s="5" t="s">
        <v>14</v>
      </c>
      <c r="G647" s="5" t="s">
        <v>17</v>
      </c>
    </row>
    <row r="648" spans="1:7" outlineLevel="6" collapsed="1">
      <c r="A648" s="5" t="s">
        <v>11</v>
      </c>
      <c r="B648" s="5" t="s">
        <v>400</v>
      </c>
      <c r="C648" s="5" t="s">
        <v>13</v>
      </c>
      <c r="D648" s="5"/>
      <c r="E648" s="5" t="s">
        <v>401</v>
      </c>
      <c r="F648" s="5" t="s">
        <v>14</v>
      </c>
      <c r="G648" s="5" t="s">
        <v>555</v>
      </c>
    </row>
    <row r="649" spans="1:7" outlineLevel="5" collapsed="1">
      <c r="A649" s="6" t="s">
        <v>14</v>
      </c>
      <c r="B649" s="7" t="s">
        <v>335</v>
      </c>
      <c r="C649" s="6" t="s">
        <v>13</v>
      </c>
      <c r="D649" s="6" t="b">
        <f>EXACT(G644,"Use default values of lambda based on the share of electricity generation from low-cost/must-run in total generation")</f>
        <v>1</v>
      </c>
      <c r="E649" s="6" t="s">
        <v>335</v>
      </c>
      <c r="F649" s="6" t="s">
        <v>14</v>
      </c>
      <c r="G649" s="6" t="s">
        <v>13</v>
      </c>
    </row>
    <row r="650" spans="1:7" ht="29" outlineLevel="6" collapsed="1">
      <c r="A650" s="5" t="s">
        <v>14</v>
      </c>
      <c r="B650" s="5" t="s">
        <v>139</v>
      </c>
      <c r="C650" s="5" t="s">
        <v>13</v>
      </c>
      <c r="D650" s="5" t="s">
        <v>14</v>
      </c>
      <c r="E650" s="5" t="s">
        <v>398</v>
      </c>
      <c r="F650" s="5" t="s">
        <v>14</v>
      </c>
      <c r="G650" s="5">
        <v>1</v>
      </c>
    </row>
    <row r="651" spans="1:7" outlineLevel="6" collapsed="1">
      <c r="A651" s="5" t="s">
        <v>14</v>
      </c>
      <c r="B651" s="5" t="s">
        <v>139</v>
      </c>
      <c r="C651" s="5" t="s">
        <v>13</v>
      </c>
      <c r="D651" s="5" t="s">
        <v>14</v>
      </c>
      <c r="E651" s="5" t="s">
        <v>403</v>
      </c>
      <c r="F651" s="5" t="s">
        <v>14</v>
      </c>
      <c r="G651" s="5">
        <v>1</v>
      </c>
    </row>
    <row r="652" spans="1:7" ht="29" outlineLevel="6" collapsed="1">
      <c r="A652" s="5" t="s">
        <v>11</v>
      </c>
      <c r="B652" s="5" t="s">
        <v>139</v>
      </c>
      <c r="C652" s="5" t="s">
        <v>13</v>
      </c>
      <c r="D652" s="5"/>
      <c r="E652" s="5" t="s">
        <v>404</v>
      </c>
      <c r="F652" s="5" t="s">
        <v>11</v>
      </c>
      <c r="G652" s="5">
        <v>1</v>
      </c>
    </row>
    <row r="653" spans="1:7" outlineLevel="6" collapsed="1">
      <c r="A653" s="5" t="s">
        <v>11</v>
      </c>
      <c r="B653" s="5" t="s">
        <v>139</v>
      </c>
      <c r="C653" s="5" t="s">
        <v>13</v>
      </c>
      <c r="D653" s="5"/>
      <c r="E653" s="5" t="s">
        <v>405</v>
      </c>
      <c r="F653" s="5" t="s">
        <v>11</v>
      </c>
      <c r="G653" s="5">
        <v>1</v>
      </c>
    </row>
    <row r="654" spans="1:7" outlineLevel="6" collapsed="1">
      <c r="A654" s="5" t="s">
        <v>11</v>
      </c>
      <c r="B654" s="5" t="s">
        <v>139</v>
      </c>
      <c r="C654" s="5" t="s">
        <v>13</v>
      </c>
      <c r="D654" s="5"/>
      <c r="E654" s="5" t="s">
        <v>406</v>
      </c>
      <c r="F654" s="5" t="s">
        <v>14</v>
      </c>
      <c r="G654" s="5">
        <v>1</v>
      </c>
    </row>
    <row r="655" spans="1:7" outlineLevel="5" collapsed="1">
      <c r="A655" s="5" t="s">
        <v>14</v>
      </c>
      <c r="B655" s="5" t="s">
        <v>139</v>
      </c>
      <c r="C655" s="5" t="s">
        <v>13</v>
      </c>
      <c r="D655" s="5" t="s">
        <v>14</v>
      </c>
      <c r="E655" s="5" t="s">
        <v>336</v>
      </c>
      <c r="F655" s="5" t="s">
        <v>14</v>
      </c>
      <c r="G655" s="5">
        <v>1</v>
      </c>
    </row>
    <row r="656" spans="1:7" outlineLevel="5" collapsed="1">
      <c r="A656" s="6" t="s">
        <v>11</v>
      </c>
      <c r="B656" s="7" t="s">
        <v>224</v>
      </c>
      <c r="C656" s="6" t="s">
        <v>13</v>
      </c>
      <c r="D656" s="6"/>
      <c r="E656" s="6" t="s">
        <v>225</v>
      </c>
      <c r="F656" s="6" t="s">
        <v>11</v>
      </c>
      <c r="G656" s="6" t="s">
        <v>13</v>
      </c>
    </row>
    <row r="657" spans="1:7" ht="29" outlineLevel="6" collapsed="1">
      <c r="A657" s="5" t="s">
        <v>11</v>
      </c>
      <c r="B657" s="5" t="s">
        <v>53</v>
      </c>
      <c r="C657" s="8" t="s">
        <v>341</v>
      </c>
      <c r="D657" s="5"/>
      <c r="E657" s="5" t="s">
        <v>342</v>
      </c>
      <c r="F657" s="5" t="s">
        <v>14</v>
      </c>
      <c r="G657" s="5" t="s">
        <v>343</v>
      </c>
    </row>
    <row r="658" spans="1:7" outlineLevel="6" collapsed="1">
      <c r="A658" s="6" t="s">
        <v>14</v>
      </c>
      <c r="B658" s="7" t="s">
        <v>344</v>
      </c>
      <c r="C658" s="6" t="s">
        <v>13</v>
      </c>
      <c r="D658" s="6" t="b">
        <f>EXACT(G657,"Only data available is the electricity generation for the specific power unit")</f>
        <v>0</v>
      </c>
      <c r="E658" s="6" t="s">
        <v>345</v>
      </c>
      <c r="F658" s="6" t="s">
        <v>14</v>
      </c>
      <c r="G658" s="6" t="s">
        <v>13</v>
      </c>
    </row>
    <row r="659" spans="1:7" outlineLevel="7" collapsed="1">
      <c r="A659" s="5" t="s">
        <v>14</v>
      </c>
      <c r="B659" s="5" t="s">
        <v>139</v>
      </c>
      <c r="C659" s="5" t="s">
        <v>13</v>
      </c>
      <c r="D659" s="5" t="s">
        <v>14</v>
      </c>
      <c r="E659" s="5" t="s">
        <v>408</v>
      </c>
      <c r="F659" s="5" t="s">
        <v>14</v>
      </c>
      <c r="G659" s="5">
        <v>1</v>
      </c>
    </row>
    <row r="660" spans="1:7" ht="29" outlineLevel="7" collapsed="1">
      <c r="A660" s="5" t="s">
        <v>11</v>
      </c>
      <c r="B660" s="5" t="s">
        <v>139</v>
      </c>
      <c r="C660" s="5" t="s">
        <v>13</v>
      </c>
      <c r="D660" s="5"/>
      <c r="E660" s="5" t="s">
        <v>409</v>
      </c>
      <c r="F660" s="5" t="s">
        <v>14</v>
      </c>
      <c r="G660" s="5">
        <v>1</v>
      </c>
    </row>
    <row r="661" spans="1:7" ht="29" outlineLevel="6" collapsed="1">
      <c r="A661" s="6" t="s">
        <v>14</v>
      </c>
      <c r="B661" s="7" t="s">
        <v>346</v>
      </c>
      <c r="C661" s="6" t="s">
        <v>13</v>
      </c>
      <c r="D661" s="6" t="b">
        <f>EXACT(G657,"Only data available for the specific power unit are the electricity generation and the fuel types used")</f>
        <v>0</v>
      </c>
      <c r="E661" s="6" t="s">
        <v>347</v>
      </c>
      <c r="F661" s="6" t="s">
        <v>14</v>
      </c>
      <c r="G661" s="6" t="s">
        <v>13</v>
      </c>
    </row>
    <row r="662" spans="1:7" outlineLevel="7" collapsed="1">
      <c r="A662" s="5" t="s">
        <v>14</v>
      </c>
      <c r="B662" s="5" t="s">
        <v>139</v>
      </c>
      <c r="C662" s="5" t="s">
        <v>13</v>
      </c>
      <c r="D662" s="5" t="s">
        <v>14</v>
      </c>
      <c r="E662" s="5" t="s">
        <v>410</v>
      </c>
      <c r="F662" s="5" t="s">
        <v>14</v>
      </c>
      <c r="G662" s="5">
        <v>1</v>
      </c>
    </row>
    <row r="663" spans="1:7" ht="29" outlineLevel="7" collapsed="1">
      <c r="A663" s="5" t="s">
        <v>11</v>
      </c>
      <c r="B663" s="5" t="s">
        <v>139</v>
      </c>
      <c r="C663" s="5" t="s">
        <v>13</v>
      </c>
      <c r="D663" s="5"/>
      <c r="E663" s="5" t="s">
        <v>409</v>
      </c>
      <c r="F663" s="5" t="s">
        <v>14</v>
      </c>
      <c r="G663" s="5">
        <v>1</v>
      </c>
    </row>
    <row r="664" spans="1:7" ht="29" outlineLevel="7" collapsed="1">
      <c r="A664" s="5" t="s">
        <v>11</v>
      </c>
      <c r="B664" s="5" t="s">
        <v>139</v>
      </c>
      <c r="C664" s="5" t="s">
        <v>13</v>
      </c>
      <c r="D664" s="5"/>
      <c r="E664" s="5" t="s">
        <v>411</v>
      </c>
      <c r="F664" s="5" t="s">
        <v>14</v>
      </c>
      <c r="G664" s="5">
        <v>1</v>
      </c>
    </row>
    <row r="665" spans="1:7" outlineLevel="7" collapsed="1">
      <c r="A665" s="5" t="s">
        <v>11</v>
      </c>
      <c r="B665" s="5" t="s">
        <v>139</v>
      </c>
      <c r="C665" s="5" t="s">
        <v>13</v>
      </c>
      <c r="D665" s="5"/>
      <c r="E665" s="5" t="s">
        <v>412</v>
      </c>
      <c r="F665" s="5" t="s">
        <v>14</v>
      </c>
      <c r="G665" s="5">
        <v>1</v>
      </c>
    </row>
    <row r="666" spans="1:7" outlineLevel="6" collapsed="1">
      <c r="A666" s="6" t="s">
        <v>14</v>
      </c>
      <c r="B666" s="7" t="s">
        <v>348</v>
      </c>
      <c r="C666" s="6" t="s">
        <v>13</v>
      </c>
      <c r="D666" s="6" t="b">
        <f>EXACT(G657,"Data available for fuel consumption and electricity generation")</f>
        <v>1</v>
      </c>
      <c r="E666" s="6" t="s">
        <v>343</v>
      </c>
      <c r="F666" s="6" t="s">
        <v>14</v>
      </c>
      <c r="G666" s="6" t="s">
        <v>13</v>
      </c>
    </row>
    <row r="667" spans="1:7" outlineLevel="7" collapsed="1">
      <c r="A667" s="5" t="s">
        <v>14</v>
      </c>
      <c r="B667" s="5" t="s">
        <v>139</v>
      </c>
      <c r="C667" s="5" t="s">
        <v>13</v>
      </c>
      <c r="D667" s="5" t="s">
        <v>14</v>
      </c>
      <c r="E667" s="5" t="s">
        <v>408</v>
      </c>
      <c r="F667" s="5" t="s">
        <v>14</v>
      </c>
      <c r="G667" s="5">
        <v>1</v>
      </c>
    </row>
    <row r="668" spans="1:7" ht="29" outlineLevel="7" collapsed="1">
      <c r="A668" s="5" t="s">
        <v>11</v>
      </c>
      <c r="B668" s="5" t="s">
        <v>15</v>
      </c>
      <c r="C668" s="5" t="s">
        <v>13</v>
      </c>
      <c r="D668" s="5"/>
      <c r="E668" s="5" t="s">
        <v>413</v>
      </c>
      <c r="F668" s="5" t="s">
        <v>14</v>
      </c>
      <c r="G668" s="5" t="s">
        <v>17</v>
      </c>
    </row>
    <row r="669" spans="1:7" ht="29" outlineLevel="7" collapsed="1">
      <c r="A669" s="5" t="s">
        <v>11</v>
      </c>
      <c r="B669" s="5" t="s">
        <v>139</v>
      </c>
      <c r="C669" s="5" t="s">
        <v>13</v>
      </c>
      <c r="D669" s="5"/>
      <c r="E669" s="5" t="s">
        <v>409</v>
      </c>
      <c r="F669" s="5" t="s">
        <v>14</v>
      </c>
      <c r="G669" s="5">
        <v>1</v>
      </c>
    </row>
    <row r="670" spans="1:7" outlineLevel="7" collapsed="1">
      <c r="A670" s="5" t="s">
        <v>11</v>
      </c>
      <c r="B670" s="5" t="s">
        <v>15</v>
      </c>
      <c r="C670" s="5" t="s">
        <v>13</v>
      </c>
      <c r="D670" s="5"/>
      <c r="E670" s="5" t="s">
        <v>414</v>
      </c>
      <c r="F670" s="5" t="s">
        <v>14</v>
      </c>
      <c r="G670" s="5" t="s">
        <v>17</v>
      </c>
    </row>
    <row r="671" spans="1:7" outlineLevel="7" collapsed="1">
      <c r="A671" s="5" t="s">
        <v>11</v>
      </c>
      <c r="B671" s="8" t="s">
        <v>223</v>
      </c>
      <c r="C671" s="5" t="s">
        <v>13</v>
      </c>
      <c r="D671" s="5"/>
      <c r="E671" s="5" t="s">
        <v>223</v>
      </c>
      <c r="F671" s="5" t="s">
        <v>11</v>
      </c>
      <c r="G671" s="5" t="s">
        <v>13</v>
      </c>
    </row>
    <row r="672" spans="1:7" outlineLevel="3" collapsed="1">
      <c r="A672" s="6" t="s">
        <v>14</v>
      </c>
      <c r="B672" s="7" t="s">
        <v>211</v>
      </c>
      <c r="C672" s="6" t="s">
        <v>13</v>
      </c>
      <c r="D672" s="6" t="b">
        <f>EXACT(G612,"Yes")</f>
        <v>1</v>
      </c>
      <c r="E672" s="6" t="s">
        <v>212</v>
      </c>
      <c r="F672" s="6" t="s">
        <v>14</v>
      </c>
      <c r="G672" s="6" t="s">
        <v>13</v>
      </c>
    </row>
    <row r="673" spans="1:7" ht="29" outlineLevel="4" collapsed="1">
      <c r="A673" s="5" t="s">
        <v>11</v>
      </c>
      <c r="B673" s="5" t="s">
        <v>53</v>
      </c>
      <c r="C673" s="8" t="s">
        <v>213</v>
      </c>
      <c r="D673" s="5"/>
      <c r="E673" s="5" t="s">
        <v>214</v>
      </c>
      <c r="F673" s="5" t="s">
        <v>14</v>
      </c>
      <c r="G673" s="5" t="s">
        <v>215</v>
      </c>
    </row>
    <row r="674" spans="1:7" ht="29" outlineLevel="4" collapsed="1">
      <c r="A674" s="6" t="s">
        <v>14</v>
      </c>
      <c r="B674" s="7" t="s">
        <v>216</v>
      </c>
      <c r="C674" s="6" t="s">
        <v>13</v>
      </c>
      <c r="D674" s="6" t="b">
        <f>EXACT(G673,"Based on the total net electricity generation of all power plants serving the system and the fuel types and total fuel consumption of the project electricity system")</f>
        <v>0</v>
      </c>
      <c r="E674" s="6" t="s">
        <v>217</v>
      </c>
      <c r="F674" s="6" t="s">
        <v>14</v>
      </c>
      <c r="G674" s="6" t="s">
        <v>13</v>
      </c>
    </row>
    <row r="675" spans="1:7" outlineLevel="5" collapsed="1">
      <c r="A675" s="5" t="s">
        <v>14</v>
      </c>
      <c r="B675" s="5" t="s">
        <v>139</v>
      </c>
      <c r="C675" s="5" t="s">
        <v>13</v>
      </c>
      <c r="D675" s="5" t="s">
        <v>14</v>
      </c>
      <c r="E675" s="5" t="s">
        <v>221</v>
      </c>
      <c r="F675" s="5" t="s">
        <v>14</v>
      </c>
      <c r="G675" s="5">
        <v>1</v>
      </c>
    </row>
    <row r="676" spans="1:7" ht="29" outlineLevel="5" collapsed="1">
      <c r="A676" s="5" t="s">
        <v>11</v>
      </c>
      <c r="B676" s="5" t="s">
        <v>139</v>
      </c>
      <c r="C676" s="5" t="s">
        <v>13</v>
      </c>
      <c r="D676" s="5"/>
      <c r="E676" s="5" t="s">
        <v>222</v>
      </c>
      <c r="F676" s="5" t="s">
        <v>14</v>
      </c>
      <c r="G676" s="5">
        <v>1</v>
      </c>
    </row>
    <row r="677" spans="1:7" outlineLevel="5" collapsed="1">
      <c r="A677" s="6" t="s">
        <v>11</v>
      </c>
      <c r="B677" s="7" t="s">
        <v>223</v>
      </c>
      <c r="C677" s="6" t="s">
        <v>13</v>
      </c>
      <c r="D677" s="6"/>
      <c r="E677" s="6" t="s">
        <v>223</v>
      </c>
      <c r="F677" s="6" t="s">
        <v>11</v>
      </c>
      <c r="G677" s="6" t="s">
        <v>13</v>
      </c>
    </row>
    <row r="678" spans="1:7" outlineLevel="6" collapsed="1">
      <c r="A678" s="5" t="s">
        <v>11</v>
      </c>
      <c r="B678" s="5" t="s">
        <v>15</v>
      </c>
      <c r="C678" s="5" t="s">
        <v>13</v>
      </c>
      <c r="D678" s="5"/>
      <c r="E678" s="5" t="s">
        <v>337</v>
      </c>
      <c r="F678" s="5" t="s">
        <v>14</v>
      </c>
      <c r="G678" s="5" t="s">
        <v>17</v>
      </c>
    </row>
    <row r="679" spans="1:7" ht="29" outlineLevel="6" collapsed="1">
      <c r="A679" s="5" t="s">
        <v>11</v>
      </c>
      <c r="B679" s="5" t="s">
        <v>139</v>
      </c>
      <c r="C679" s="5" t="s">
        <v>13</v>
      </c>
      <c r="D679" s="5"/>
      <c r="E679" s="5" t="s">
        <v>338</v>
      </c>
      <c r="F679" s="5" t="s">
        <v>14</v>
      </c>
      <c r="G679" s="5">
        <v>1</v>
      </c>
    </row>
    <row r="680" spans="1:7" ht="29" outlineLevel="6" collapsed="1">
      <c r="A680" s="5" t="s">
        <v>11</v>
      </c>
      <c r="B680" s="5" t="s">
        <v>139</v>
      </c>
      <c r="C680" s="5" t="s">
        <v>13</v>
      </c>
      <c r="D680" s="5"/>
      <c r="E680" s="5" t="s">
        <v>339</v>
      </c>
      <c r="F680" s="5" t="s">
        <v>14</v>
      </c>
      <c r="G680" s="5">
        <v>1</v>
      </c>
    </row>
    <row r="681" spans="1:7" outlineLevel="6" collapsed="1">
      <c r="A681" s="5" t="s">
        <v>11</v>
      </c>
      <c r="B681" s="5" t="s">
        <v>139</v>
      </c>
      <c r="C681" s="5" t="s">
        <v>13</v>
      </c>
      <c r="D681" s="5"/>
      <c r="E681" s="5" t="s">
        <v>340</v>
      </c>
      <c r="F681" s="5" t="s">
        <v>14</v>
      </c>
      <c r="G681" s="5">
        <v>1</v>
      </c>
    </row>
    <row r="682" spans="1:7" outlineLevel="4" collapsed="1">
      <c r="A682" s="6" t="s">
        <v>14</v>
      </c>
      <c r="B682" s="7" t="s">
        <v>218</v>
      </c>
      <c r="C682" s="6" t="s">
        <v>13</v>
      </c>
      <c r="D682" s="6" t="b">
        <f>EXACT(G673,"Based on the net electricity generation and a CO2 emission factor of each power unit")</f>
        <v>1</v>
      </c>
      <c r="E682" s="6" t="s">
        <v>219</v>
      </c>
      <c r="F682" s="6" t="s">
        <v>14</v>
      </c>
      <c r="G682" s="6" t="s">
        <v>13</v>
      </c>
    </row>
    <row r="683" spans="1:7" outlineLevel="5" collapsed="1">
      <c r="A683" s="5" t="s">
        <v>14</v>
      </c>
      <c r="B683" s="5" t="s">
        <v>139</v>
      </c>
      <c r="C683" s="5" t="s">
        <v>13</v>
      </c>
      <c r="D683" s="5" t="s">
        <v>14</v>
      </c>
      <c r="E683" s="5" t="s">
        <v>221</v>
      </c>
      <c r="F683" s="5" t="s">
        <v>14</v>
      </c>
      <c r="G683" s="5">
        <v>1</v>
      </c>
    </row>
    <row r="684" spans="1:7" outlineLevel="5" collapsed="1">
      <c r="A684" s="6" t="s">
        <v>11</v>
      </c>
      <c r="B684" s="7" t="s">
        <v>224</v>
      </c>
      <c r="C684" s="6" t="s">
        <v>13</v>
      </c>
      <c r="D684" s="6"/>
      <c r="E684" s="6" t="s">
        <v>225</v>
      </c>
      <c r="F684" s="6" t="s">
        <v>11</v>
      </c>
      <c r="G684" s="6" t="s">
        <v>13</v>
      </c>
    </row>
    <row r="685" spans="1:7" ht="29" outlineLevel="6" collapsed="1">
      <c r="A685" s="5" t="s">
        <v>11</v>
      </c>
      <c r="B685" s="5" t="s">
        <v>53</v>
      </c>
      <c r="C685" s="8" t="s">
        <v>341</v>
      </c>
      <c r="D685" s="5"/>
      <c r="E685" s="5" t="s">
        <v>342</v>
      </c>
      <c r="F685" s="5" t="s">
        <v>14</v>
      </c>
      <c r="G685" s="5" t="s">
        <v>343</v>
      </c>
    </row>
    <row r="686" spans="1:7" outlineLevel="6" collapsed="1">
      <c r="A686" s="6" t="s">
        <v>14</v>
      </c>
      <c r="B686" s="7" t="s">
        <v>344</v>
      </c>
      <c r="C686" s="6" t="s">
        <v>13</v>
      </c>
      <c r="D686" s="6" t="b">
        <f>EXACT(G685,"Only data available is the electricity generation for the specific power unit")</f>
        <v>0</v>
      </c>
      <c r="E686" s="6" t="s">
        <v>345</v>
      </c>
      <c r="F686" s="6" t="s">
        <v>14</v>
      </c>
      <c r="G686" s="6" t="s">
        <v>13</v>
      </c>
    </row>
    <row r="687" spans="1:7" outlineLevel="7" collapsed="1">
      <c r="A687" s="5" t="s">
        <v>14</v>
      </c>
      <c r="B687" s="5" t="s">
        <v>139</v>
      </c>
      <c r="C687" s="5" t="s">
        <v>13</v>
      </c>
      <c r="D687" s="5" t="s">
        <v>14</v>
      </c>
      <c r="E687" s="5" t="s">
        <v>408</v>
      </c>
      <c r="F687" s="5" t="s">
        <v>14</v>
      </c>
      <c r="G687" s="5">
        <v>1</v>
      </c>
    </row>
    <row r="688" spans="1:7" ht="29" outlineLevel="7" collapsed="1">
      <c r="A688" s="5" t="s">
        <v>11</v>
      </c>
      <c r="B688" s="5" t="s">
        <v>139</v>
      </c>
      <c r="C688" s="5" t="s">
        <v>13</v>
      </c>
      <c r="D688" s="5"/>
      <c r="E688" s="5" t="s">
        <v>409</v>
      </c>
      <c r="F688" s="5" t="s">
        <v>14</v>
      </c>
      <c r="G688" s="5">
        <v>1</v>
      </c>
    </row>
    <row r="689" spans="1:7" ht="29" outlineLevel="6" collapsed="1">
      <c r="A689" s="6" t="s">
        <v>14</v>
      </c>
      <c r="B689" s="7" t="s">
        <v>346</v>
      </c>
      <c r="C689" s="6" t="s">
        <v>13</v>
      </c>
      <c r="D689" s="6" t="b">
        <f>EXACT(G685,"Only data available for the specific power unit are the electricity generation and the fuel types used")</f>
        <v>0</v>
      </c>
      <c r="E689" s="6" t="s">
        <v>347</v>
      </c>
      <c r="F689" s="6" t="s">
        <v>14</v>
      </c>
      <c r="G689" s="6" t="s">
        <v>13</v>
      </c>
    </row>
    <row r="690" spans="1:7" outlineLevel="7" collapsed="1">
      <c r="A690" s="5" t="s">
        <v>14</v>
      </c>
      <c r="B690" s="5" t="s">
        <v>139</v>
      </c>
      <c r="C690" s="5" t="s">
        <v>13</v>
      </c>
      <c r="D690" s="5" t="s">
        <v>14</v>
      </c>
      <c r="E690" s="5" t="s">
        <v>410</v>
      </c>
      <c r="F690" s="5" t="s">
        <v>14</v>
      </c>
      <c r="G690" s="5">
        <v>1</v>
      </c>
    </row>
    <row r="691" spans="1:7" ht="29" outlineLevel="7" collapsed="1">
      <c r="A691" s="5" t="s">
        <v>11</v>
      </c>
      <c r="B691" s="5" t="s">
        <v>139</v>
      </c>
      <c r="C691" s="5" t="s">
        <v>13</v>
      </c>
      <c r="D691" s="5"/>
      <c r="E691" s="5" t="s">
        <v>409</v>
      </c>
      <c r="F691" s="5" t="s">
        <v>14</v>
      </c>
      <c r="G691" s="5">
        <v>1</v>
      </c>
    </row>
    <row r="692" spans="1:7" ht="29" outlineLevel="7" collapsed="1">
      <c r="A692" s="5" t="s">
        <v>11</v>
      </c>
      <c r="B692" s="5" t="s">
        <v>139</v>
      </c>
      <c r="C692" s="5" t="s">
        <v>13</v>
      </c>
      <c r="D692" s="5"/>
      <c r="E692" s="5" t="s">
        <v>411</v>
      </c>
      <c r="F692" s="5" t="s">
        <v>14</v>
      </c>
      <c r="G692" s="5">
        <v>1</v>
      </c>
    </row>
    <row r="693" spans="1:7" outlineLevel="7" collapsed="1">
      <c r="A693" s="5" t="s">
        <v>11</v>
      </c>
      <c r="B693" s="5" t="s">
        <v>139</v>
      </c>
      <c r="C693" s="5" t="s">
        <v>13</v>
      </c>
      <c r="D693" s="5"/>
      <c r="E693" s="5" t="s">
        <v>412</v>
      </c>
      <c r="F693" s="5" t="s">
        <v>14</v>
      </c>
      <c r="G693" s="5">
        <v>1</v>
      </c>
    </row>
    <row r="694" spans="1:7" outlineLevel="6" collapsed="1">
      <c r="A694" s="6" t="s">
        <v>14</v>
      </c>
      <c r="B694" s="7" t="s">
        <v>348</v>
      </c>
      <c r="C694" s="6" t="s">
        <v>13</v>
      </c>
      <c r="D694" s="6" t="b">
        <f>EXACT(G685,"Data available for fuel consumption and electricity generation")</f>
        <v>1</v>
      </c>
      <c r="E694" s="6" t="s">
        <v>343</v>
      </c>
      <c r="F694" s="6" t="s">
        <v>14</v>
      </c>
      <c r="G694" s="6" t="s">
        <v>13</v>
      </c>
    </row>
    <row r="695" spans="1:7" outlineLevel="7" collapsed="1">
      <c r="A695" s="5" t="s">
        <v>14</v>
      </c>
      <c r="B695" s="5" t="s">
        <v>139</v>
      </c>
      <c r="C695" s="5" t="s">
        <v>13</v>
      </c>
      <c r="D695" s="5" t="s">
        <v>14</v>
      </c>
      <c r="E695" s="5" t="s">
        <v>408</v>
      </c>
      <c r="F695" s="5" t="s">
        <v>14</v>
      </c>
      <c r="G695" s="5">
        <v>1</v>
      </c>
    </row>
    <row r="696" spans="1:7" ht="29" outlineLevel="7" collapsed="1">
      <c r="A696" s="5" t="s">
        <v>11</v>
      </c>
      <c r="B696" s="5" t="s">
        <v>15</v>
      </c>
      <c r="C696" s="5" t="s">
        <v>13</v>
      </c>
      <c r="D696" s="5"/>
      <c r="E696" s="5" t="s">
        <v>413</v>
      </c>
      <c r="F696" s="5" t="s">
        <v>14</v>
      </c>
      <c r="G696" s="5" t="s">
        <v>17</v>
      </c>
    </row>
    <row r="697" spans="1:7" ht="29" outlineLevel="7" collapsed="1">
      <c r="A697" s="5" t="s">
        <v>11</v>
      </c>
      <c r="B697" s="5" t="s">
        <v>139</v>
      </c>
      <c r="C697" s="5" t="s">
        <v>13</v>
      </c>
      <c r="D697" s="5"/>
      <c r="E697" s="5" t="s">
        <v>409</v>
      </c>
      <c r="F697" s="5" t="s">
        <v>14</v>
      </c>
      <c r="G697" s="5">
        <v>1</v>
      </c>
    </row>
    <row r="698" spans="1:7" outlineLevel="7" collapsed="1">
      <c r="A698" s="5" t="s">
        <v>11</v>
      </c>
      <c r="B698" s="5" t="s">
        <v>15</v>
      </c>
      <c r="C698" s="5" t="s">
        <v>13</v>
      </c>
      <c r="D698" s="5"/>
      <c r="E698" s="5" t="s">
        <v>414</v>
      </c>
      <c r="F698" s="5" t="s">
        <v>14</v>
      </c>
      <c r="G698" s="5" t="s">
        <v>17</v>
      </c>
    </row>
    <row r="699" spans="1:7" outlineLevel="7" collapsed="1">
      <c r="A699" s="5" t="s">
        <v>11</v>
      </c>
      <c r="B699" s="8" t="s">
        <v>223</v>
      </c>
      <c r="C699" s="5" t="s">
        <v>13</v>
      </c>
      <c r="D699" s="5"/>
      <c r="E699" s="5" t="s">
        <v>223</v>
      </c>
      <c r="F699" s="5" t="s">
        <v>11</v>
      </c>
      <c r="G699" s="5" t="s">
        <v>13</v>
      </c>
    </row>
    <row r="700" spans="1:7" outlineLevel="4" collapsed="1">
      <c r="A700" s="5" t="s">
        <v>14</v>
      </c>
      <c r="B700" s="5" t="s">
        <v>139</v>
      </c>
      <c r="C700" s="5" t="s">
        <v>13</v>
      </c>
      <c r="D700" s="5" t="s">
        <v>14</v>
      </c>
      <c r="E700" s="5" t="s">
        <v>220</v>
      </c>
      <c r="F700" s="5" t="s">
        <v>14</v>
      </c>
      <c r="G700" s="5">
        <v>1</v>
      </c>
    </row>
    <row r="701" spans="1:7" outlineLevel="2">
      <c r="A701" s="6" t="s">
        <v>14</v>
      </c>
      <c r="B701" s="7" t="s">
        <v>211</v>
      </c>
      <c r="C701" s="6" t="s">
        <v>13</v>
      </c>
      <c r="D701" s="6" t="b">
        <f>EXACT(G610,"Yes")</f>
        <v>1</v>
      </c>
      <c r="E701" s="6" t="s">
        <v>212</v>
      </c>
      <c r="F701" s="6" t="s">
        <v>14</v>
      </c>
      <c r="G701" s="6" t="s">
        <v>13</v>
      </c>
    </row>
    <row r="702" spans="1:7" ht="29" outlineLevel="3" collapsed="1">
      <c r="A702" s="5" t="s">
        <v>11</v>
      </c>
      <c r="B702" s="5" t="s">
        <v>53</v>
      </c>
      <c r="C702" s="8" t="s">
        <v>213</v>
      </c>
      <c r="D702" s="5"/>
      <c r="E702" s="5" t="s">
        <v>214</v>
      </c>
      <c r="F702" s="5" t="s">
        <v>14</v>
      </c>
      <c r="G702" s="5" t="s">
        <v>215</v>
      </c>
    </row>
    <row r="703" spans="1:7" ht="29" outlineLevel="3" collapsed="1">
      <c r="A703" s="6" t="s">
        <v>14</v>
      </c>
      <c r="B703" s="7" t="s">
        <v>216</v>
      </c>
      <c r="C703" s="6" t="s">
        <v>13</v>
      </c>
      <c r="D703" s="6" t="b">
        <f>EXACT(G702,"Based on the total net electricity generation of all power plants serving the system and the fuel types and total fuel consumption of the project electricity system")</f>
        <v>0</v>
      </c>
      <c r="E703" s="6" t="s">
        <v>217</v>
      </c>
      <c r="F703" s="6" t="s">
        <v>14</v>
      </c>
      <c r="G703" s="6" t="s">
        <v>13</v>
      </c>
    </row>
    <row r="704" spans="1:7" outlineLevel="4" collapsed="1">
      <c r="A704" s="5" t="s">
        <v>14</v>
      </c>
      <c r="B704" s="5" t="s">
        <v>139</v>
      </c>
      <c r="C704" s="5" t="s">
        <v>13</v>
      </c>
      <c r="D704" s="5" t="s">
        <v>14</v>
      </c>
      <c r="E704" s="5" t="s">
        <v>221</v>
      </c>
      <c r="F704" s="5" t="s">
        <v>14</v>
      </c>
      <c r="G704" s="5">
        <v>1</v>
      </c>
    </row>
    <row r="705" spans="1:7" ht="29" outlineLevel="4" collapsed="1">
      <c r="A705" s="5" t="s">
        <v>11</v>
      </c>
      <c r="B705" s="5" t="s">
        <v>139</v>
      </c>
      <c r="C705" s="5" t="s">
        <v>13</v>
      </c>
      <c r="D705" s="5"/>
      <c r="E705" s="5" t="s">
        <v>222</v>
      </c>
      <c r="F705" s="5" t="s">
        <v>14</v>
      </c>
      <c r="G705" s="5">
        <v>1</v>
      </c>
    </row>
    <row r="706" spans="1:7" outlineLevel="4" collapsed="1">
      <c r="A706" s="6" t="s">
        <v>11</v>
      </c>
      <c r="B706" s="7" t="s">
        <v>223</v>
      </c>
      <c r="C706" s="6" t="s">
        <v>13</v>
      </c>
      <c r="D706" s="6"/>
      <c r="E706" s="6" t="s">
        <v>223</v>
      </c>
      <c r="F706" s="6" t="s">
        <v>11</v>
      </c>
      <c r="G706" s="6" t="s">
        <v>13</v>
      </c>
    </row>
    <row r="707" spans="1:7" outlineLevel="5" collapsed="1">
      <c r="A707" s="5" t="s">
        <v>11</v>
      </c>
      <c r="B707" s="5" t="s">
        <v>15</v>
      </c>
      <c r="C707" s="5" t="s">
        <v>13</v>
      </c>
      <c r="D707" s="5"/>
      <c r="E707" s="5" t="s">
        <v>337</v>
      </c>
      <c r="F707" s="5" t="s">
        <v>14</v>
      </c>
      <c r="G707" s="5" t="s">
        <v>17</v>
      </c>
    </row>
    <row r="708" spans="1:7" ht="29" outlineLevel="5" collapsed="1">
      <c r="A708" s="5" t="s">
        <v>11</v>
      </c>
      <c r="B708" s="5" t="s">
        <v>139</v>
      </c>
      <c r="C708" s="5" t="s">
        <v>13</v>
      </c>
      <c r="D708" s="5"/>
      <c r="E708" s="5" t="s">
        <v>338</v>
      </c>
      <c r="F708" s="5" t="s">
        <v>14</v>
      </c>
      <c r="G708" s="5">
        <v>1</v>
      </c>
    </row>
    <row r="709" spans="1:7" ht="29" outlineLevel="5" collapsed="1">
      <c r="A709" s="5" t="s">
        <v>11</v>
      </c>
      <c r="B709" s="5" t="s">
        <v>139</v>
      </c>
      <c r="C709" s="5" t="s">
        <v>13</v>
      </c>
      <c r="D709" s="5"/>
      <c r="E709" s="5" t="s">
        <v>339</v>
      </c>
      <c r="F709" s="5" t="s">
        <v>14</v>
      </c>
      <c r="G709" s="5">
        <v>1</v>
      </c>
    </row>
    <row r="710" spans="1:7" outlineLevel="5" collapsed="1">
      <c r="A710" s="5" t="s">
        <v>11</v>
      </c>
      <c r="B710" s="5" t="s">
        <v>139</v>
      </c>
      <c r="C710" s="5" t="s">
        <v>13</v>
      </c>
      <c r="D710" s="5"/>
      <c r="E710" s="5" t="s">
        <v>340</v>
      </c>
      <c r="F710" s="5" t="s">
        <v>14</v>
      </c>
      <c r="G710" s="5">
        <v>1</v>
      </c>
    </row>
    <row r="711" spans="1:7" outlineLevel="3">
      <c r="A711" s="6" t="s">
        <v>14</v>
      </c>
      <c r="B711" s="7" t="s">
        <v>218</v>
      </c>
      <c r="C711" s="6" t="s">
        <v>13</v>
      </c>
      <c r="D711" s="6" t="b">
        <f>EXACT(G702,"Based on the net electricity generation and a CO2 emission factor of each power unit")</f>
        <v>1</v>
      </c>
      <c r="E711" s="6" t="s">
        <v>219</v>
      </c>
      <c r="F711" s="6" t="s">
        <v>14</v>
      </c>
      <c r="G711" s="6" t="s">
        <v>13</v>
      </c>
    </row>
    <row r="712" spans="1:7" outlineLevel="4" collapsed="1">
      <c r="A712" s="5" t="s">
        <v>14</v>
      </c>
      <c r="B712" s="5" t="s">
        <v>139</v>
      </c>
      <c r="C712" s="5" t="s">
        <v>13</v>
      </c>
      <c r="D712" s="5" t="s">
        <v>14</v>
      </c>
      <c r="E712" s="5" t="s">
        <v>221</v>
      </c>
      <c r="F712" s="5" t="s">
        <v>14</v>
      </c>
      <c r="G712" s="5">
        <v>1</v>
      </c>
    </row>
    <row r="713" spans="1:7" outlineLevel="4">
      <c r="A713" s="6" t="s">
        <v>11</v>
      </c>
      <c r="B713" s="7" t="s">
        <v>224</v>
      </c>
      <c r="C713" s="6" t="s">
        <v>13</v>
      </c>
      <c r="D713" s="6"/>
      <c r="E713" s="6" t="s">
        <v>225</v>
      </c>
      <c r="F713" s="6" t="s">
        <v>11</v>
      </c>
      <c r="G713" s="6" t="s">
        <v>13</v>
      </c>
    </row>
    <row r="714" spans="1:7" ht="29" outlineLevel="5" collapsed="1">
      <c r="A714" s="5" t="s">
        <v>11</v>
      </c>
      <c r="B714" s="5" t="s">
        <v>53</v>
      </c>
      <c r="C714" s="8" t="s">
        <v>341</v>
      </c>
      <c r="D714" s="5"/>
      <c r="E714" s="5" t="s">
        <v>342</v>
      </c>
      <c r="F714" s="5" t="s">
        <v>14</v>
      </c>
      <c r="G714" s="5" t="s">
        <v>343</v>
      </c>
    </row>
    <row r="715" spans="1:7" outlineLevel="5">
      <c r="A715" s="6" t="s">
        <v>14</v>
      </c>
      <c r="B715" s="7" t="s">
        <v>344</v>
      </c>
      <c r="C715" s="6" t="s">
        <v>13</v>
      </c>
      <c r="D715" s="6" t="b">
        <f>EXACT(G714,"Only data available is the electricity generation for the specific power unit")</f>
        <v>0</v>
      </c>
      <c r="E715" s="6" t="s">
        <v>345</v>
      </c>
      <c r="F715" s="6" t="s">
        <v>14</v>
      </c>
      <c r="G715" s="6" t="s">
        <v>13</v>
      </c>
    </row>
    <row r="716" spans="1:7" outlineLevel="6" collapsed="1">
      <c r="A716" s="5" t="s">
        <v>14</v>
      </c>
      <c r="B716" s="5" t="s">
        <v>139</v>
      </c>
      <c r="C716" s="5" t="s">
        <v>13</v>
      </c>
      <c r="D716" s="5" t="s">
        <v>14</v>
      </c>
      <c r="E716" s="5" t="s">
        <v>408</v>
      </c>
      <c r="F716" s="5" t="s">
        <v>14</v>
      </c>
      <c r="G716" s="5">
        <v>1</v>
      </c>
    </row>
    <row r="717" spans="1:7" ht="29" outlineLevel="6" collapsed="1">
      <c r="A717" s="5" t="s">
        <v>11</v>
      </c>
      <c r="B717" s="5" t="s">
        <v>139</v>
      </c>
      <c r="C717" s="5" t="s">
        <v>13</v>
      </c>
      <c r="D717" s="5"/>
      <c r="E717" s="5" t="s">
        <v>409</v>
      </c>
      <c r="F717" s="5" t="s">
        <v>14</v>
      </c>
      <c r="G717" s="5">
        <v>1</v>
      </c>
    </row>
    <row r="718" spans="1:7" ht="29" outlineLevel="5">
      <c r="A718" s="6" t="s">
        <v>14</v>
      </c>
      <c r="B718" s="7" t="s">
        <v>346</v>
      </c>
      <c r="C718" s="6" t="s">
        <v>13</v>
      </c>
      <c r="D718" s="6" t="b">
        <f>EXACT(G714,"Only data available for the specific power unit are the electricity generation and the fuel types used")</f>
        <v>0</v>
      </c>
      <c r="E718" s="6" t="s">
        <v>347</v>
      </c>
      <c r="F718" s="6" t="s">
        <v>14</v>
      </c>
      <c r="G718" s="6" t="s">
        <v>13</v>
      </c>
    </row>
    <row r="719" spans="1:7" outlineLevel="6" collapsed="1">
      <c r="A719" s="5" t="s">
        <v>14</v>
      </c>
      <c r="B719" s="5" t="s">
        <v>139</v>
      </c>
      <c r="C719" s="5" t="s">
        <v>13</v>
      </c>
      <c r="D719" s="5" t="s">
        <v>14</v>
      </c>
      <c r="E719" s="5" t="s">
        <v>410</v>
      </c>
      <c r="F719" s="5" t="s">
        <v>14</v>
      </c>
      <c r="G719" s="5">
        <v>1</v>
      </c>
    </row>
    <row r="720" spans="1:7" ht="29" outlineLevel="6" collapsed="1">
      <c r="A720" s="5" t="s">
        <v>11</v>
      </c>
      <c r="B720" s="5" t="s">
        <v>139</v>
      </c>
      <c r="C720" s="5" t="s">
        <v>13</v>
      </c>
      <c r="D720" s="5"/>
      <c r="E720" s="5" t="s">
        <v>409</v>
      </c>
      <c r="F720" s="5" t="s">
        <v>14</v>
      </c>
      <c r="G720" s="5">
        <v>1</v>
      </c>
    </row>
    <row r="721" spans="1:7" ht="29" outlineLevel="6" collapsed="1">
      <c r="A721" s="5" t="s">
        <v>11</v>
      </c>
      <c r="B721" s="5" t="s">
        <v>139</v>
      </c>
      <c r="C721" s="5" t="s">
        <v>13</v>
      </c>
      <c r="D721" s="5"/>
      <c r="E721" s="5" t="s">
        <v>411</v>
      </c>
      <c r="F721" s="5" t="s">
        <v>14</v>
      </c>
      <c r="G721" s="5">
        <v>1</v>
      </c>
    </row>
    <row r="722" spans="1:7" outlineLevel="6" collapsed="1">
      <c r="A722" s="5" t="s">
        <v>11</v>
      </c>
      <c r="B722" s="5" t="s">
        <v>139</v>
      </c>
      <c r="C722" s="5" t="s">
        <v>13</v>
      </c>
      <c r="D722" s="5"/>
      <c r="E722" s="5" t="s">
        <v>412</v>
      </c>
      <c r="F722" s="5" t="s">
        <v>14</v>
      </c>
      <c r="G722" s="5">
        <v>1</v>
      </c>
    </row>
    <row r="723" spans="1:7" outlineLevel="5">
      <c r="A723" s="6" t="s">
        <v>14</v>
      </c>
      <c r="B723" s="7" t="s">
        <v>348</v>
      </c>
      <c r="C723" s="6" t="s">
        <v>13</v>
      </c>
      <c r="D723" s="6" t="b">
        <f>EXACT(G714,"Data available for fuel consumption and electricity generation")</f>
        <v>1</v>
      </c>
      <c r="E723" s="6" t="s">
        <v>343</v>
      </c>
      <c r="F723" s="6" t="s">
        <v>14</v>
      </c>
      <c r="G723" s="6" t="s">
        <v>13</v>
      </c>
    </row>
    <row r="724" spans="1:7" outlineLevel="6" collapsed="1">
      <c r="A724" s="5" t="s">
        <v>14</v>
      </c>
      <c r="B724" s="5" t="s">
        <v>139</v>
      </c>
      <c r="C724" s="5" t="s">
        <v>13</v>
      </c>
      <c r="D724" s="5" t="s">
        <v>14</v>
      </c>
      <c r="E724" s="5" t="s">
        <v>408</v>
      </c>
      <c r="F724" s="5" t="s">
        <v>14</v>
      </c>
      <c r="G724" s="5">
        <v>1</v>
      </c>
    </row>
    <row r="725" spans="1:7" ht="29" outlineLevel="6" collapsed="1">
      <c r="A725" s="5" t="s">
        <v>11</v>
      </c>
      <c r="B725" s="5" t="s">
        <v>15</v>
      </c>
      <c r="C725" s="5" t="s">
        <v>13</v>
      </c>
      <c r="D725" s="5"/>
      <c r="E725" s="5" t="s">
        <v>413</v>
      </c>
      <c r="F725" s="5" t="s">
        <v>14</v>
      </c>
      <c r="G725" s="5" t="s">
        <v>17</v>
      </c>
    </row>
    <row r="726" spans="1:7" ht="29" outlineLevel="6" collapsed="1">
      <c r="A726" s="5" t="s">
        <v>11</v>
      </c>
      <c r="B726" s="5" t="s">
        <v>139</v>
      </c>
      <c r="C726" s="5" t="s">
        <v>13</v>
      </c>
      <c r="D726" s="5"/>
      <c r="E726" s="5" t="s">
        <v>409</v>
      </c>
      <c r="F726" s="5" t="s">
        <v>14</v>
      </c>
      <c r="G726" s="5">
        <v>1</v>
      </c>
    </row>
    <row r="727" spans="1:7" outlineLevel="6" collapsed="1">
      <c r="A727" s="5" t="s">
        <v>11</v>
      </c>
      <c r="B727" s="5" t="s">
        <v>15</v>
      </c>
      <c r="C727" s="5" t="s">
        <v>13</v>
      </c>
      <c r="D727" s="5"/>
      <c r="E727" s="5" t="s">
        <v>414</v>
      </c>
      <c r="F727" s="5" t="s">
        <v>14</v>
      </c>
      <c r="G727" s="5" t="s">
        <v>17</v>
      </c>
    </row>
    <row r="728" spans="1:7" outlineLevel="6">
      <c r="A728" s="6" t="s">
        <v>11</v>
      </c>
      <c r="B728" s="7" t="s">
        <v>223</v>
      </c>
      <c r="C728" s="6" t="s">
        <v>13</v>
      </c>
      <c r="D728" s="6"/>
      <c r="E728" s="6" t="s">
        <v>223</v>
      </c>
      <c r="F728" s="6" t="s">
        <v>11</v>
      </c>
      <c r="G728" s="6" t="s">
        <v>13</v>
      </c>
    </row>
    <row r="729" spans="1:7" outlineLevel="7" collapsed="1">
      <c r="A729" s="5" t="s">
        <v>11</v>
      </c>
      <c r="B729" s="5" t="s">
        <v>15</v>
      </c>
      <c r="C729" s="5" t="s">
        <v>13</v>
      </c>
      <c r="D729" s="5"/>
      <c r="E729" s="5" t="s">
        <v>337</v>
      </c>
      <c r="F729" s="5" t="s">
        <v>14</v>
      </c>
      <c r="G729" s="5" t="s">
        <v>17</v>
      </c>
    </row>
    <row r="730" spans="1:7" ht="29" outlineLevel="7" collapsed="1">
      <c r="A730" s="5" t="s">
        <v>11</v>
      </c>
      <c r="B730" s="5" t="s">
        <v>139</v>
      </c>
      <c r="C730" s="5" t="s">
        <v>13</v>
      </c>
      <c r="D730" s="5"/>
      <c r="E730" s="5" t="s">
        <v>338</v>
      </c>
      <c r="F730" s="5" t="s">
        <v>14</v>
      </c>
      <c r="G730" s="5">
        <v>1</v>
      </c>
    </row>
    <row r="731" spans="1:7" ht="29" outlineLevel="7" collapsed="1">
      <c r="A731" s="5" t="s">
        <v>11</v>
      </c>
      <c r="B731" s="5" t="s">
        <v>139</v>
      </c>
      <c r="C731" s="5" t="s">
        <v>13</v>
      </c>
      <c r="D731" s="5"/>
      <c r="E731" s="5" t="s">
        <v>339</v>
      </c>
      <c r="F731" s="5" t="s">
        <v>14</v>
      </c>
      <c r="G731" s="5">
        <v>1</v>
      </c>
    </row>
    <row r="732" spans="1:7" outlineLevel="7" collapsed="1">
      <c r="A732" s="5" t="s">
        <v>11</v>
      </c>
      <c r="B732" s="5" t="s">
        <v>139</v>
      </c>
      <c r="C732" s="5" t="s">
        <v>13</v>
      </c>
      <c r="D732" s="5"/>
      <c r="E732" s="5" t="s">
        <v>340</v>
      </c>
      <c r="F732" s="5" t="s">
        <v>14</v>
      </c>
      <c r="G732" s="5">
        <v>1</v>
      </c>
    </row>
    <row r="733" spans="1:7" outlineLevel="3" collapsed="1">
      <c r="A733" s="5" t="s">
        <v>14</v>
      </c>
      <c r="B733" s="5" t="s">
        <v>139</v>
      </c>
      <c r="C733" s="5" t="s">
        <v>13</v>
      </c>
      <c r="D733" s="5" t="s">
        <v>14</v>
      </c>
      <c r="E733" s="5" t="s">
        <v>220</v>
      </c>
      <c r="F733" s="5" t="s">
        <v>14</v>
      </c>
      <c r="G733" s="5">
        <v>1</v>
      </c>
    </row>
    <row r="734" spans="1:7" outlineLevel="1">
      <c r="A734" s="6" t="s">
        <v>14</v>
      </c>
      <c r="B734" s="7" t="s">
        <v>226</v>
      </c>
      <c r="C734" s="6" t="s">
        <v>13</v>
      </c>
      <c r="D734" s="6" t="b">
        <f>EXACT(G608,"Hourly")</f>
        <v>1</v>
      </c>
      <c r="E734" s="6" t="s">
        <v>227</v>
      </c>
      <c r="F734" s="6" t="s">
        <v>14</v>
      </c>
      <c r="G734" s="6" t="s">
        <v>13</v>
      </c>
    </row>
    <row r="735" spans="1:7" ht="29" outlineLevel="2" collapsed="1">
      <c r="A735" s="5" t="s">
        <v>11</v>
      </c>
      <c r="B735" s="5" t="s">
        <v>53</v>
      </c>
      <c r="C735" s="8" t="s">
        <v>228</v>
      </c>
      <c r="D735" s="5"/>
      <c r="E735" s="5" t="s">
        <v>229</v>
      </c>
      <c r="F735" s="5" t="s">
        <v>14</v>
      </c>
      <c r="G735" s="5" t="s">
        <v>230</v>
      </c>
    </row>
    <row r="736" spans="1:7" ht="29" outlineLevel="2" collapsed="1">
      <c r="A736" s="5" t="s">
        <v>11</v>
      </c>
      <c r="B736" s="5" t="s">
        <v>139</v>
      </c>
      <c r="C736" s="5" t="s">
        <v>13</v>
      </c>
      <c r="D736" s="5"/>
      <c r="E736" s="5" t="s">
        <v>231</v>
      </c>
      <c r="F736" s="5" t="s">
        <v>14</v>
      </c>
      <c r="G736" s="5">
        <v>1</v>
      </c>
    </row>
    <row r="737" spans="1:7" outlineLevel="1">
      <c r="A737" s="6" t="s">
        <v>11</v>
      </c>
      <c r="B737" s="7" t="s">
        <v>232</v>
      </c>
      <c r="C737" s="6" t="s">
        <v>13</v>
      </c>
      <c r="D737" s="6"/>
      <c r="E737" s="6" t="s">
        <v>232</v>
      </c>
      <c r="F737" s="6" t="s">
        <v>14</v>
      </c>
      <c r="G737" s="6" t="s">
        <v>13</v>
      </c>
    </row>
    <row r="738" spans="1:7" outlineLevel="2" collapsed="1">
      <c r="A738" s="5" t="s">
        <v>14</v>
      </c>
      <c r="B738" s="5" t="s">
        <v>139</v>
      </c>
      <c r="C738" s="5" t="s">
        <v>13</v>
      </c>
      <c r="D738" s="5" t="s">
        <v>14</v>
      </c>
      <c r="E738" s="5" t="s">
        <v>233</v>
      </c>
      <c r="F738" s="5" t="s">
        <v>14</v>
      </c>
      <c r="G738" s="5">
        <v>1</v>
      </c>
    </row>
    <row r="739" spans="1:7" ht="409.5" outlineLevel="2" collapsed="1">
      <c r="A739" s="5" t="s">
        <v>14</v>
      </c>
      <c r="B739" s="5" t="s">
        <v>60</v>
      </c>
      <c r="C739" s="9" t="s">
        <v>61</v>
      </c>
      <c r="D739" s="5"/>
      <c r="E739" s="10" t="s">
        <v>234</v>
      </c>
      <c r="F739" s="5" t="s">
        <v>14</v>
      </c>
      <c r="G739" s="5" t="s">
        <v>13</v>
      </c>
    </row>
    <row r="740" spans="1:7" outlineLevel="2" collapsed="1">
      <c r="A740" s="5" t="s">
        <v>11</v>
      </c>
      <c r="B740" s="5" t="s">
        <v>139</v>
      </c>
      <c r="C740" s="5" t="s">
        <v>13</v>
      </c>
      <c r="D740" s="5"/>
      <c r="E740" s="5" t="s">
        <v>235</v>
      </c>
      <c r="F740" s="5" t="s">
        <v>14</v>
      </c>
      <c r="G740" s="5">
        <v>1</v>
      </c>
    </row>
    <row r="741" spans="1:7" outlineLevel="2" collapsed="1">
      <c r="A741" s="5" t="s">
        <v>11</v>
      </c>
      <c r="B741" s="5" t="s">
        <v>139</v>
      </c>
      <c r="C741" s="5" t="s">
        <v>13</v>
      </c>
      <c r="D741" s="5"/>
      <c r="E741" s="5" t="s">
        <v>236</v>
      </c>
      <c r="F741" s="5" t="s">
        <v>14</v>
      </c>
      <c r="G741" s="5">
        <v>1</v>
      </c>
    </row>
    <row r="742" spans="1:7" outlineLevel="2" collapsed="1">
      <c r="A742" s="6" t="s">
        <v>11</v>
      </c>
      <c r="B742" s="7" t="s">
        <v>237</v>
      </c>
      <c r="C742" s="6" t="s">
        <v>13</v>
      </c>
      <c r="D742" s="6"/>
      <c r="E742" s="6" t="s">
        <v>237</v>
      </c>
      <c r="F742" s="6" t="s">
        <v>11</v>
      </c>
      <c r="G742" s="6" t="s">
        <v>13</v>
      </c>
    </row>
    <row r="743" spans="1:7" outlineLevel="3" collapsed="1">
      <c r="A743" s="5" t="s">
        <v>11</v>
      </c>
      <c r="B743" s="5" t="s">
        <v>15</v>
      </c>
      <c r="C743" s="5" t="s">
        <v>13</v>
      </c>
      <c r="D743" s="5"/>
      <c r="E743" s="5" t="s">
        <v>238</v>
      </c>
      <c r="F743" s="5" t="s">
        <v>14</v>
      </c>
      <c r="G743" s="5" t="s">
        <v>17</v>
      </c>
    </row>
    <row r="744" spans="1:7" outlineLevel="3" collapsed="1">
      <c r="A744" s="5" t="s">
        <v>11</v>
      </c>
      <c r="B744" s="5" t="s">
        <v>41</v>
      </c>
      <c r="C744" s="5" t="s">
        <v>13</v>
      </c>
      <c r="D744" s="5"/>
      <c r="E744" s="5" t="s">
        <v>239</v>
      </c>
      <c r="F744" s="5" t="s">
        <v>14</v>
      </c>
      <c r="G744" s="5" t="s">
        <v>43</v>
      </c>
    </row>
    <row r="745" spans="1:7" outlineLevel="3" collapsed="1">
      <c r="A745" s="5" t="s">
        <v>11</v>
      </c>
      <c r="B745" s="5" t="s">
        <v>139</v>
      </c>
      <c r="C745" s="5" t="s">
        <v>13</v>
      </c>
      <c r="D745" s="5"/>
      <c r="E745" s="5" t="s">
        <v>240</v>
      </c>
      <c r="F745" s="5" t="s">
        <v>14</v>
      </c>
      <c r="G745" s="5">
        <v>1</v>
      </c>
    </row>
    <row r="746" spans="1:7" outlineLevel="3" collapsed="1">
      <c r="A746" s="5" t="s">
        <v>11</v>
      </c>
      <c r="B746" s="5" t="s">
        <v>139</v>
      </c>
      <c r="C746" s="5" t="s">
        <v>13</v>
      </c>
      <c r="D746" s="5"/>
      <c r="E746" s="5" t="s">
        <v>241</v>
      </c>
      <c r="F746" s="5" t="s">
        <v>14</v>
      </c>
      <c r="G746" s="5">
        <v>1</v>
      </c>
    </row>
    <row r="747" spans="1:7" outlineLevel="1" collapsed="1">
      <c r="A747" s="6" t="s">
        <v>11</v>
      </c>
      <c r="B747" s="7" t="s">
        <v>242</v>
      </c>
      <c r="C747" s="6" t="s">
        <v>13</v>
      </c>
      <c r="D747" s="6"/>
      <c r="E747" s="6" t="s">
        <v>242</v>
      </c>
      <c r="F747" s="6" t="s">
        <v>14</v>
      </c>
      <c r="G747" s="6" t="s">
        <v>13</v>
      </c>
    </row>
    <row r="748" spans="1:7" ht="29" outlineLevel="2" collapsed="1">
      <c r="A748" s="5" t="s">
        <v>11</v>
      </c>
      <c r="B748" s="5" t="s">
        <v>53</v>
      </c>
      <c r="C748" s="8" t="s">
        <v>243</v>
      </c>
      <c r="D748" s="5"/>
      <c r="E748" s="5" t="s">
        <v>244</v>
      </c>
      <c r="F748" s="5" t="s">
        <v>14</v>
      </c>
      <c r="G748" s="5" t="s">
        <v>11</v>
      </c>
    </row>
    <row r="749" spans="1:7" outlineLevel="2" collapsed="1">
      <c r="A749" s="6" t="s">
        <v>14</v>
      </c>
      <c r="B749" s="7" t="s">
        <v>245</v>
      </c>
      <c r="C749" s="6" t="s">
        <v>13</v>
      </c>
      <c r="D749" s="6" t="b">
        <f>EXACT(G748,"No")</f>
        <v>0</v>
      </c>
      <c r="E749" s="6" t="s">
        <v>246</v>
      </c>
      <c r="F749" s="6" t="s">
        <v>14</v>
      </c>
      <c r="G749" s="6" t="s">
        <v>13</v>
      </c>
    </row>
    <row r="750" spans="1:7" ht="29" outlineLevel="3" collapsed="1">
      <c r="A750" s="5" t="s">
        <v>11</v>
      </c>
      <c r="B750" s="5" t="s">
        <v>53</v>
      </c>
      <c r="C750" s="8" t="s">
        <v>247</v>
      </c>
      <c r="D750" s="5"/>
      <c r="E750" s="5" t="s">
        <v>248</v>
      </c>
      <c r="F750" s="5" t="s">
        <v>14</v>
      </c>
      <c r="G750" s="5" t="s">
        <v>249</v>
      </c>
    </row>
    <row r="751" spans="1:7" outlineLevel="3" collapsed="1">
      <c r="A751" s="6" t="s">
        <v>14</v>
      </c>
      <c r="B751" s="7" t="s">
        <v>250</v>
      </c>
      <c r="C751" s="6" t="s">
        <v>13</v>
      </c>
      <c r="D751" s="6" t="b">
        <f>EXACT(G750,"Neither")</f>
        <v>0</v>
      </c>
      <c r="E751" s="6" t="s">
        <v>250</v>
      </c>
      <c r="F751" s="6" t="s">
        <v>14</v>
      </c>
      <c r="G751" s="6" t="s">
        <v>13</v>
      </c>
    </row>
    <row r="752" spans="1:7" outlineLevel="4" collapsed="1">
      <c r="A752" s="5" t="s">
        <v>14</v>
      </c>
      <c r="B752" s="5" t="s">
        <v>139</v>
      </c>
      <c r="C752" s="5" t="s">
        <v>13</v>
      </c>
      <c r="D752" s="5" t="s">
        <v>14</v>
      </c>
      <c r="E752" s="5" t="s">
        <v>251</v>
      </c>
      <c r="F752" s="5" t="s">
        <v>14</v>
      </c>
      <c r="G752" s="5">
        <v>1</v>
      </c>
    </row>
    <row r="753" spans="1:7" outlineLevel="4" collapsed="1">
      <c r="A753" s="5" t="s">
        <v>14</v>
      </c>
      <c r="B753" s="5" t="s">
        <v>139</v>
      </c>
      <c r="C753" s="5" t="s">
        <v>13</v>
      </c>
      <c r="D753" s="5" t="s">
        <v>14</v>
      </c>
      <c r="E753" s="5" t="s">
        <v>252</v>
      </c>
      <c r="F753" s="5" t="s">
        <v>14</v>
      </c>
      <c r="G753" s="5">
        <v>1</v>
      </c>
    </row>
    <row r="754" spans="1:7" outlineLevel="4" collapsed="1">
      <c r="A754" s="5" t="s">
        <v>14</v>
      </c>
      <c r="B754" s="5" t="s">
        <v>139</v>
      </c>
      <c r="C754" s="5" t="s">
        <v>13</v>
      </c>
      <c r="D754" s="5" t="s">
        <v>14</v>
      </c>
      <c r="E754" s="5" t="s">
        <v>253</v>
      </c>
      <c r="F754" s="5" t="s">
        <v>14</v>
      </c>
      <c r="G754" s="5">
        <v>1</v>
      </c>
    </row>
    <row r="755" spans="1:7" outlineLevel="4" collapsed="1">
      <c r="A755" s="5" t="s">
        <v>14</v>
      </c>
      <c r="B755" s="5" t="s">
        <v>139</v>
      </c>
      <c r="C755" s="5" t="s">
        <v>13</v>
      </c>
      <c r="D755" s="5" t="s">
        <v>14</v>
      </c>
      <c r="E755" s="5" t="s">
        <v>233</v>
      </c>
      <c r="F755" s="5" t="s">
        <v>14</v>
      </c>
      <c r="G755" s="5">
        <v>1</v>
      </c>
    </row>
    <row r="756" spans="1:7" ht="29" outlineLevel="4" collapsed="1">
      <c r="A756" s="5" t="s">
        <v>11</v>
      </c>
      <c r="B756" s="5" t="s">
        <v>53</v>
      </c>
      <c r="C756" s="8" t="s">
        <v>254</v>
      </c>
      <c r="D756" s="5"/>
      <c r="E756" s="5" t="s">
        <v>255</v>
      </c>
      <c r="F756" s="5" t="s">
        <v>14</v>
      </c>
      <c r="G756" s="5" t="s">
        <v>11</v>
      </c>
    </row>
    <row r="757" spans="1:7" ht="43.5" outlineLevel="4" collapsed="1">
      <c r="A757" s="5" t="s">
        <v>11</v>
      </c>
      <c r="B757" s="5" t="s">
        <v>53</v>
      </c>
      <c r="C757" s="8" t="s">
        <v>256</v>
      </c>
      <c r="D757" s="5"/>
      <c r="E757" s="5" t="s">
        <v>257</v>
      </c>
      <c r="F757" s="5" t="s">
        <v>14</v>
      </c>
      <c r="G757" s="5" t="s">
        <v>258</v>
      </c>
    </row>
    <row r="758" spans="1:7" ht="29" outlineLevel="4" collapsed="1">
      <c r="A758" s="5" t="s">
        <v>11</v>
      </c>
      <c r="B758" s="5" t="s">
        <v>53</v>
      </c>
      <c r="C758" s="8" t="s">
        <v>259</v>
      </c>
      <c r="D758" s="5"/>
      <c r="E758" s="5" t="s">
        <v>260</v>
      </c>
      <c r="F758" s="5" t="s">
        <v>14</v>
      </c>
      <c r="G758" s="5" t="s">
        <v>11</v>
      </c>
    </row>
    <row r="759" spans="1:7" outlineLevel="4" collapsed="1">
      <c r="A759" s="5" t="s">
        <v>14</v>
      </c>
      <c r="B759" s="5" t="s">
        <v>139</v>
      </c>
      <c r="C759" s="5" t="s">
        <v>13</v>
      </c>
      <c r="D759" s="5" t="s">
        <v>14</v>
      </c>
      <c r="E759" s="5" t="s">
        <v>261</v>
      </c>
      <c r="F759" s="5" t="s">
        <v>14</v>
      </c>
      <c r="G759" s="5">
        <v>1</v>
      </c>
    </row>
    <row r="760" spans="1:7" outlineLevel="3" collapsed="1">
      <c r="A760" s="6" t="s">
        <v>14</v>
      </c>
      <c r="B760" s="7" t="s">
        <v>262</v>
      </c>
      <c r="C760" s="6" t="s">
        <v>13</v>
      </c>
      <c r="D760" s="6" t="b">
        <f>EXACT(G750,"Isolated System")</f>
        <v>0</v>
      </c>
      <c r="E760" s="6" t="s">
        <v>263</v>
      </c>
      <c r="F760" s="6" t="s">
        <v>14</v>
      </c>
      <c r="G760" s="6" t="s">
        <v>13</v>
      </c>
    </row>
    <row r="761" spans="1:7" outlineLevel="4" collapsed="1">
      <c r="A761" s="5" t="s">
        <v>14</v>
      </c>
      <c r="B761" s="5" t="s">
        <v>139</v>
      </c>
      <c r="C761" s="5" t="s">
        <v>13</v>
      </c>
      <c r="D761" s="5" t="s">
        <v>14</v>
      </c>
      <c r="E761" s="5" t="s">
        <v>251</v>
      </c>
      <c r="F761" s="5" t="s">
        <v>14</v>
      </c>
      <c r="G761" s="5">
        <v>1</v>
      </c>
    </row>
    <row r="762" spans="1:7" outlineLevel="4" collapsed="1">
      <c r="A762" s="5" t="s">
        <v>14</v>
      </c>
      <c r="B762" s="5" t="s">
        <v>139</v>
      </c>
      <c r="C762" s="5" t="s">
        <v>13</v>
      </c>
      <c r="D762" s="5" t="s">
        <v>14</v>
      </c>
      <c r="E762" s="5" t="s">
        <v>252</v>
      </c>
      <c r="F762" s="5" t="s">
        <v>14</v>
      </c>
      <c r="G762" s="5">
        <v>1</v>
      </c>
    </row>
    <row r="763" spans="1:7" outlineLevel="4" collapsed="1">
      <c r="A763" s="5" t="s">
        <v>14</v>
      </c>
      <c r="B763" s="5" t="s">
        <v>139</v>
      </c>
      <c r="C763" s="5" t="s">
        <v>13</v>
      </c>
      <c r="D763" s="5" t="s">
        <v>14</v>
      </c>
      <c r="E763" s="5" t="s">
        <v>253</v>
      </c>
      <c r="F763" s="5" t="s">
        <v>14</v>
      </c>
      <c r="G763" s="5">
        <v>1</v>
      </c>
    </row>
    <row r="764" spans="1:7" outlineLevel="4" collapsed="1">
      <c r="A764" s="5" t="s">
        <v>14</v>
      </c>
      <c r="B764" s="5" t="s">
        <v>139</v>
      </c>
      <c r="C764" s="5" t="s">
        <v>13</v>
      </c>
      <c r="D764" s="5" t="s">
        <v>14</v>
      </c>
      <c r="E764" s="5" t="s">
        <v>261</v>
      </c>
      <c r="F764" s="5" t="s">
        <v>14</v>
      </c>
      <c r="G764" s="5">
        <v>1</v>
      </c>
    </row>
    <row r="765" spans="1:7" outlineLevel="4" collapsed="1">
      <c r="A765" s="5" t="s">
        <v>14</v>
      </c>
      <c r="B765" s="5" t="s">
        <v>139</v>
      </c>
      <c r="C765" s="5" t="s">
        <v>13</v>
      </c>
      <c r="D765" s="5" t="s">
        <v>14</v>
      </c>
      <c r="E765" s="5" t="s">
        <v>233</v>
      </c>
      <c r="F765" s="5" t="s">
        <v>14</v>
      </c>
      <c r="G765" s="5">
        <v>1</v>
      </c>
    </row>
    <row r="766" spans="1:7" ht="29" outlineLevel="4" collapsed="1">
      <c r="A766" s="5" t="s">
        <v>11</v>
      </c>
      <c r="B766" s="5" t="s">
        <v>53</v>
      </c>
      <c r="C766" s="8" t="s">
        <v>264</v>
      </c>
      <c r="D766" s="5"/>
      <c r="E766" s="5" t="s">
        <v>265</v>
      </c>
      <c r="F766" s="5" t="s">
        <v>14</v>
      </c>
      <c r="G766" s="5" t="s">
        <v>266</v>
      </c>
    </row>
    <row r="767" spans="1:7" outlineLevel="4" collapsed="1">
      <c r="A767" s="6" t="s">
        <v>14</v>
      </c>
      <c r="B767" s="7" t="s">
        <v>267</v>
      </c>
      <c r="C767" s="6" t="s">
        <v>13</v>
      </c>
      <c r="D767" s="6" t="b">
        <f>EXACT(G766,"Multiple")</f>
        <v>0</v>
      </c>
      <c r="E767" s="6" t="s">
        <v>268</v>
      </c>
      <c r="F767" s="6" t="s">
        <v>14</v>
      </c>
      <c r="G767" s="6" t="s">
        <v>13</v>
      </c>
    </row>
    <row r="768" spans="1:7" ht="29" outlineLevel="5" collapsed="1">
      <c r="A768" s="5" t="s">
        <v>11</v>
      </c>
      <c r="B768" s="5" t="s">
        <v>53</v>
      </c>
      <c r="C768" s="8" t="s">
        <v>349</v>
      </c>
      <c r="D768" s="5"/>
      <c r="E768" s="5" t="s">
        <v>350</v>
      </c>
      <c r="F768" s="5" t="s">
        <v>14</v>
      </c>
      <c r="G768" s="5" t="s">
        <v>351</v>
      </c>
    </row>
    <row r="769" spans="1:7" ht="29" outlineLevel="5" collapsed="1">
      <c r="A769" s="5" t="s">
        <v>14</v>
      </c>
      <c r="B769" s="5" t="s">
        <v>53</v>
      </c>
      <c r="C769" s="8" t="s">
        <v>352</v>
      </c>
      <c r="D769" s="5" t="b">
        <f>EXACT(G768,"Isolated grid systems with multiple fuel and technology types with combined cycle power plants")</f>
        <v>0</v>
      </c>
      <c r="E769" s="5" t="s">
        <v>353</v>
      </c>
      <c r="F769" s="5" t="s">
        <v>14</v>
      </c>
      <c r="G769" s="5" t="s">
        <v>11</v>
      </c>
    </row>
    <row r="770" spans="1:7" ht="29" outlineLevel="5" collapsed="1">
      <c r="A770" s="5" t="s">
        <v>14</v>
      </c>
      <c r="B770" s="5" t="s">
        <v>53</v>
      </c>
      <c r="C770" s="8" t="s">
        <v>354</v>
      </c>
      <c r="D770" s="5" t="b">
        <f>EXACT(G768,"Isolated grid systems with multiple fuel and technology types without combined cycle power plants")</f>
        <v>0</v>
      </c>
      <c r="E770" s="5" t="s">
        <v>353</v>
      </c>
      <c r="F770" s="5" t="s">
        <v>14</v>
      </c>
      <c r="G770" s="5" t="s">
        <v>11</v>
      </c>
    </row>
    <row r="771" spans="1:7" outlineLevel="3" collapsed="1">
      <c r="A771" s="6" t="s">
        <v>14</v>
      </c>
      <c r="B771" s="7" t="s">
        <v>250</v>
      </c>
      <c r="C771" s="6" t="s">
        <v>13</v>
      </c>
      <c r="D771" s="6" t="b">
        <f>EXACT(G750,"Grid is located in LDC/SIDs/URC")</f>
        <v>1</v>
      </c>
      <c r="E771" s="6" t="s">
        <v>250</v>
      </c>
      <c r="F771" s="6" t="s">
        <v>14</v>
      </c>
      <c r="G771" s="6" t="s">
        <v>13</v>
      </c>
    </row>
    <row r="772" spans="1:7" outlineLevel="4" collapsed="1">
      <c r="A772" s="5" t="s">
        <v>14</v>
      </c>
      <c r="B772" s="5" t="s">
        <v>139</v>
      </c>
      <c r="C772" s="5" t="s">
        <v>13</v>
      </c>
      <c r="D772" s="5" t="s">
        <v>14</v>
      </c>
      <c r="E772" s="5" t="s">
        <v>251</v>
      </c>
      <c r="F772" s="5" t="s">
        <v>14</v>
      </c>
      <c r="G772" s="5">
        <v>1</v>
      </c>
    </row>
    <row r="773" spans="1:7" outlineLevel="4" collapsed="1">
      <c r="A773" s="5" t="s">
        <v>14</v>
      </c>
      <c r="B773" s="5" t="s">
        <v>139</v>
      </c>
      <c r="C773" s="5" t="s">
        <v>13</v>
      </c>
      <c r="D773" s="5" t="s">
        <v>14</v>
      </c>
      <c r="E773" s="5" t="s">
        <v>252</v>
      </c>
      <c r="F773" s="5" t="s">
        <v>14</v>
      </c>
      <c r="G773" s="5">
        <v>1</v>
      </c>
    </row>
    <row r="774" spans="1:7" outlineLevel="4" collapsed="1">
      <c r="A774" s="5" t="s">
        <v>14</v>
      </c>
      <c r="B774" s="5" t="s">
        <v>139</v>
      </c>
      <c r="C774" s="5" t="s">
        <v>13</v>
      </c>
      <c r="D774" s="5" t="s">
        <v>14</v>
      </c>
      <c r="E774" s="5" t="s">
        <v>253</v>
      </c>
      <c r="F774" s="5" t="s">
        <v>14</v>
      </c>
      <c r="G774" s="5">
        <v>1</v>
      </c>
    </row>
    <row r="775" spans="1:7" outlineLevel="4" collapsed="1">
      <c r="A775" s="5" t="s">
        <v>14</v>
      </c>
      <c r="B775" s="5" t="s">
        <v>139</v>
      </c>
      <c r="C775" s="5" t="s">
        <v>13</v>
      </c>
      <c r="D775" s="5" t="s">
        <v>14</v>
      </c>
      <c r="E775" s="5" t="s">
        <v>233</v>
      </c>
      <c r="F775" s="5" t="s">
        <v>14</v>
      </c>
      <c r="G775" s="5">
        <v>1</v>
      </c>
    </row>
    <row r="776" spans="1:7" ht="29" outlineLevel="4" collapsed="1">
      <c r="A776" s="5" t="s">
        <v>11</v>
      </c>
      <c r="B776" s="5" t="s">
        <v>53</v>
      </c>
      <c r="C776" s="8" t="s">
        <v>254</v>
      </c>
      <c r="D776" s="5"/>
      <c r="E776" s="5" t="s">
        <v>255</v>
      </c>
      <c r="F776" s="5" t="s">
        <v>14</v>
      </c>
      <c r="G776" s="5" t="s">
        <v>11</v>
      </c>
    </row>
    <row r="777" spans="1:7" ht="43.5" outlineLevel="4" collapsed="1">
      <c r="A777" s="5" t="s">
        <v>11</v>
      </c>
      <c r="B777" s="5" t="s">
        <v>53</v>
      </c>
      <c r="C777" s="8" t="s">
        <v>256</v>
      </c>
      <c r="D777" s="5"/>
      <c r="E777" s="5" t="s">
        <v>257</v>
      </c>
      <c r="F777" s="5" t="s">
        <v>14</v>
      </c>
      <c r="G777" s="5" t="s">
        <v>258</v>
      </c>
    </row>
    <row r="778" spans="1:7" ht="29" outlineLevel="4" collapsed="1">
      <c r="A778" s="5" t="s">
        <v>11</v>
      </c>
      <c r="B778" s="5" t="s">
        <v>53</v>
      </c>
      <c r="C778" s="8" t="s">
        <v>259</v>
      </c>
      <c r="D778" s="5"/>
      <c r="E778" s="5" t="s">
        <v>260</v>
      </c>
      <c r="F778" s="5" t="s">
        <v>14</v>
      </c>
      <c r="G778" s="5" t="s">
        <v>11</v>
      </c>
    </row>
    <row r="779" spans="1:7" outlineLevel="4" collapsed="1">
      <c r="A779" s="5" t="s">
        <v>14</v>
      </c>
      <c r="B779" s="5" t="s">
        <v>139</v>
      </c>
      <c r="C779" s="5" t="s">
        <v>13</v>
      </c>
      <c r="D779" s="5" t="s">
        <v>14</v>
      </c>
      <c r="E779" s="5" t="s">
        <v>261</v>
      </c>
      <c r="F779" s="5" t="s">
        <v>14</v>
      </c>
      <c r="G779" s="5">
        <v>1</v>
      </c>
    </row>
    <row r="780" spans="1:7" outlineLevel="2" collapsed="1">
      <c r="A780" s="6" t="s">
        <v>14</v>
      </c>
      <c r="B780" s="7" t="s">
        <v>269</v>
      </c>
      <c r="C780" s="6" t="s">
        <v>13</v>
      </c>
      <c r="D780" s="6" t="b">
        <f>EXACT(G748,"Yes")</f>
        <v>1</v>
      </c>
      <c r="E780" s="6" t="s">
        <v>269</v>
      </c>
      <c r="F780" s="6" t="s">
        <v>14</v>
      </c>
      <c r="G780" s="6" t="s">
        <v>13</v>
      </c>
    </row>
    <row r="781" spans="1:7" outlineLevel="3" collapsed="1">
      <c r="A781" s="5" t="s">
        <v>14</v>
      </c>
      <c r="B781" s="5" t="s">
        <v>139</v>
      </c>
      <c r="C781" s="5" t="s">
        <v>13</v>
      </c>
      <c r="D781" s="5" t="s">
        <v>14</v>
      </c>
      <c r="E781" s="5" t="s">
        <v>251</v>
      </c>
      <c r="F781" s="5" t="s">
        <v>14</v>
      </c>
      <c r="G781" s="5">
        <v>1</v>
      </c>
    </row>
    <row r="782" spans="1:7" outlineLevel="3" collapsed="1">
      <c r="A782" s="5" t="s">
        <v>14</v>
      </c>
      <c r="B782" s="5" t="s">
        <v>139</v>
      </c>
      <c r="C782" s="5" t="s">
        <v>13</v>
      </c>
      <c r="D782" s="5" t="s">
        <v>14</v>
      </c>
      <c r="E782" s="5" t="s">
        <v>261</v>
      </c>
      <c r="F782" s="5" t="s">
        <v>14</v>
      </c>
      <c r="G782" s="5">
        <v>1</v>
      </c>
    </row>
    <row r="783" spans="1:7" outlineLevel="3" collapsed="1">
      <c r="A783" s="5" t="s">
        <v>14</v>
      </c>
      <c r="B783" s="5" t="s">
        <v>139</v>
      </c>
      <c r="C783" s="5" t="s">
        <v>13</v>
      </c>
      <c r="D783" s="5" t="s">
        <v>14</v>
      </c>
      <c r="E783" s="5" t="s">
        <v>252</v>
      </c>
      <c r="F783" s="5" t="s">
        <v>14</v>
      </c>
      <c r="G783" s="5">
        <v>1</v>
      </c>
    </row>
    <row r="784" spans="1:7" outlineLevel="3" collapsed="1">
      <c r="A784" s="5" t="s">
        <v>14</v>
      </c>
      <c r="B784" s="5" t="s">
        <v>139</v>
      </c>
      <c r="C784" s="5" t="s">
        <v>13</v>
      </c>
      <c r="D784" s="5" t="s">
        <v>14</v>
      </c>
      <c r="E784" s="5" t="s">
        <v>253</v>
      </c>
      <c r="F784" s="5" t="s">
        <v>14</v>
      </c>
      <c r="G784" s="5">
        <v>1</v>
      </c>
    </row>
    <row r="785" spans="1:7" ht="29" outlineLevel="2" collapsed="1">
      <c r="A785" s="5" t="s">
        <v>11</v>
      </c>
      <c r="B785" s="5" t="s">
        <v>53</v>
      </c>
      <c r="C785" s="8" t="s">
        <v>270</v>
      </c>
      <c r="D785" s="5"/>
      <c r="E785" s="5" t="s">
        <v>271</v>
      </c>
      <c r="F785" s="5" t="s">
        <v>14</v>
      </c>
      <c r="G785" s="5" t="s">
        <v>11</v>
      </c>
    </row>
    <row r="786" spans="1:7" ht="29" outlineLevel="2" collapsed="1">
      <c r="A786" s="5" t="s">
        <v>11</v>
      </c>
      <c r="B786" s="5" t="s">
        <v>53</v>
      </c>
      <c r="C786" s="8" t="s">
        <v>272</v>
      </c>
      <c r="D786" s="5"/>
      <c r="E786" s="5" t="s">
        <v>273</v>
      </c>
      <c r="F786" s="5" t="s">
        <v>14</v>
      </c>
      <c r="G786" s="5" t="s">
        <v>274</v>
      </c>
    </row>
    <row r="787" spans="1:7" outlineLevel="2" collapsed="1">
      <c r="A787" s="5" t="s">
        <v>14</v>
      </c>
      <c r="B787" s="5" t="s">
        <v>139</v>
      </c>
      <c r="C787" s="5" t="s">
        <v>13</v>
      </c>
      <c r="D787" s="5" t="s">
        <v>14</v>
      </c>
      <c r="E787" s="5" t="s">
        <v>275</v>
      </c>
      <c r="F787" s="5" t="s">
        <v>14</v>
      </c>
      <c r="G787" s="5">
        <v>1</v>
      </c>
    </row>
    <row r="788" spans="1:7">
      <c r="A788" s="3" t="s">
        <v>11</v>
      </c>
      <c r="B788" s="4" t="s">
        <v>415</v>
      </c>
      <c r="C788" s="3" t="s">
        <v>13</v>
      </c>
      <c r="D788" s="3"/>
      <c r="E788" s="3" t="s">
        <v>415</v>
      </c>
      <c r="F788" s="3" t="s">
        <v>14</v>
      </c>
      <c r="G788" s="3" t="s">
        <v>13</v>
      </c>
    </row>
    <row r="789" spans="1:7" outlineLevel="1" collapsed="1">
      <c r="A789" s="6" t="s">
        <v>11</v>
      </c>
      <c r="B789" s="7" t="s">
        <v>416</v>
      </c>
      <c r="C789" s="6" t="s">
        <v>13</v>
      </c>
      <c r="D789" s="6"/>
      <c r="E789" s="6" t="s">
        <v>417</v>
      </c>
      <c r="F789" s="6" t="s">
        <v>11</v>
      </c>
      <c r="G789" s="6" t="s">
        <v>13</v>
      </c>
    </row>
    <row r="790" spans="1:7" outlineLevel="2" collapsed="1">
      <c r="A790" s="5" t="s">
        <v>11</v>
      </c>
      <c r="B790" s="5" t="s">
        <v>15</v>
      </c>
      <c r="C790" s="5" t="s">
        <v>13</v>
      </c>
      <c r="D790" s="5"/>
      <c r="E790" s="5" t="s">
        <v>418</v>
      </c>
      <c r="F790" s="5" t="s">
        <v>14</v>
      </c>
      <c r="G790" s="5" t="s">
        <v>17</v>
      </c>
    </row>
    <row r="791" spans="1:7" outlineLevel="2" collapsed="1">
      <c r="A791" s="5" t="s">
        <v>11</v>
      </c>
      <c r="B791" s="5" t="s">
        <v>15</v>
      </c>
      <c r="C791" s="5" t="s">
        <v>13</v>
      </c>
      <c r="D791" s="5"/>
      <c r="E791" s="5" t="s">
        <v>419</v>
      </c>
      <c r="F791" s="5" t="s">
        <v>14</v>
      </c>
      <c r="G791" s="5" t="s">
        <v>17</v>
      </c>
    </row>
    <row r="792" spans="1:7" ht="29" outlineLevel="2" collapsed="1">
      <c r="A792" s="5" t="s">
        <v>11</v>
      </c>
      <c r="B792" s="5" t="s">
        <v>53</v>
      </c>
      <c r="C792" s="8" t="s">
        <v>420</v>
      </c>
      <c r="D792" s="5"/>
      <c r="E792" s="5" t="s">
        <v>421</v>
      </c>
      <c r="F792" s="5" t="s">
        <v>14</v>
      </c>
      <c r="G792" s="5" t="s">
        <v>422</v>
      </c>
    </row>
    <row r="793" spans="1:7" ht="29" outlineLevel="2" collapsed="1">
      <c r="A793" s="5" t="s">
        <v>14</v>
      </c>
      <c r="B793" s="5" t="s">
        <v>139</v>
      </c>
      <c r="C793" s="5" t="s">
        <v>13</v>
      </c>
      <c r="D793" s="5" t="b">
        <f>EXACT(G792,"The CO2 emission coefficient is calculated based on net calorific value and CO2 emission factor of the fuel type")</f>
        <v>0</v>
      </c>
      <c r="E793" s="5" t="s">
        <v>423</v>
      </c>
      <c r="F793" s="5" t="s">
        <v>14</v>
      </c>
      <c r="G793" s="5">
        <v>1</v>
      </c>
    </row>
    <row r="794" spans="1:7" outlineLevel="2" collapsed="1">
      <c r="A794" s="5" t="s">
        <v>14</v>
      </c>
      <c r="B794" s="5" t="s">
        <v>139</v>
      </c>
      <c r="C794" s="5" t="s">
        <v>13</v>
      </c>
      <c r="D794" s="5" t="b">
        <f>EXACT(G792,"The CO2 emission coefficient is calculated based on net calorific value and CO2 emission factor of the fuel type")</f>
        <v>0</v>
      </c>
      <c r="E794" s="5" t="s">
        <v>424</v>
      </c>
      <c r="F794" s="5" t="s">
        <v>14</v>
      </c>
      <c r="G794" s="5">
        <v>1</v>
      </c>
    </row>
    <row r="795" spans="1:7" outlineLevel="2" collapsed="1">
      <c r="A795" s="6" t="s">
        <v>14</v>
      </c>
      <c r="B795" s="7" t="s">
        <v>425</v>
      </c>
      <c r="C795" s="6" t="s">
        <v>13</v>
      </c>
      <c r="D795" s="6" t="b">
        <f>EXACT(G792,"The CO2 emission coefficient is calculated based on the chemical composition of the fossil fuel type")</f>
        <v>1</v>
      </c>
      <c r="E795" s="6" t="s">
        <v>426</v>
      </c>
      <c r="F795" s="6" t="s">
        <v>14</v>
      </c>
      <c r="G795" s="6" t="s">
        <v>13</v>
      </c>
    </row>
    <row r="796" spans="1:7" ht="29" outlineLevel="3" collapsed="1">
      <c r="A796" s="5" t="s">
        <v>11</v>
      </c>
      <c r="B796" s="5" t="s">
        <v>53</v>
      </c>
      <c r="C796" s="8" t="s">
        <v>427</v>
      </c>
      <c r="D796" s="5"/>
      <c r="E796" s="5" t="s">
        <v>426</v>
      </c>
      <c r="F796" s="5" t="s">
        <v>14</v>
      </c>
      <c r="G796" s="5" t="s">
        <v>428</v>
      </c>
    </row>
    <row r="797" spans="1:7" ht="29" outlineLevel="3" collapsed="1">
      <c r="A797" s="5" t="s">
        <v>14</v>
      </c>
      <c r="B797" s="5" t="s">
        <v>139</v>
      </c>
      <c r="C797" s="5" t="s">
        <v>13</v>
      </c>
      <c r="D797" s="5" t="b">
        <f>EXACT(G796,"Volume")</f>
        <v>0</v>
      </c>
      <c r="E797" s="5" t="s">
        <v>429</v>
      </c>
      <c r="F797" s="5" t="s">
        <v>14</v>
      </c>
      <c r="G797" s="5">
        <v>1</v>
      </c>
    </row>
    <row r="798" spans="1:7" ht="29" outlineLevel="3" collapsed="1">
      <c r="A798" s="5" t="s">
        <v>14</v>
      </c>
      <c r="B798" s="5" t="s">
        <v>139</v>
      </c>
      <c r="C798" s="5" t="s">
        <v>13</v>
      </c>
      <c r="D798" s="5" t="b">
        <f>EXACT(G796,"Volume")</f>
        <v>0</v>
      </c>
      <c r="E798" s="5" t="s">
        <v>430</v>
      </c>
      <c r="F798" s="5" t="s">
        <v>14</v>
      </c>
      <c r="G798" s="5">
        <v>1</v>
      </c>
    </row>
    <row r="799" spans="1:7" ht="29" outlineLevel="3" collapsed="1">
      <c r="A799" s="5" t="s">
        <v>14</v>
      </c>
      <c r="B799" s="5" t="s">
        <v>139</v>
      </c>
      <c r="C799" s="5" t="s">
        <v>13</v>
      </c>
      <c r="D799" s="5" t="b">
        <f>EXACT(G796,"Mass")</f>
        <v>1</v>
      </c>
      <c r="E799" s="5" t="s">
        <v>429</v>
      </c>
      <c r="F799" s="5" t="s">
        <v>14</v>
      </c>
      <c r="G799" s="5">
        <v>1</v>
      </c>
    </row>
    <row r="800" spans="1:7" ht="29" outlineLevel="2" collapsed="1">
      <c r="A800" s="5" t="s">
        <v>11</v>
      </c>
      <c r="B800" s="5" t="s">
        <v>139</v>
      </c>
      <c r="C800" s="5" t="s">
        <v>13</v>
      </c>
      <c r="D800" s="5"/>
      <c r="E800" s="5" t="s">
        <v>431</v>
      </c>
      <c r="F800" s="5" t="s">
        <v>14</v>
      </c>
      <c r="G800" s="5">
        <v>1</v>
      </c>
    </row>
    <row r="801" spans="1:7" outlineLevel="2" collapsed="1">
      <c r="A801" s="5" t="s">
        <v>14</v>
      </c>
      <c r="B801" s="5" t="s">
        <v>139</v>
      </c>
      <c r="C801" s="5" t="s">
        <v>13</v>
      </c>
      <c r="D801" s="5" t="s">
        <v>14</v>
      </c>
      <c r="E801" s="5" t="s">
        <v>432</v>
      </c>
      <c r="F801" s="5" t="s">
        <v>14</v>
      </c>
      <c r="G801" s="5">
        <v>1</v>
      </c>
    </row>
    <row r="802" spans="1:7" outlineLevel="2" collapsed="1">
      <c r="A802" s="5" t="s">
        <v>14</v>
      </c>
      <c r="B802" s="5" t="s">
        <v>139</v>
      </c>
      <c r="C802" s="5" t="s">
        <v>13</v>
      </c>
      <c r="D802" s="5" t="s">
        <v>14</v>
      </c>
      <c r="E802" s="5" t="s">
        <v>433</v>
      </c>
      <c r="F802" s="5" t="s">
        <v>14</v>
      </c>
      <c r="G802" s="5">
        <v>1</v>
      </c>
    </row>
    <row r="803" spans="1:7" ht="29" outlineLevel="1" collapsed="1">
      <c r="A803" s="5" t="s">
        <v>14</v>
      </c>
      <c r="B803" s="5" t="s">
        <v>139</v>
      </c>
      <c r="C803" s="5" t="s">
        <v>13</v>
      </c>
      <c r="D803" s="5" t="s">
        <v>14</v>
      </c>
      <c r="E803" s="5" t="s">
        <v>434</v>
      </c>
      <c r="F803" s="5" t="s">
        <v>14</v>
      </c>
      <c r="G803" s="5">
        <v>1</v>
      </c>
    </row>
  </sheetData>
  <mergeCells count="3">
    <mergeCell ref="A1:G1"/>
    <mergeCell ref="B2:G2"/>
    <mergeCell ref="B3:G3"/>
  </mergeCells>
  <hyperlinks>
    <hyperlink ref="B5" location="#'Project Details'!A1" display="Project Details" xr:uid="{23CD0C46-7852-4F27-83FB-95C7BAA4F7BB}"/>
    <hyperlink ref="B28" location="#'Date Range'!A1" display="Date Range" xr:uid="{8D4B0E69-466D-4BD2-83E3-CB6577280AE2}"/>
    <hyperlink ref="B31" location="#'Date Range'!A1" display="Date Range" xr:uid="{65235310-D1A4-44A6-B12A-EC3F4857AA24}"/>
    <hyperlink ref="C38" location="#'Would you like to use t (enum)'!A3" display="Would you like to use t (enum)" xr:uid="{CC938EA2-AF1F-466F-91BB-39C0424BD7BF}"/>
    <hyperlink ref="B39" location="#'Tool 01'!A1" display="Tool 01" xr:uid="{3D2C4CFD-0478-4830-A91A-9F68EE11D0F1}"/>
    <hyperlink ref="C40" location="#'Is the proposed project (enum)'!A3" display="Is the proposed project (enum)" xr:uid="{E8220896-3272-4031-8FA7-E4902823288C}"/>
    <hyperlink ref="B42" location="#'Step 1 Identification of alter'!A1" display="Step 1 Identification of alter" xr:uid="{DE13706B-9782-4124-B03B-E20B6C0DF49A}"/>
    <hyperlink ref="C43" location="#'Have realistic and cred (enum)'!A3" display="Have realistic and cred (enum)" xr:uid="{6D78342B-604E-4784-9819-36B97E670FEB}"/>
    <hyperlink ref="B45" location="#'Step 1 Identification of al 1'!A1" display="Step 1 Identification of al 1" xr:uid="{86A111E6-B170-44B0-870E-4BA527068686}"/>
    <hyperlink ref="C46" location="#'Are the alternative sce (enum)'!A3" display="Are the alternative sce (enum)" xr:uid="{5482A730-8697-48CF-9785-6761B109EE2D}"/>
    <hyperlink ref="B48" location="#'Step 2 Investment analysis'!A1" display="Step 2 Investment analysis" xr:uid="{455D798E-FCAE-4299-8490-C7506520DD28}"/>
    <hyperlink ref="C49" location="#'Investment analysis (enum)'!A3" display="Investment analysis (enum)" xr:uid="{3FC720EE-57FD-4185-9E59-2771FBC0ACFD}"/>
    <hyperlink ref="B50" location="#'Step 3 Barrier analysis. Quest'!A1" display="Step 3 Barrier analysis. Quest" xr:uid="{3DBECE6D-E000-4E27-8A3E-07FC15C7964B}"/>
    <hyperlink ref="C51" location="#' Is there at least one  (enum)'!A3" display=" Is there at least one  (enum)" xr:uid="{63F51EE9-14CF-42E8-9239-E06090EA3EBC}"/>
    <hyperlink ref="B53" location="#'Step 3 Barrier analysis. Qu 1'!A1" display="Step 3 Barrier analysis. Qu 1" xr:uid="{8C70BCA2-A863-4440-9D85-31346B86663E}"/>
    <hyperlink ref="C54" location="#'Is at least one alterna (enum)'!A3" display="Is at least one alterna (enum)" xr:uid="{A47CC639-2329-4916-AAE5-443701A714F3}"/>
    <hyperlink ref="B56" location="#'Step 4 Common practice analysi'!A1" display="Step 4 Common practice analysi" xr:uid="{D77CB387-FEC9-48F2-9B6F-E92748CA8ECE}"/>
    <hyperlink ref="C57" location="#'No similar activities c (enum)'!A3" display="No similar activities c (enum)" xr:uid="{E127F38F-2461-44E2-85EE-FBEFB5DB47AA}"/>
    <hyperlink ref="B59" location="#'Step 4 Common practice anal 1'!A1" display="Step 4 Common practice anal 1" xr:uid="{0460A624-75BA-42D3-AE26-AF92F1445F30}"/>
    <hyperlink ref="B61" location="#'Step 3 Barrier analysis. Quest'!A1" display="Step 3 Barrier analysis. Quest" xr:uid="{537C7E8E-69E6-420A-B0A9-1EC9DD996851}"/>
    <hyperlink ref="C62" location="#' Is there at least one  (enum)'!A3" display=" Is there at least one  (enum)" xr:uid="{5429A6E1-974B-468D-A9AC-80C5A607C6CC}"/>
    <hyperlink ref="B64" location="#'Step 3 Barrier analysis. Qu 1'!A1" display="Step 3 Barrier analysis. Qu 1" xr:uid="{BD2A0B15-BE6E-4A44-A353-87E5B1125E25}"/>
    <hyperlink ref="C65" location="#'Is at least one alterna (enum)'!A3" display="Is at least one alterna (enum)" xr:uid="{A13C19C9-9015-4A39-B548-948CC9CC6670}"/>
    <hyperlink ref="B67" location="#'Step 4 Common practice analysi'!A1" display="Step 4 Common practice analysi" xr:uid="{A09AD1F6-E4A9-42E4-8307-63A971038947}"/>
    <hyperlink ref="C68" location="#'No similar activities c (enum)'!A3" display="No similar activities c (enum)" xr:uid="{C2645212-EA53-4C1D-91F5-5394296C28DC}"/>
    <hyperlink ref="B70" location="#'Step 4 Common practice anal 1'!A1" display="Step 4 Common practice anal 1" xr:uid="{C5236A8D-CD2B-44B9-9D8F-D22FF9535566}"/>
    <hyperlink ref="B75" location="#'Tool 32'!A1" display="Tool 32" xr:uid="{7DF9A54B-192B-4048-A2F2-F7B85432A8DF}"/>
    <hyperlink ref="C76" location="#'Choose which activity p (enum)'!A3" display="Choose which activity p (enum)" xr:uid="{1E5E8252-D84A-425A-88FD-6F22D0D08B21}"/>
    <hyperlink ref="B77" location="#'Positive list for technologyme'!A1" display="Positive list for technologyme" xr:uid="{03A1A4C0-5FE8-4705-B67C-1D945383FD38}"/>
    <hyperlink ref="C78" location="#'Choose which technology (enum)'!A3" display="Choose which technology (enum)" xr:uid="{5032A6E7-A35C-43A3-BB06-9968AC472CF8}"/>
    <hyperlink ref="B80" location="#'Renewable energy'!A1" display="Renewable energy" xr:uid="{C282D5BF-E0A8-4818-83BE-24B02A39AD9C}"/>
    <hyperlink ref="C81" location="#'Choose which renewable  (enum)'!A3" display="Choose which renewable  (enum)" xr:uid="{E506CB44-3643-4B98-9DBB-2C04D5DE2AD8}"/>
    <hyperlink ref="B82" location="#'Rural electrification projects'!A1" display="Rural electrification projects" xr:uid="{8A12D58B-4D80-40D7-A836-539984ECE32D}"/>
    <hyperlink ref="C83" location="#'Does the project mee 4 (enum)'!A3" display="Does the project mee 4 (enum)" xr:uid="{75389606-2003-4164-935D-0B01B14687F1}"/>
    <hyperlink ref="B87" location="#'Tech for small-scale off-grid '!A1" display="Tech for small-scale off-grid " xr:uid="{4085F8E4-3E6F-4398-80F2-209C4188C151}"/>
    <hyperlink ref="C88" location="#'Does the project mee 3 (enum)'!A3" display="Does the project mee 3 (enum)" xr:uid="{A9E56ED9-6683-4113-BBCE-7F3FC51A149A}"/>
    <hyperlink ref="B92" location="#'Tech for small-scale grid-conn'!A1" display="Tech for small-scale grid-conn" xr:uid="{EA9E8C8B-1346-4512-A0B9-8B95743BB397}"/>
    <hyperlink ref="C93" location="#'Does the project includ (enum)'!A3" display="Does the project includ (enum)" xr:uid="{DDCB0E37-D1DA-4928-B181-21DA40F0C1AB}"/>
    <hyperlink ref="B97" location="#'Tech for large-scale isolated '!A1" display="Tech for large-scale isolated " xr:uid="{29D00D59-809D-48B7-AB71-B6377DF917C0}"/>
    <hyperlink ref="C99" location="#'Does the project mee 2 (enum)'!A3" display="Does the project mee 2 (enum)" xr:uid="{6F8D50B2-F0FB-402F-9E37-9CA05912312D}"/>
    <hyperlink ref="B103" location="#'Tech for large-scale grid-conn'!A1" display="Tech for large-scale grid-conn" xr:uid="{4F64BDA1-395E-4324-BCB0-3A12AD4F9BB8}"/>
    <hyperlink ref="C104" location="#'Choose which grid-conne (enum)'!A3" display="Choose which grid-conne (enum)" xr:uid="{985F4CDC-989E-4341-897F-28317BC8F9A9}"/>
    <hyperlink ref="C105" location="#'Does the project mee 1 (enum)'!A3" display="Does the project mee 1 (enum)" xr:uid="{A4075267-1D3A-43DF-BBA6-1BF335D5599C}"/>
    <hyperlink ref="B109" location="#'Waste handling and disposal'!A1" display="Waste handling and disposal" xr:uid="{BBC02E51-5291-43D5-9EFB-63FFB772FE77}"/>
    <hyperlink ref="C110" location="#'Choose which waste hand (enum)'!A3" display="Choose which waste hand (enum)" xr:uid="{26D4C565-D350-48B2-995B-0C4D38D312ED}"/>
    <hyperlink ref="B111" location="#'Methane recovery in wastewater'!A1" display="Methane recovery in wastewater" xr:uid="{48EEB8EB-9765-415A-925A-A12B13DE8B17}"/>
    <hyperlink ref="C112" location="#'Does the project meet t (enum)'!A3" display="Does the project meet t (enum)" xr:uid="{25EF7957-436F-4FCD-A7D9-072493F50128}"/>
    <hyperlink ref="B116" location="#'Landfill gas recovery and its '!A1" display="Landfill gas recovery and its " xr:uid="{97151B77-C043-4027-9354-BE788E8150C4}"/>
    <hyperlink ref="C117" location="#'Does project meet the f (enum)'!A3" display="Does project meet the f (enum)" xr:uid="{8596A519-0727-427A-B778-B71AE44D18B3}"/>
    <hyperlink ref="C142" location="#'Does project include in (enum)'!A3" display="Does project include in (enum)" xr:uid="{86A3707B-D137-485A-A926-5DA53187F294}"/>
    <hyperlink ref="B143" location="#'Power Density'!A1" display="Power Density" xr:uid="{507F3CD8-DE8A-444E-A285-1A00EFAF7985}"/>
    <hyperlink ref="B152" location="#'Power Density Integrated'!A1" display="Power Density Integrated" xr:uid="{307506D0-0E5A-4E97-BECF-89156866A0C6}"/>
    <hyperlink ref="C160" location="#'Does the source of elec (enum)'!A3" display="Does the source of elec (enum)" xr:uid="{FED71B51-5470-40B7-8C77-94D1894538F8}"/>
    <hyperlink ref="B161" location="#'Tool 05'!A1" display="Tool 05" xr:uid="{36B5444E-02F6-48A5-AE90-B1F0480962B5}"/>
    <hyperlink ref="C162" location="#'If emissions are calcul (enum)'!A3" display="If emissions are calcul (enum)" xr:uid="{2F89F1DE-FC8E-447A-90B9-F8578001B59F}"/>
    <hyperlink ref="B163" location="#'Tool 05 Scenario C'!A1" display="Tool 05 Scenario C" xr:uid="{0936DD26-FE97-40D3-9AED-CB5FE2F90F68}"/>
    <hyperlink ref="C164" location="#'Please select the appro (enum)'!A3" display="Please select the appro (enum)" xr:uid="{A11DABDB-BB79-4DD7-B256-3468AC5549D0}"/>
    <hyperlink ref="B165" location="#'Tool 05 Scenario A'!A1" display="Tool 05 Scenario A" xr:uid="{FA3361B6-AAF4-401C-A17E-4AA0DC236CE5}"/>
    <hyperlink ref="C166" location="#'Scenario A has 2 option (enum)'!A3" display="Scenario A has 2 option (enum)" xr:uid="{8DE4B614-5C71-4299-B1D5-85DAFCE0C2DC}"/>
    <hyperlink ref="B167" location="#'Tool 07'!A1" display="Tool 07" xr:uid="{890608DC-A58F-4222-9968-A861E93028E2}"/>
    <hyperlink ref="C169" location="#'Does you have hourly or (enum)'!A3" display="Does you have hourly or (enum)" xr:uid="{BD53F4CA-7A5B-4811-A37E-9FBB569616EC}"/>
    <hyperlink ref="B170" location="#'Is LCMR share less than 50% in'!A1" display="Is LCMR share less than 50% in" xr:uid="{6ABF26CE-0815-4C25-845E-BB7FD1F88B02}"/>
    <hyperlink ref="C171" location="#'Is LCMR share less than (enum)'!A3" display="Is LCMR share less than (enum)" xr:uid="{EF911F54-D0E8-46C7-88FA-5AD59DB5B380}"/>
    <hyperlink ref="B172" location="#'Is the average load by LCMR le'!A1" display="Is the average load by LCMR le" xr:uid="{665BE2E5-71AC-4BAC-8180-3FF1CE5ACDFC}"/>
    <hyperlink ref="C173" location="#'Is the average load by  (enum)'!A3" display="Is the average load by  (enum)" xr:uid="{B4C89F6C-BF69-41C7-99D6-3C7E8F9614A3}"/>
    <hyperlink ref="B174" location="#'Are hourly loads of the grid i'!A1" display="Are hourly loads of the grid i" xr:uid="{1DD0C2B2-4321-491B-8AB3-5024A371350B}"/>
    <hyperlink ref="C175" location="#'Are hourly loads of the (enum)'!A3" display="Are hourly loads of the (enum)" xr:uid="{FD3A1B19-1EFF-4D71-A6F7-7B9BBDEC80C5}"/>
    <hyperlink ref="B176" location="#'Is the LASL more than one thir'!A1" display="Is the LASL more than one thir" xr:uid="{1FC5844B-8CAE-43E2-B0CB-8E3D85CDB93D}"/>
    <hyperlink ref="B177" location="#'Simple Adj OM'!A1" display="Simple Adj OM" xr:uid="{FD88B499-6CB7-4CAD-8EEC-27B4D3F7A940}"/>
    <hyperlink ref="B178" location="#'Average OM Simple OM'!A1" display="Average OM Simple OM" xr:uid="{FE7B7982-7303-4A09-9226-8767F5E198AF}"/>
    <hyperlink ref="C179" location="#'Select one of the two o (enum)'!A3" display="Select one of the two o (enum)" xr:uid="{9365592B-3138-4AF7-9438-89C25BD8D9A0}"/>
    <hyperlink ref="B180" location="#'Calculation based on total fue'!A1" display="Calculation based on total fue" xr:uid="{DDE0FEBB-968A-43FA-8933-FBEC56F50270}"/>
    <hyperlink ref="B181" location="#'Calculation based on average e'!A1" display="Calculation based on average e" xr:uid="{29A98351-3226-463D-90CF-9191EE0D7326}"/>
    <hyperlink ref="B183" location="#'Average OM Simple OM'!A1" display="Average OM Simple OM" xr:uid="{614E68A0-DD5B-4153-A118-0957B3B32ED2}"/>
    <hyperlink ref="C184" location="#'Select one of the two o (enum)'!A3" display="Select one of the two o (enum)" xr:uid="{DDFA03D3-50C4-45DC-8701-F2E482FB1D20}"/>
    <hyperlink ref="B185" location="#'Calculation based on total fue'!A1" display="Calculation based on total fue" xr:uid="{6F6A7F98-7ED9-4582-AEA8-2A2A98AA1277}"/>
    <hyperlink ref="B188" location="#'Fuel Type'!A1" display="Fuel Type" xr:uid="{0D351933-5068-4670-A6B3-140E2FA0BB9F}"/>
    <hyperlink ref="B189" location="#'Calculation based on average e'!A1" display="Calculation based on average e" xr:uid="{D700B762-6D4D-4D3C-8BF8-538D014CB78B}"/>
    <hyperlink ref="B191" location="#'(Average OM Simple Adj OM) Pow'!A1" display="(Average OM Simple Adj OM) Pow" xr:uid="{F28D0EE2-BDB6-42CE-B4F4-98D3B9C5C7B1}"/>
    <hyperlink ref="B193" location="#'Dispatch Data OM'!A1" display="Dispatch Data OM" xr:uid="{1A69A9F6-5866-4A4E-9D6A-06E0628641FF}"/>
    <hyperlink ref="C194" location="#'Select the option th 1 (enum)'!A3" display="Select the option th 1 (enum)" xr:uid="{8B5DA555-3323-4507-AC5B-5A0EB3B65ADF}"/>
    <hyperlink ref="B196" location="#'Build Margin'!A1" display="Build Margin" xr:uid="{53A7A3F7-89C3-4D73-94C2-BF4C7C94D386}"/>
    <hyperlink ref="B201" location="#'Power Unit'!A1" display="Power Unit" xr:uid="{A94ADB96-7078-49C4-8C0A-32D6A13206FC}"/>
    <hyperlink ref="B206" location="#'Combined Margin'!A1" display="Combined Margin" xr:uid="{5D38EB79-2E07-453C-88FA-546E094BB7B1}"/>
    <hyperlink ref="C207" location="#'Is data to determine Bu (enum)'!A3" display="Is data to determine Bu (enum)" xr:uid="{7EA15348-1E1C-4D8B-A673-B27AB9B2DCB5}"/>
    <hyperlink ref="B208" location="#'Combined Margin. Is grid locat'!A1" display="Combined Margin. Is grid locat" xr:uid="{FCA88867-2823-4155-A760-BA5F94EAD248}"/>
    <hyperlink ref="C209" location="#'Is grid located in LDCS (enum)'!A3" display="Is grid located in LDCS (enum)" xr:uid="{A32A549B-2C9C-4763-A76A-BB1A309D4DEF}"/>
    <hyperlink ref="B210" location="#'Simplified CM'!A1" display="Simplified CM" xr:uid="{56884925-7F6A-4962-9112-EA6D56567525}"/>
    <hyperlink ref="C215" location="#'Is the project activity (enum)'!A3" display="Is the project activity (enum)" xr:uid="{B06E4D26-68FE-4F56-A3C9-E204FC0910D7}"/>
    <hyperlink ref="C216" location="#'Is the share of renewab (enum)'!A3" display="Is the share of renewab (enum)" xr:uid="{4AF0DC0C-6186-462B-9316-D8374DEE88F3}"/>
    <hyperlink ref="C217" location="#'Has natural gas been us (enum)'!A3" display="Has natural gas been us (enum)" xr:uid="{E36BB6FA-4A80-4BDB-A6A7-EC6A9C684604}"/>
    <hyperlink ref="B219" location="#'Simplified CM for Isolated Gri'!A1" display="Simplified CM for Isolated Gri" xr:uid="{1B3E5710-B6AA-41AA-83EE-EECA19082C8B}"/>
    <hyperlink ref="C225" location="#'Is there a single diese (enum)'!A3" display="Is there a single diese (enum)" xr:uid="{F5D6AC1F-D607-4D00-B330-7B0118850E48}"/>
    <hyperlink ref="B226" location="#'For multiple power plants choo'!A1" display="For multiple power plants choo" xr:uid="{7420D546-B873-4A61-A095-D3DA4E69AEB6}"/>
    <hyperlink ref="B227" location="#'Simplified CM'!A1" display="Simplified CM" xr:uid="{A4FFF6A6-4DAA-4EFC-B398-8A7CC09FF7B7}"/>
    <hyperlink ref="C232" location="#'Is the project activity (enum)'!A3" display="Is the project activity (enum)" xr:uid="{AAA80678-6E9B-44FE-AB0F-BE02FE2A96D9}"/>
    <hyperlink ref="C233" location="#'Is the share of renewab (enum)'!A3" display="Is the share of renewab (enum)" xr:uid="{253AE06A-81A2-4279-AC27-2D0D2C067253}"/>
    <hyperlink ref="C234" location="#'Has natural gas been us (enum)'!A3" display="Has natural gas been us (enum)" xr:uid="{083E2947-1961-49DF-908E-45E17E752DE9}"/>
    <hyperlink ref="B236" location="#'Weighted average CM'!A1" display="Weighted average CM" xr:uid="{BAEDD3DC-8EF5-41CE-B24C-62D8B19CA9D7}"/>
    <hyperlink ref="C241" location="#'Is this data for the fi (enum)'!A3" display="Is this data for the fi (enum)" xr:uid="{6271997B-BA7B-4097-BE82-0B9AB9413E02}"/>
    <hyperlink ref="C242" location="#'Select the option th 2 (enum)'!A3" display="Select the option th 2 (enum)" xr:uid="{3FC1F52B-302E-4B5C-A474-99DBC618A712}"/>
    <hyperlink ref="B244" location="#'Tool 05 Scenario A | Default V'!A1" display="Tool 05 Scenario A | Default V" xr:uid="{F210AF03-334D-45BF-9DB1-830FBDA4B5A1}"/>
    <hyperlink ref="C245" location="#'Choose which option  1 (enum)'!A3" display="Choose which option  1 (enum)" xr:uid="{0E03C874-A7B8-40FC-AD88-23AB65E08409}"/>
    <hyperlink ref="C246" location="#'Does hydro power plants (enum)'!A3" display="Does hydro power plants (enum)" xr:uid="{E230B4CA-D9B8-45D1-87D6-20A17581BBB1}"/>
    <hyperlink ref="B247" location="#'Generic Approach'!A1" display="Generic Approach" xr:uid="{599A1261-7E11-48AC-BC80-5CD2098A5796}"/>
    <hyperlink ref="B257" location="#'Tool 05 Scenario B'!A1" display="Tool 05 Scenario B" xr:uid="{0FB21557-D384-4DB0-A4C4-79137B8376CB}"/>
    <hyperlink ref="C258" location="#'Tool 05 provides 2 appr (enum)'!A3" display="Tool 05 provides 2 appr (enum)" xr:uid="{5CBAA86A-6406-4D2B-AE34-75ACF352EF4B}"/>
    <hyperlink ref="B259" location="#'Tool 05 Scenario B | Generic A'!A1" display="Tool 05 Scenario B | Generic A" xr:uid="{38779FC2-6719-4866-AF42-26477047EB93}"/>
    <hyperlink ref="C260" location="#'Please select which app (enum)'!A3" display="Please select which app (enum)" xr:uid="{844863B3-BFA2-4E7C-A08D-F11F20186F56}"/>
    <hyperlink ref="C261" location="#'Choose which option app (enum)'!A3" display="Choose which option app (enum)" xr:uid="{88A67DBB-40DE-4F3C-AA66-EC36960FCFAA}"/>
    <hyperlink ref="C262" location="#'Select the option th 3 (enum)'!A3" display="Select the option th 3 (enum)" xr:uid="{3ED89DA8-E460-479E-976A-C34EAD67A4D5}"/>
    <hyperlink ref="B263" location="#'Tool 05 Power Plants'!A1" display="Tool 05 Power Plants" xr:uid="{702D7EF7-B694-48F5-9AEA-065A2CC2902C}"/>
    <hyperlink ref="C265" location="#'Type of fossil fuel use (enum)'!A3" display="Type of fossil fuel use (enum)" xr:uid="{3493886E-BB19-4F8E-9533-9448DAABEB0E}"/>
    <hyperlink ref="B275" location="#'Generic Approach'!A1" display="Generic Approach" xr:uid="{8A42C921-A407-4FE8-BC23-0F76D9BDD8BF}"/>
    <hyperlink ref="B289" location="#'Tool 05 Scenario B'!A1" display="Tool 05 Scenario B" xr:uid="{B0FEFCE9-F6F0-41FE-9543-D0E4253931C8}"/>
    <hyperlink ref="C290" location="#'Tool 05 provides 2 appr (enum)'!A3" display="Tool 05 provides 2 appr (enum)" xr:uid="{2A1C173E-AFE2-42FB-83DB-5166A4F723DD}"/>
    <hyperlink ref="B291" location="#'Tool 05 Scenario B | Generic A'!A1" display="Tool 05 Scenario B | Generic A" xr:uid="{951D5FBD-891E-4044-A9D7-29902360B039}"/>
    <hyperlink ref="C292" location="#'Please select which app (enum)'!A3" display="Please select which app (enum)" xr:uid="{11B5C6E5-EEB2-4155-B0F7-3CB785BA830F}"/>
    <hyperlink ref="C293" location="#'Choose which option app (enum)'!A3" display="Choose which option app (enum)" xr:uid="{AE95F178-107C-4C0D-B551-F6C931946FC4}"/>
    <hyperlink ref="C294" location="#'Select the option th 3 (enum)'!A3" display="Select the option th 3 (enum)" xr:uid="{9E2EE0CD-D69D-4D9F-8040-5AEC2DADD99D}"/>
    <hyperlink ref="B295" location="#'Tool 05 Power Plants'!A1" display="Tool 05 Power Plants" xr:uid="{AA5DFE44-1F7C-4DBB-AD34-E54A5823F4CD}"/>
    <hyperlink ref="C297" location="#'Type of fossil fuel use (enum)'!A3" display="Type of fossil fuel use (enum)" xr:uid="{2634DC04-4C1F-4ED8-ACB5-30214F387278}"/>
    <hyperlink ref="B307" location="#'Generic Approach'!A1" display="Generic Approach" xr:uid="{14BD1E58-34ED-4E4F-AF86-191A25ED3B5B}"/>
    <hyperlink ref="B321" location="#'Tool 05 Scenario A'!A1" display="Tool 05 Scenario A" xr:uid="{C000F920-A0B9-44AE-9D09-1BE741FDB06B}"/>
    <hyperlink ref="C322" location="#'Scenario A has 2 option (enum)'!A3" display="Scenario A has 2 option (enum)" xr:uid="{9179064C-5E86-4654-BE31-69D64F373785}"/>
    <hyperlink ref="B323" location="#'Tool 07'!A1" display="Tool 07" xr:uid="{06FFCFE8-E653-4590-8E5D-242A40FAB6C0}"/>
    <hyperlink ref="C325" location="#'Does you have hourly or (enum)'!A3" display="Does you have hourly or (enum)" xr:uid="{C902F1FE-C873-4EB3-9B8D-7EF5A563FBE0}"/>
    <hyperlink ref="B326" location="#'Is LCMR share less than 50% in'!A1" display="Is LCMR share less than 50% in" xr:uid="{C37DD383-0689-4338-861C-3A513D05F5B4}"/>
    <hyperlink ref="C327" location="#'Is LCMR share less than (enum)'!A3" display="Is LCMR share less than (enum)" xr:uid="{8E00C201-B9DA-4A86-9EE0-C527CDBDB12B}"/>
    <hyperlink ref="B328" location="#'Is the average load by LCMR le'!A1" display="Is the average load by LCMR le" xr:uid="{D763D11E-89A6-45A1-8A13-514CAEBE1A11}"/>
    <hyperlink ref="C329" location="#'Is the average load by  (enum)'!A3" display="Is the average load by  (enum)" xr:uid="{942B7E91-ED10-4499-8D76-5E7208C6950D}"/>
    <hyperlink ref="B330" location="#'Are hourly loads of the grid i'!A1" display="Are hourly loads of the grid i" xr:uid="{5CEEB473-8A3B-4D02-B326-20BCBFA8F086}"/>
    <hyperlink ref="C331" location="#'Are hourly loads of the (enum)'!A3" display="Are hourly loads of the (enum)" xr:uid="{DA6222E1-1128-4564-B2F6-81597D41538E}"/>
    <hyperlink ref="B332" location="#'Is the LASL more than one thir'!A1" display="Is the LASL more than one thir" xr:uid="{CBC440B5-4679-497F-B093-D5A4D2561EB5}"/>
    <hyperlink ref="B333" location="#'Simple Adj OM'!A1" display="Simple Adj OM" xr:uid="{6E7BD82E-4215-41E4-AEC7-572E10F1CB1A}"/>
    <hyperlink ref="B334" location="#'Average OM Simple OM'!A1" display="Average OM Simple OM" xr:uid="{29BB03EC-1C2C-43C2-83D7-2E6BB1645240}"/>
    <hyperlink ref="C335" location="#'Select one of the two o (enum)'!A3" display="Select one of the two o (enum)" xr:uid="{EFCA0A6E-58E1-4429-9581-F2350EB340EF}"/>
    <hyperlink ref="B336" location="#'Calculation based on total fue'!A1" display="Calculation based on total fue" xr:uid="{1DE311EA-4130-48E1-AF60-925DDA9D4DBA}"/>
    <hyperlink ref="B337" location="#'Calculation based on average e'!A1" display="Calculation based on average e" xr:uid="{130FB6D1-E211-472A-90F1-C814172108F7}"/>
    <hyperlink ref="B339" location="#'Average OM Simple OM'!A1" display="Average OM Simple OM" xr:uid="{F25AB519-25DB-4E2B-B674-9651DC94E7FC}"/>
    <hyperlink ref="C340" location="#'Select one of the two o (enum)'!A3" display="Select one of the two o (enum)" xr:uid="{5E863A62-A6C2-4FE0-A805-55C5BB653603}"/>
    <hyperlink ref="B341" location="#'Calculation based on total fue'!A1" display="Calculation based on total fue" xr:uid="{27A364E2-F6D9-4A38-9881-7B5EFB0D5E9F}"/>
    <hyperlink ref="B344" location="#'Fuel Type'!A1" display="Fuel Type" xr:uid="{A687E94A-5A4A-4FCE-9108-66FA21357B99}"/>
    <hyperlink ref="B345" location="#'Calculation based on average e'!A1" display="Calculation based on average e" xr:uid="{5FE68F4C-9383-444F-860D-A037302446A4}"/>
    <hyperlink ref="B347" location="#'(Average OM Simple Adj OM) Pow'!A1" display="(Average OM Simple Adj OM) Pow" xr:uid="{BD6CDDEE-876D-46B8-AB05-0E56A52D3B38}"/>
    <hyperlink ref="B349" location="#'Dispatch Data OM'!A1" display="Dispatch Data OM" xr:uid="{8D3FE923-C13A-4911-804B-3E1E1C2F22E2}"/>
    <hyperlink ref="C350" location="#'Select the option th 1 (enum)'!A3" display="Select the option th 1 (enum)" xr:uid="{F8EF4BEA-F202-4168-8CD4-9360912DFC0F}"/>
    <hyperlink ref="B352" location="#'Build Margin'!A1" display="Build Margin" xr:uid="{4D96D155-00F4-40EA-B2D8-21D9E4FDB056}"/>
    <hyperlink ref="B357" location="#'Power Unit'!A1" display="Power Unit" xr:uid="{CD61293B-F053-4860-B56C-C831BF928642}"/>
    <hyperlink ref="B362" location="#'Combined Margin'!A1" display="Combined Margin" xr:uid="{4B42C20B-F503-4444-85F6-15AE92D22098}"/>
    <hyperlink ref="C363" location="#'Is data to determine Bu (enum)'!A3" display="Is data to determine Bu (enum)" xr:uid="{6AE3DC88-BAEB-4EFF-A331-8ADA67D08481}"/>
    <hyperlink ref="B364" location="#'Combined Margin. Is grid locat'!A1" display="Combined Margin. Is grid locat" xr:uid="{F36F7465-EA30-420E-B14F-239D75E2290E}"/>
    <hyperlink ref="C365" location="#'Is grid located in LDCS (enum)'!A3" display="Is grid located in LDCS (enum)" xr:uid="{BD576726-8046-4A5A-A20A-525EA718AFDE}"/>
    <hyperlink ref="B366" location="#'Simplified CM'!A1" display="Simplified CM" xr:uid="{DCAA2C60-99CA-4D01-A269-DBD279B8930D}"/>
    <hyperlink ref="C371" location="#'Is the project activity (enum)'!A3" display="Is the project activity (enum)" xr:uid="{FB361E06-5A07-4D41-B0E3-E9618C8A4F02}"/>
    <hyperlink ref="C372" location="#'Is the share of renewab (enum)'!A3" display="Is the share of renewab (enum)" xr:uid="{481261EB-B3DD-4882-8412-8B4754F94C10}"/>
    <hyperlink ref="C373" location="#'Has natural gas been us (enum)'!A3" display="Has natural gas been us (enum)" xr:uid="{2E820119-F1FD-476C-A312-200BD148B7F6}"/>
    <hyperlink ref="B375" location="#'Simplified CM for Isolated Gri'!A1" display="Simplified CM for Isolated Gri" xr:uid="{576EF0BC-1369-4897-96E0-7E1767DA6A3A}"/>
    <hyperlink ref="C381" location="#'Is there a single diese (enum)'!A3" display="Is there a single diese (enum)" xr:uid="{8F626F0B-53B2-4F98-BE85-5F667FE974B3}"/>
    <hyperlink ref="B382" location="#'For multiple power plants choo'!A1" display="For multiple power plants choo" xr:uid="{697EE12C-9085-4132-AC01-99D169D9F4BF}"/>
    <hyperlink ref="B383" location="#'Simplified CM'!A1" display="Simplified CM" xr:uid="{E3C8F58C-9D20-4F1A-B590-7209C776E325}"/>
    <hyperlink ref="C388" location="#'Is the project activity (enum)'!A3" display="Is the project activity (enum)" xr:uid="{2C9FF951-052E-45E9-B06E-7E249E30084D}"/>
    <hyperlink ref="C389" location="#'Is the share of renewab (enum)'!A3" display="Is the share of renewab (enum)" xr:uid="{A2D4B3D2-8482-4F47-8E44-844C1B3F91BC}"/>
    <hyperlink ref="C390" location="#'Has natural gas been us (enum)'!A3" display="Has natural gas been us (enum)" xr:uid="{7FEAC04F-775F-4D47-872A-D4101D1C76F7}"/>
    <hyperlink ref="B392" location="#'Weighted average CM'!A1" display="Weighted average CM" xr:uid="{EABE4EC2-4939-4895-995F-138BC94BBBE1}"/>
    <hyperlink ref="C397" location="#'Is this data for the fi (enum)'!A3" display="Is this data for the fi (enum)" xr:uid="{B8D75657-5671-435C-BBA0-84442323A402}"/>
    <hyperlink ref="C398" location="#'Select the option th 2 (enum)'!A3" display="Select the option th 2 (enum)" xr:uid="{A67F6D70-5270-4375-B6EA-787EE3194CB1}"/>
    <hyperlink ref="B400" location="#'Tool 05 Scenario A | Default V'!A1" display="Tool 05 Scenario A | Default V" xr:uid="{6808CBEF-8E4D-44FB-B1A0-C4D79C5E506C}"/>
    <hyperlink ref="C401" location="#'Choose which option  1 (enum)'!A3" display="Choose which option  1 (enum)" xr:uid="{2D6EEB65-D259-40A9-9C9E-12DE13807836}"/>
    <hyperlink ref="C402" location="#'Does hydro power plants (enum)'!A3" display="Does hydro power plants (enum)" xr:uid="{0B9E7C56-7671-40D5-A236-AC66D11C6C0A}"/>
    <hyperlink ref="B403" location="#'Generic Approach'!A1" display="Generic Approach" xr:uid="{9581C366-6CCD-4374-9B28-96ADCFE87DE3}"/>
    <hyperlink ref="B413" location="#'Tool 05 Scenario B'!A1" display="Tool 05 Scenario B" xr:uid="{E5CBDC91-7549-4616-9AAF-105DA75FB7D8}"/>
    <hyperlink ref="C414" location="#'Tool 05 provides 2 appr (enum)'!A3" display="Tool 05 provides 2 appr (enum)" xr:uid="{A36E0C0C-1A1D-47B2-9441-122BBA90E760}"/>
    <hyperlink ref="B415" location="#'Tool 05 Scenario B | Generic A'!A1" display="Tool 05 Scenario B | Generic A" xr:uid="{5A448FBB-6A0E-44F8-BB99-A8DF6D31D7EF}"/>
    <hyperlink ref="C416" location="#'Please select which app (enum)'!A3" display="Please select which app (enum)" xr:uid="{37667743-08E9-4C86-B633-05707EBB4821}"/>
    <hyperlink ref="C417" location="#'Choose which option app (enum)'!A3" display="Choose which option app (enum)" xr:uid="{4561611E-CBB0-4FC1-82B3-AE4833C0D47B}"/>
    <hyperlink ref="C418" location="#'Select the option th 3 (enum)'!A3" display="Select the option th 3 (enum)" xr:uid="{979C81AC-D8BF-4536-B865-26D48558E53C}"/>
    <hyperlink ref="B419" location="#'Tool 05 Power Plants'!A1" display="Tool 05 Power Plants" xr:uid="{24ED8803-63C4-484C-83C3-70B0A2A31CE3}"/>
    <hyperlink ref="C421" location="#'Type of fossil fuel use (enum)'!A3" display="Type of fossil fuel use (enum)" xr:uid="{182892C5-C62C-430A-AABA-0EE1E5B2F16A}"/>
    <hyperlink ref="B431" location="#'Generic Approach'!A1" display="Generic Approach" xr:uid="{4AE64849-301C-405F-AE05-4B7392D05018}"/>
    <hyperlink ref="B445" location="#'Tool 05 Scenario A'!A1" display="Tool 05 Scenario A" xr:uid="{0BB32129-3467-4941-849F-64F9A36FA07D}"/>
    <hyperlink ref="C446" location="#'Scenario A has 2 option (enum)'!A3" display="Scenario A has 2 option (enum)" xr:uid="{1B607E9F-1061-4CC3-970F-C2E28F34B46B}"/>
    <hyperlink ref="B447" location="#'Tool 07'!A1" display="Tool 07" xr:uid="{585E64B7-09F8-42EB-AD5E-4EBAFF763E49}"/>
    <hyperlink ref="C449" location="#'Does you have hourly or (enum)'!A3" display="Does you have hourly or (enum)" xr:uid="{DDB7B62B-A500-464A-A2DF-0FDFAF907D1C}"/>
    <hyperlink ref="B450" location="#'Is LCMR share less than 50% in'!A1" display="Is LCMR share less than 50% in" xr:uid="{F357E644-D32E-4BF0-B17E-198225DE9215}"/>
    <hyperlink ref="C451" location="#'Is LCMR share less than (enum)'!A3" display="Is LCMR share less than (enum)" xr:uid="{9FD0DD21-810A-4767-8BD8-62A38D9288A7}"/>
    <hyperlink ref="B452" location="#'Is the average load by LCMR le'!A1" display="Is the average load by LCMR le" xr:uid="{E9D3BD8F-FE1E-4632-AFC6-9B17EE6DF295}"/>
    <hyperlink ref="C453" location="#'Is the average load by  (enum)'!A3" display="Is the average load by  (enum)" xr:uid="{934D1CA8-5E9C-4A40-B536-66B85E618E18}"/>
    <hyperlink ref="B454" location="#'Are hourly loads of the grid i'!A1" display="Are hourly loads of the grid i" xr:uid="{D39065A1-354A-40E4-8216-485B6D6FE524}"/>
    <hyperlink ref="C455" location="#'Are hourly loads of the (enum)'!A3" display="Are hourly loads of the (enum)" xr:uid="{2BC143B1-FE3D-4B9C-B7F8-1B102C2050F0}"/>
    <hyperlink ref="B456" location="#'Is the LASL more than one thir'!A1" display="Is the LASL more than one thir" xr:uid="{817FBAB3-9D1D-4974-8C15-C34C34FFF089}"/>
    <hyperlink ref="C457" location="#'Is the LASL more than o (enum)'!A3" display="Is the LASL more than o (enum)" xr:uid="{55887E9B-73B9-4F74-84D4-0EC81885180D}"/>
    <hyperlink ref="B458" location="#'Do you have annual aggregated '!A1" display="Do you have annual aggregated " xr:uid="{4A33DCEC-160C-4052-985D-9200F00EDBE3}"/>
    <hyperlink ref="B459" location="#'Simple Adj OM'!A1" display="Simple Adj OM" xr:uid="{563F8548-F7C7-48B0-B7CA-46F247BF0BD9}"/>
    <hyperlink ref="B460" location="#'Simple Adj OM'!A1" display="Simple Adj OM" xr:uid="{49033FA3-4F99-445E-ACC8-8C1DA3C59234}"/>
    <hyperlink ref="C461" location="#'Select the approach you (enum)'!A3" display="Select the approach you (enum)" xr:uid="{5E026D45-977A-4778-BC13-CD8488D57F6C}"/>
    <hyperlink ref="B462" location="#'Lambda Approach 2'!A1" display="Lambda Approach 2" xr:uid="{38E4A1D4-6472-4044-BAEE-5885ED0909ED}"/>
    <hyperlink ref="B463" location="#'Lambda Approach 1'!A1" display="Lambda Approach 1" xr:uid="{B9C720D2-7699-47D4-9871-5DD11F48A9A0}"/>
    <hyperlink ref="B465" location="#'(Average OM Simple Adj OM) Pow'!A1" display="(Average OM Simple Adj OM) Pow" xr:uid="{E47EE274-F899-4948-802E-37B0BD922EC0}"/>
    <hyperlink ref="B466" location="#'Average OM Simple OM'!A1" display="Average OM Simple OM" xr:uid="{AC80F427-2870-47A0-818E-E50972732E2B}"/>
    <hyperlink ref="C467" location="#'Select one of the two o (enum)'!A3" display="Select one of the two o (enum)" xr:uid="{EF5701A9-AE3F-411A-9814-46FE35BC5A99}"/>
    <hyperlink ref="B468" location="#'Calculation based on total fue'!A1" display="Calculation based on total fue" xr:uid="{2DF15CEC-1904-435B-AF00-0A5BBF0F50CE}"/>
    <hyperlink ref="B471" location="#'Fuel Type'!A1" display="Fuel Type" xr:uid="{14EEE7F3-7BF7-4E63-8CFA-D0AEF091691B}"/>
    <hyperlink ref="B472" location="#'Calculation based on average e'!A1" display="Calculation based on average e" xr:uid="{EFF671A8-F692-4F40-BE1D-69FFA9721BB9}"/>
    <hyperlink ref="B474" location="#'(Average OM Simple Adj OM) Pow'!A1" display="(Average OM Simple Adj OM) Pow" xr:uid="{23D4A8A9-C4F7-4F7E-8BA0-AED0DFB2CA3B}"/>
    <hyperlink ref="B476" location="#'Average OM Simple OM'!A1" display="Average OM Simple OM" xr:uid="{9C2163B4-2399-4DF3-91CF-BFEB9CF06ACE}"/>
    <hyperlink ref="C477" location="#'Select one of the two o (enum)'!A3" display="Select one of the two o (enum)" xr:uid="{1948B064-5AB0-45A0-8AB1-F56C953EADBD}"/>
    <hyperlink ref="B478" location="#'Calculation based on total fue'!A1" display="Calculation based on total fue" xr:uid="{66BC83AD-E797-4FCB-A817-84287CE43CB2}"/>
    <hyperlink ref="B481" location="#'Fuel Type'!A1" display="Fuel Type" xr:uid="{9AB58C76-EF68-4710-9C40-10D79EED1DE3}"/>
    <hyperlink ref="B486" location="#'Calculation based on average e'!A1" display="Calculation based on average e" xr:uid="{6532A417-9043-461B-B317-9A8D268F7EE3}"/>
    <hyperlink ref="B488" location="#'(Average OM Simple Adj OM) Pow'!A1" display="(Average OM Simple Adj OM) Pow" xr:uid="{F273BE87-C915-445A-800C-5053740B5322}"/>
    <hyperlink ref="C489" location="#'Select the option that  (enum)'!A3" display="Select the option that  (enum)" xr:uid="{1D63338D-1E2B-4879-8A81-FA6E32AC9402}"/>
    <hyperlink ref="B490" location="#'Average OM (Option A3)'!A1" display="Average OM (Option A3)" xr:uid="{303A1EDF-E1A4-477F-A6A7-73099D1CF599}"/>
    <hyperlink ref="B491" location="#'Average OM (Option A2)'!A1" display="Average OM (Option A2)" xr:uid="{67726994-3993-4D57-873B-A9365B7E7636}"/>
    <hyperlink ref="B492" location="#'Average OM (Option A1)'!A1" display="Average OM (Option A1)" xr:uid="{5C12F498-9469-4A89-B953-DCB4CF8C228C}"/>
    <hyperlink ref="B494" location="#'Dispatch Data OM'!A1" display="Dispatch Data OM" xr:uid="{E3596B7C-6A8C-4E4D-997B-BB420349C294}"/>
    <hyperlink ref="C495" location="#'Select the option th 1 (enum)'!A3" display="Select the option th 1 (enum)" xr:uid="{F7A37AA0-1826-49F9-BEC7-F41B97BA09D5}"/>
    <hyperlink ref="B497" location="#'Build Margin'!A1" display="Build Margin" xr:uid="{167BB3C7-34A3-4066-9B6C-0108BF737BC4}"/>
    <hyperlink ref="B502" location="#'Power Unit'!A1" display="Power Unit" xr:uid="{8F05AC73-CE86-4C96-8CCA-51427FFD60C8}"/>
    <hyperlink ref="B507" location="#'Combined Margin'!A1" display="Combined Margin" xr:uid="{4E3EE15E-B32E-4EA7-88DB-435A01D6FE47}"/>
    <hyperlink ref="C508" location="#'Is data to determine Bu (enum)'!A3" display="Is data to determine Bu (enum)" xr:uid="{7644ED66-E3C2-430A-A561-26EF5C962BC7}"/>
    <hyperlink ref="B509" location="#'Combined Margin. Is grid locat'!A1" display="Combined Margin. Is grid locat" xr:uid="{DC8903A2-14BF-426E-826C-7DD1AE47969F}"/>
    <hyperlink ref="C510" location="#'Is grid located in LDCS (enum)'!A3" display="Is grid located in LDCS (enum)" xr:uid="{79D9FC35-28E3-45D7-97EE-9F90FAFD14E3}"/>
    <hyperlink ref="B511" location="#'Simplified CM'!A1" display="Simplified CM" xr:uid="{9E26162D-F295-4C66-8CF0-A5255B8D809E}"/>
    <hyperlink ref="C516" location="#'Is the project activity (enum)'!A3" display="Is the project activity (enum)" xr:uid="{562621CE-AB50-460A-B888-9AA3546969D4}"/>
    <hyperlink ref="C517" location="#'Is the share of renewab (enum)'!A3" display="Is the share of renewab (enum)" xr:uid="{A7B5FF16-8F0F-4CAA-BAD2-2774D5C4D9AF}"/>
    <hyperlink ref="C518" location="#'Has natural gas been us (enum)'!A3" display="Has natural gas been us (enum)" xr:uid="{E2005B34-1E5C-4AA0-9D09-A6C9A6F2C779}"/>
    <hyperlink ref="B520" location="#'Simplified CM for Isolated Gri'!A1" display="Simplified CM for Isolated Gri" xr:uid="{B9CDDA94-BF41-4C95-ABF4-E40AE93CC806}"/>
    <hyperlink ref="C526" location="#'Is there a single diese (enum)'!A3" display="Is there a single diese (enum)" xr:uid="{EBE6BD67-42D6-4893-A5C4-CE692E61E05D}"/>
    <hyperlink ref="B527" location="#'For multiple power plants choo'!A1" display="For multiple power plants choo" xr:uid="{60CFE301-2A77-4D90-8DD8-72CC08E43F5C}"/>
    <hyperlink ref="C528" location="#'For multiple power plan (enum)'!A3" display="For multiple power plan (enum)" xr:uid="{F0A9D215-6CC2-44CB-B353-354134FF34C5}"/>
    <hyperlink ref="C529" location="#'Are there gaseous fuel- (enum)'!A3" display="Are there gaseous fuel- (enum)" xr:uid="{90C9B251-8ABB-47EE-93E0-90915827E87B}"/>
    <hyperlink ref="C530" location="#'Are there gaseous fu 1 (enum)'!A3" display="Are there gaseous fu 1 (enum)" xr:uid="{5C0DAF81-1BEB-46A0-8A24-06A4AAA4ED3A}"/>
    <hyperlink ref="B531" location="#'Simplified CM'!A1" display="Simplified CM" xr:uid="{F0EA5294-D231-47E9-8900-1ACE73A5D0AE}"/>
    <hyperlink ref="C536" location="#'Is the project activity (enum)'!A3" display="Is the project activity (enum)" xr:uid="{981041AD-5937-40ED-A7F0-A6855EC52326}"/>
    <hyperlink ref="C537" location="#'Is the share of renewab (enum)'!A3" display="Is the share of renewab (enum)" xr:uid="{18365B91-5BFA-48AA-81CE-B63E6050172C}"/>
    <hyperlink ref="C538" location="#'Has natural gas been us (enum)'!A3" display="Has natural gas been us (enum)" xr:uid="{632A6CA5-B0D3-4CD2-B92A-75899DE023A1}"/>
    <hyperlink ref="B540" location="#'Weighted average CM'!A1" display="Weighted average CM" xr:uid="{F158EF1A-25BC-4C39-957F-7A80A504D89E}"/>
    <hyperlink ref="C545" location="#'Is this data for the fi (enum)'!A3" display="Is this data for the fi (enum)" xr:uid="{3EE3BA15-7A03-4838-BAAA-479FDAE01E01}"/>
    <hyperlink ref="C546" location="#'Select the option th 2 (enum)'!A3" display="Select the option th 2 (enum)" xr:uid="{8ACC37E7-C36C-4F57-B770-776E8B420B4E}"/>
    <hyperlink ref="B548" location="#'Tool 05 Scenario A | Default V'!A1" display="Tool 05 Scenario A | Default V" xr:uid="{34E250F4-9654-4FC7-809E-967CC73CF22D}"/>
    <hyperlink ref="C549" location="#'Choose which option  1 (enum)'!A3" display="Choose which option  1 (enum)" xr:uid="{80BF2990-434E-430E-A3EF-86CCD480C417}"/>
    <hyperlink ref="C550" location="#'Does hydro power plants (enum)'!A3" display="Does hydro power plants (enum)" xr:uid="{4C807F7C-4636-4BBA-9250-D95CBA71F897}"/>
    <hyperlink ref="B551" location="#'Generic Approach'!A1" display="Generic Approach" xr:uid="{45EB54BA-50DF-4140-A7EF-E2B856D34573}"/>
    <hyperlink ref="C571" location="#'Does the project contai (enum)'!A3" display="Does the project contai (enum)" xr:uid="{603AAD85-CC6E-4A5B-8609-B1507C228A76}"/>
    <hyperlink ref="B572" location="#'Retrofit'!A1" display="Retrofit" xr:uid="{CDEB774D-6F07-42CB-81B9-B03CD6AE9FF1}"/>
    <hyperlink ref="C577" location="#'Is the information prov (enum)'!A3" display="Is the information prov (enum)" xr:uid="{EF525ED3-EA8E-4131-95AB-383519F160E9}"/>
    <hyperlink ref="B583" location="#'Capacity Addition'!A1" display="Capacity Addition" xr:uid="{B7D592C8-63D4-4752-A335-8EF7DFD2E375}"/>
    <hyperlink ref="C584" location="#'Is the capacity additio (enum)'!A3" display="Is the capacity additio (enum)" xr:uid="{A03F743B-9D7A-43DE-B983-51E27C2B0A61}"/>
    <hyperlink ref="B585" location="#'Retrofit'!A1" display="Retrofit" xr:uid="{12A8ECC9-A850-4A9A-970E-D7F5AEE60AD7}"/>
    <hyperlink ref="C590" location="#'Is the information prov (enum)'!A3" display="Is the information prov (enum)" xr:uid="{F854EB55-FD18-4B8A-887D-72DE461E3DD7}"/>
    <hyperlink ref="B598" location="#'Greenfield'!A1" display="Greenfield" xr:uid="{58FA7901-91C2-497E-B666-0D18322E2C61}"/>
    <hyperlink ref="C601" location="#'If the project activity (enum)'!A3" display="If the project activity (enum)" xr:uid="{862DC9EC-C347-41EF-8068-6EA12E662E96}"/>
    <hyperlink ref="B606" location="#'Tool 07'!A1" display="Tool 07" xr:uid="{F88BBFDF-E766-4D00-BECB-ECBA94DA2317}"/>
    <hyperlink ref="C608" location="#'Does you have hourly or (enum)'!A3" display="Does you have hourly or (enum)" xr:uid="{2F8B469A-60E1-4171-8DB8-AB3730B40692}"/>
    <hyperlink ref="B609" location="#'Is LCMR share less than 50% in'!A1" display="Is LCMR share less than 50% in" xr:uid="{898A19B3-D1C1-4516-9D84-00C6333E5F9F}"/>
    <hyperlink ref="C610" location="#'Is LCMR share less than (enum)'!A3" display="Is LCMR share less than (enum)" xr:uid="{AA21E260-B764-495D-8033-D331870FCBD0}"/>
    <hyperlink ref="B611" location="#'Is the average load by LCMR le'!A1" display="Is the average load by LCMR le" xr:uid="{93833735-5696-42BF-A9B2-BFEAEEBD3812}"/>
    <hyperlink ref="C612" location="#'Is the average load by  (enum)'!A3" display="Is the average load by  (enum)" xr:uid="{AB696866-2432-4648-ACA6-43B98CC78DA5}"/>
    <hyperlink ref="B613" location="#'Are hourly loads of the grid i'!A1" display="Are hourly loads of the grid i" xr:uid="{F51167FB-2618-4B2A-9C46-EF9E41C08472}"/>
    <hyperlink ref="C614" location="#'Are hourly loads of the (enum)'!A3" display="Are hourly loads of the (enum)" xr:uid="{181E4A5B-7378-4DCE-A3C8-3ACC927A9A2C}"/>
    <hyperlink ref="B615" location="#'Is the LASL more than one thir'!A1" display="Is the LASL more than one thir" xr:uid="{20BEBE4E-6E0A-4F03-A962-1A1687157708}"/>
    <hyperlink ref="C616" location="#'Is the LASL more than o (enum)'!A3" display="Is the LASL more than o (enum)" xr:uid="{E15839DA-18D9-4656-9564-2FE41038BC13}"/>
    <hyperlink ref="B617" location="#'Do you have annual aggregated '!A1" display="Do you have annual aggregated " xr:uid="{3BAD4B3F-1E5A-4B94-B383-09C80B2A9B63}"/>
    <hyperlink ref="C618" location="#'Do you have annual aggr (enum)'!A3" display="Do you have annual aggr (enum)" xr:uid="{987B6157-AEE8-40A6-9C38-C9FD1A12151D}"/>
    <hyperlink ref="B620" location="#'Average OM Simple OM'!A1" display="Average OM Simple OM" xr:uid="{4827E058-4AE9-4D37-B2B8-5D2997C50935}"/>
    <hyperlink ref="C621" location="#'Select one of the two o (enum)'!A3" display="Select one of the two o (enum)" xr:uid="{9F8D1403-8309-43C1-822B-16B8107CE5AC}"/>
    <hyperlink ref="B622" location="#'Calculation based on total fue'!A1" display="Calculation based on total fue" xr:uid="{38F91EE3-82A4-4E3E-82C0-4670583C1728}"/>
    <hyperlink ref="B623" location="#'Calculation based on average e'!A1" display="Calculation based on average e" xr:uid="{2D77F46C-C7C1-41DA-8452-5F4D2838082F}"/>
    <hyperlink ref="B625" location="#'Simple Adj OM'!A1" display="Simple Adj OM" xr:uid="{0AB7394E-C9DC-4328-9897-0955CA52BC66}"/>
    <hyperlink ref="C626" location="#'Select the approach you (enum)'!A3" display="Select the approach you (enum)" xr:uid="{5810C932-CF8B-4D40-BC79-A9A0906DF3FB}"/>
    <hyperlink ref="B627" location="#'Lambda Approach 2'!A1" display="Lambda Approach 2" xr:uid="{3D700DDA-B33C-4E91-8350-A725EAFF82F3}"/>
    <hyperlink ref="B631" location="#'Lambda Approach 1'!A1" display="Lambda Approach 1" xr:uid="{8F67418A-F66D-4B83-AA36-A9F57A51E7BC}"/>
    <hyperlink ref="B638" location="#'(Average OM Simple Adj OM) Pow'!A1" display="(Average OM Simple Adj OM) Pow" xr:uid="{19972C43-3DD4-4BC2-A3B7-DB2C19F3CE1B}"/>
    <hyperlink ref="C639" location="#'Select the option that  (enum)'!A3" display="Select the option that  (enum)" xr:uid="{F7ECAAC5-577B-4381-86BE-D8A3984B715F}"/>
    <hyperlink ref="B640" location="#'Average OM (Option A3)'!A1" display="Average OM (Option A3)" xr:uid="{4F0AC3B5-6D37-49F3-A970-B913BC2AB3FE}"/>
    <hyperlink ref="B641" location="#'Average OM (Option A2)'!A1" display="Average OM (Option A2)" xr:uid="{FAAD9304-A4E7-4458-8955-7F237EB17E53}"/>
    <hyperlink ref="B642" location="#'Average OM (Option A1)'!A1" display="Average OM (Option A1)" xr:uid="{AF59CD92-1425-4EF8-910F-94636792CD33}"/>
    <hyperlink ref="B643" location="#'Simple Adj OM'!A1" display="Simple Adj OM" xr:uid="{E8BD9F17-A6F6-4973-A0A6-B9FA2811821D}"/>
    <hyperlink ref="C644" location="#'Select the approach you (enum)'!A3" display="Select the approach you (enum)" xr:uid="{464B5111-14CC-454F-8579-AD7613337BB6}"/>
    <hyperlink ref="B645" location="#'Lambda Approach 2'!A1" display="Lambda Approach 2" xr:uid="{5087AC89-4828-45DC-A648-3D94A83E8BF5}"/>
    <hyperlink ref="B649" location="#'Lambda Approach 1'!A1" display="Lambda Approach 1" xr:uid="{F49586CD-3520-4924-A2A7-B2F5B8C85496}"/>
    <hyperlink ref="B656" location="#'(Average OM Simple Adj OM) Pow'!A1" display="(Average OM Simple Adj OM) Pow" xr:uid="{1B835406-86E8-4CD4-B03E-4310E92BC084}"/>
    <hyperlink ref="C657" location="#'Select the option that  (enum)'!A3" display="Select the option that  (enum)" xr:uid="{CD701867-59BD-41A5-A91C-6427E96BB0F3}"/>
    <hyperlink ref="B658" location="#'Average OM (Option A3)'!A1" display="Average OM (Option A3)" xr:uid="{A5242BB8-E40F-4265-A8D4-24EFBEC1DF97}"/>
    <hyperlink ref="B661" location="#'Average OM (Option A2)'!A1" display="Average OM (Option A2)" xr:uid="{5C648947-18B5-409F-83B0-00F66CD96215}"/>
    <hyperlink ref="B666" location="#'Average OM (Option A1)'!A1" display="Average OM (Option A1)" xr:uid="{8DD4ECCC-4984-400C-BD7F-C69FFFD64695}"/>
    <hyperlink ref="B671" location="#'Fuel Type'!A1" display="Fuel Type" xr:uid="{97D718F6-31DC-447C-BB63-D150FD369DA4}"/>
    <hyperlink ref="B672" location="#'Average OM Simple OM'!A1" display="Average OM Simple OM" xr:uid="{41D9F9F5-D71C-4975-89F1-0CE3714DFDDC}"/>
    <hyperlink ref="C673" location="#'Select one of the two o (enum)'!A3" display="Select one of the two o (enum)" xr:uid="{FBD9B894-8CEB-446A-82B5-99BBC1FF0D58}"/>
    <hyperlink ref="B674" location="#'Calculation based on total fue'!A1" display="Calculation based on total fue" xr:uid="{FCEF3CEB-0D76-49EE-81C0-34D0F90FBAEE}"/>
    <hyperlink ref="B677" location="#'Fuel Type'!A1" display="Fuel Type" xr:uid="{A6D2CA87-CEC9-4282-9CD0-349ED8B7F154}"/>
    <hyperlink ref="B682" location="#'Calculation based on average e'!A1" display="Calculation based on average e" xr:uid="{D0A38332-B405-40F4-A517-B8903D66A88D}"/>
    <hyperlink ref="B684" location="#'(Average OM Simple Adj OM) Pow'!A1" display="(Average OM Simple Adj OM) Pow" xr:uid="{F817CFFD-6AB5-4D99-B70A-B1CA9C854D49}"/>
    <hyperlink ref="C685" location="#'Select the option that  (enum)'!A3" display="Select the option that  (enum)" xr:uid="{7C5C203C-AE02-4DCB-9BA9-3AB623B9E2D8}"/>
    <hyperlink ref="B686" location="#'Average OM (Option A3)'!A1" display="Average OM (Option A3)" xr:uid="{B155C53C-F05E-4B5D-959C-EF3F861FBC98}"/>
    <hyperlink ref="B689" location="#'Average OM (Option A2)'!A1" display="Average OM (Option A2)" xr:uid="{D319D378-8650-48D4-8D59-1E0C39E638FC}"/>
    <hyperlink ref="B694" location="#'Average OM (Option A1)'!A1" display="Average OM (Option A1)" xr:uid="{06CEDD2F-75E0-43E4-97E7-FE8FE1479FC5}"/>
    <hyperlink ref="B699" location="#'Fuel Type'!A1" display="Fuel Type" xr:uid="{04AC21E6-0299-4AD0-A786-A6A7A1264085}"/>
    <hyperlink ref="B701" location="#'Average OM Simple OM'!A1" display="Average OM Simple OM" xr:uid="{B6C4921E-B6D1-4CE5-A3DA-B6B3121367BE}"/>
    <hyperlink ref="C702" location="#'Select one of the two o (enum)'!A3" display="Select one of the two o (enum)" xr:uid="{BA2B0101-1072-4F72-9567-FD9EAA576239}"/>
    <hyperlink ref="B703" location="#'Calculation based on total fue'!A1" display="Calculation based on total fue" xr:uid="{E157A07A-83BE-4451-A33F-22B85D3438BF}"/>
    <hyperlink ref="B706" location="#'Fuel Type'!A1" display="Fuel Type" xr:uid="{556C8E7D-6D5B-4052-AB63-E9EE7F6AF29D}"/>
    <hyperlink ref="B711" location="#'Calculation based on average e'!A1" display="Calculation based on average e" xr:uid="{B3B52229-2128-4CEB-A40D-CA98FA9C9F9C}"/>
    <hyperlink ref="B713" location="#'(Average OM Simple Adj OM) Pow'!A1" display="(Average OM Simple Adj OM) Pow" xr:uid="{973FFA76-1872-418A-8A56-B71263EDEFD5}"/>
    <hyperlink ref="C714" location="#'Select the option that  (enum)'!A3" display="Select the option that  (enum)" xr:uid="{E14B102B-3FC3-474A-8562-60727F29C389}"/>
    <hyperlink ref="B715" location="#'Average OM (Option A3)'!A1" display="Average OM (Option A3)" xr:uid="{08DE99B1-E244-4CA1-9257-902CC4832B76}"/>
    <hyperlink ref="B718" location="#'Average OM (Option A2)'!A1" display="Average OM (Option A2)" xr:uid="{EDB8D249-3796-4ACE-869D-3CD6AE303800}"/>
    <hyperlink ref="B723" location="#'Average OM (Option A1)'!A1" display="Average OM (Option A1)" xr:uid="{4534D70D-E9D8-4A72-ABD8-6C728AFEAB51}"/>
    <hyperlink ref="B728" location="#'Fuel Type'!A1" display="Fuel Type" xr:uid="{44795D4E-9210-4740-A203-0702450D9A2F}"/>
    <hyperlink ref="B734" location="#'Dispatch Data OM'!A1" display="Dispatch Data OM" xr:uid="{0119DA3B-D2B1-4C00-84F6-752E5E3ED2EE}"/>
    <hyperlink ref="C735" location="#'Select the option th 1 (enum)'!A3" display="Select the option th 1 (enum)" xr:uid="{845BB788-165F-453A-8045-4352F52E186E}"/>
    <hyperlink ref="B737" location="#'Build Margin'!A1" display="Build Margin" xr:uid="{6B73AD1B-76A8-4874-A34E-BC4000D94816}"/>
    <hyperlink ref="B742" location="#'Power Unit'!A1" display="Power Unit" xr:uid="{FD7B6B0D-38CF-4059-81EE-B2AE0088A73B}"/>
    <hyperlink ref="B747" location="#'Combined Margin'!A1" display="Combined Margin" xr:uid="{0F391581-15E4-4436-8563-2D062FD3CDAF}"/>
    <hyperlink ref="C748" location="#'Is data to determine Bu (enum)'!A3" display="Is data to determine Bu (enum)" xr:uid="{B381BBE3-135A-45C0-8221-BA137D6DC3FA}"/>
    <hyperlink ref="B749" location="#'Combined Margin. Is grid locat'!A1" display="Combined Margin. Is grid locat" xr:uid="{513BE87B-6952-4BCA-A8CB-456441AD8703}"/>
    <hyperlink ref="C750" location="#'Is grid located in LDCS (enum)'!A3" display="Is grid located in LDCS (enum)" xr:uid="{19C9E99D-8035-4623-B218-CAE01473F05F}"/>
    <hyperlink ref="B751" location="#'Simplified CM'!A1" display="Simplified CM" xr:uid="{609D26F3-4092-481B-8395-64A13AF72AC5}"/>
    <hyperlink ref="C756" location="#'Is the project activity (enum)'!A3" display="Is the project activity (enum)" xr:uid="{C228BA16-7F49-49EF-AFD2-DB221888BA16}"/>
    <hyperlink ref="C757" location="#'Is the share of renewab (enum)'!A3" display="Is the share of renewab (enum)" xr:uid="{77C55884-BC23-4C50-BCCA-7AE948F326C6}"/>
    <hyperlink ref="C758" location="#'Has natural gas been us (enum)'!A3" display="Has natural gas been us (enum)" xr:uid="{9255F613-9DC5-4936-B321-14D490602900}"/>
    <hyperlink ref="B760" location="#'Simplified CM for Isolated Gri'!A1" display="Simplified CM for Isolated Gri" xr:uid="{47497ACC-F217-4418-BDA7-E156961574F9}"/>
    <hyperlink ref="C766" location="#'Is there a single diese (enum)'!A3" display="Is there a single diese (enum)" xr:uid="{B24B2B0A-A4AF-416C-89FB-D8ADB2E29B2B}"/>
    <hyperlink ref="B767" location="#'For multiple power plants choo'!A1" display="For multiple power plants choo" xr:uid="{4A72CD50-51C0-4F48-A4E6-29A4CAA95D7C}"/>
    <hyperlink ref="C768" location="#'For multiple power plan (enum)'!A3" display="For multiple power plan (enum)" xr:uid="{61A1EE15-4DA6-4434-A7FB-86E686AE1C5D}"/>
    <hyperlink ref="C769" location="#'Are there gaseous fuel- (enum)'!A3" display="Are there gaseous fuel- (enum)" xr:uid="{A10ECCD3-F4B3-4A66-BCC0-A39FBC34773F}"/>
    <hyperlink ref="C770" location="#'Are there gaseous fu 1 (enum)'!A3" display="Are there gaseous fu 1 (enum)" xr:uid="{0B4A1A04-6C37-478E-9E83-86E16602AB82}"/>
    <hyperlink ref="B771" location="#'Simplified CM'!A1" display="Simplified CM" xr:uid="{61E55282-BAEC-47E3-A201-06E7741EC67A}"/>
    <hyperlink ref="C776" location="#'Is the project activity (enum)'!A3" display="Is the project activity (enum)" xr:uid="{E77E7B67-9C4F-42DF-A2BC-94191F9BF282}"/>
    <hyperlink ref="C777" location="#'Is the share of renewab (enum)'!A3" display="Is the share of renewab (enum)" xr:uid="{177D8C1D-5D63-4420-AC5A-68F8BC0D09BA}"/>
    <hyperlink ref="C778" location="#'Has natural gas been us (enum)'!A3" display="Has natural gas been us (enum)" xr:uid="{EC4D2B2D-B0A0-4FCD-9CD2-54EF3397C936}"/>
    <hyperlink ref="B780" location="#'Weighted average CM'!A1" display="Weighted average CM" xr:uid="{B6485BDE-6A56-4F94-B47B-52C227449D37}"/>
    <hyperlink ref="C785" location="#'Is this data for the fi (enum)'!A3" display="Is this data for the fi (enum)" xr:uid="{05FD26F3-731B-404A-9AD4-015C85F1C08A}"/>
    <hyperlink ref="C786" location="#'Select the option th 2 (enum)'!A3" display="Select the option th 2 (enum)" xr:uid="{7F470C51-C198-4470-8CD9-AF27FD81F7DD}"/>
    <hyperlink ref="B788" location="#'Tool 03'!A1" display="Tool 03" xr:uid="{3F7324C0-86C9-47A2-8806-751575DC8967}"/>
    <hyperlink ref="B789" location="#'Tool 03 Add Fuel Type'!A1" display="Tool 03 Add Fuel Type" xr:uid="{756F3311-6A01-4A58-9075-7B9101D6CC47}"/>
    <hyperlink ref="C792" location="#'What approach would you (enum)'!A3" display="What approach would you (enum)" xr:uid="{3C88F2D5-EC43-4B8C-90AC-D0A043A34472}"/>
    <hyperlink ref="B795" location="#'Tool 03 Is the fuel used measu'!A1" display="Tool 03 Is the fuel used measu" xr:uid="{E345A642-7F34-4499-BB1E-2D9F9EFC31C2}"/>
    <hyperlink ref="C796" location="#'Is the fuel used measus (enum)'!A3" display="Is the fuel used measus (enum)" xr:uid="{71516535-F5D8-4C79-A96F-C555E24FAD78}"/>
  </hyperlinks>
  <pageMargins left="0.7" right="0.7" top="0.75" bottom="0.75" header="0.3" footer="0.3"/>
  <pageSetup orientation="portrait" horizontalDpi="4294967295" verticalDpi="429496729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G39"/>
  <sheetViews>
    <sheetView workbookViewId="0"/>
  </sheetViews>
  <sheetFormatPr defaultRowHeight="14.5" outlineLevelRow="5"/>
  <cols>
    <col min="1" max="1" width="20" customWidth="1"/>
    <col min="2" max="2" width="40" customWidth="1"/>
    <col min="3" max="4" width="20" customWidth="1"/>
    <col min="5" max="5" width="70" customWidth="1"/>
    <col min="6" max="6" width="30" customWidth="1"/>
    <col min="7" max="7" width="50" customWidth="1"/>
  </cols>
  <sheetData>
    <row r="1" spans="1:7" ht="18.5">
      <c r="A1" s="17" t="s">
        <v>330</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395</v>
      </c>
      <c r="D5" s="3"/>
      <c r="E5" s="3" t="s">
        <v>330</v>
      </c>
      <c r="F5" s="3" t="s">
        <v>14</v>
      </c>
      <c r="G5" s="3" t="s">
        <v>11</v>
      </c>
    </row>
    <row r="6" spans="1:7" ht="47">
      <c r="A6" s="3" t="s">
        <v>14</v>
      </c>
      <c r="B6" s="3" t="s">
        <v>60</v>
      </c>
      <c r="C6" s="12" t="s">
        <v>61</v>
      </c>
      <c r="D6" s="3" t="b">
        <f>EXACT(G5,"No")</f>
        <v>0</v>
      </c>
      <c r="E6" s="13" t="s">
        <v>396</v>
      </c>
      <c r="F6" s="3" t="s">
        <v>14</v>
      </c>
      <c r="G6" s="3" t="s">
        <v>13</v>
      </c>
    </row>
    <row r="7" spans="1:7">
      <c r="A7" s="3" t="s">
        <v>14</v>
      </c>
      <c r="B7" s="4" t="s">
        <v>211</v>
      </c>
      <c r="C7" s="3" t="s">
        <v>13</v>
      </c>
      <c r="D7" s="3" t="b">
        <f>EXACT(G5,"Yes")</f>
        <v>1</v>
      </c>
      <c r="E7" s="3" t="s">
        <v>397</v>
      </c>
      <c r="F7" s="3" t="s">
        <v>14</v>
      </c>
      <c r="G7" s="3" t="s">
        <v>13</v>
      </c>
    </row>
    <row r="8" spans="1:7" ht="29" outlineLevel="1" collapsed="1">
      <c r="A8" s="5" t="s">
        <v>11</v>
      </c>
      <c r="B8" s="5" t="s">
        <v>53</v>
      </c>
      <c r="C8" s="8" t="s">
        <v>213</v>
      </c>
      <c r="D8" s="5"/>
      <c r="E8" s="5" t="s">
        <v>214</v>
      </c>
      <c r="F8" s="5" t="s">
        <v>14</v>
      </c>
      <c r="G8" s="5" t="s">
        <v>215</v>
      </c>
    </row>
    <row r="9" spans="1:7" ht="29" outlineLevel="1" collapsed="1">
      <c r="A9" s="6" t="s">
        <v>14</v>
      </c>
      <c r="B9" s="7" t="s">
        <v>216</v>
      </c>
      <c r="C9" s="6" t="s">
        <v>13</v>
      </c>
      <c r="D9" s="6" t="b">
        <f>EXACT(G8,"Based on the total net electricity generation of all power plants serving the system and the fuel types and total fuel consumption of the project electricity system")</f>
        <v>0</v>
      </c>
      <c r="E9" s="6" t="s">
        <v>217</v>
      </c>
      <c r="F9" s="6" t="s">
        <v>14</v>
      </c>
      <c r="G9" s="6" t="s">
        <v>13</v>
      </c>
    </row>
    <row r="10" spans="1:7" outlineLevel="2" collapsed="1">
      <c r="A10" s="5" t="s">
        <v>14</v>
      </c>
      <c r="B10" s="5" t="s">
        <v>139</v>
      </c>
      <c r="C10" s="5" t="s">
        <v>13</v>
      </c>
      <c r="D10" s="5" t="s">
        <v>14</v>
      </c>
      <c r="E10" s="5" t="s">
        <v>221</v>
      </c>
      <c r="F10" s="5" t="s">
        <v>14</v>
      </c>
      <c r="G10" s="5">
        <v>1</v>
      </c>
    </row>
    <row r="11" spans="1:7" ht="29" outlineLevel="2" collapsed="1">
      <c r="A11" s="5" t="s">
        <v>11</v>
      </c>
      <c r="B11" s="5" t="s">
        <v>139</v>
      </c>
      <c r="C11" s="5" t="s">
        <v>13</v>
      </c>
      <c r="D11" s="5"/>
      <c r="E11" s="5" t="s">
        <v>222</v>
      </c>
      <c r="F11" s="5" t="s">
        <v>14</v>
      </c>
      <c r="G11" s="5">
        <v>1</v>
      </c>
    </row>
    <row r="12" spans="1:7" outlineLevel="2" collapsed="1">
      <c r="A12" s="6" t="s">
        <v>11</v>
      </c>
      <c r="B12" s="7" t="s">
        <v>223</v>
      </c>
      <c r="C12" s="6" t="s">
        <v>13</v>
      </c>
      <c r="D12" s="6"/>
      <c r="E12" s="6" t="s">
        <v>223</v>
      </c>
      <c r="F12" s="6" t="s">
        <v>11</v>
      </c>
      <c r="G12" s="6" t="s">
        <v>13</v>
      </c>
    </row>
    <row r="13" spans="1:7" outlineLevel="3" collapsed="1">
      <c r="A13" s="5" t="s">
        <v>11</v>
      </c>
      <c r="B13" s="5" t="s">
        <v>15</v>
      </c>
      <c r="C13" s="5" t="s">
        <v>13</v>
      </c>
      <c r="D13" s="5"/>
      <c r="E13" s="5" t="s">
        <v>337</v>
      </c>
      <c r="F13" s="5" t="s">
        <v>14</v>
      </c>
      <c r="G13" s="5" t="s">
        <v>17</v>
      </c>
    </row>
    <row r="14" spans="1:7" ht="29" outlineLevel="3" collapsed="1">
      <c r="A14" s="5" t="s">
        <v>11</v>
      </c>
      <c r="B14" s="5" t="s">
        <v>139</v>
      </c>
      <c r="C14" s="5" t="s">
        <v>13</v>
      </c>
      <c r="D14" s="5"/>
      <c r="E14" s="5" t="s">
        <v>338</v>
      </c>
      <c r="F14" s="5" t="s">
        <v>14</v>
      </c>
      <c r="G14" s="5">
        <v>1</v>
      </c>
    </row>
    <row r="15" spans="1:7" ht="29" outlineLevel="3" collapsed="1">
      <c r="A15" s="5" t="s">
        <v>11</v>
      </c>
      <c r="B15" s="5" t="s">
        <v>139</v>
      </c>
      <c r="C15" s="5" t="s">
        <v>13</v>
      </c>
      <c r="D15" s="5"/>
      <c r="E15" s="5" t="s">
        <v>339</v>
      </c>
      <c r="F15" s="5" t="s">
        <v>14</v>
      </c>
      <c r="G15" s="5">
        <v>1</v>
      </c>
    </row>
    <row r="16" spans="1:7" outlineLevel="3" collapsed="1">
      <c r="A16" s="5" t="s">
        <v>11</v>
      </c>
      <c r="B16" s="5" t="s">
        <v>139</v>
      </c>
      <c r="C16" s="5" t="s">
        <v>13</v>
      </c>
      <c r="D16" s="5"/>
      <c r="E16" s="5" t="s">
        <v>340</v>
      </c>
      <c r="F16" s="5" t="s">
        <v>14</v>
      </c>
      <c r="G16" s="5">
        <v>1</v>
      </c>
    </row>
    <row r="17" spans="1:7" outlineLevel="1" collapsed="1">
      <c r="A17" s="6" t="s">
        <v>14</v>
      </c>
      <c r="B17" s="7" t="s">
        <v>218</v>
      </c>
      <c r="C17" s="6" t="s">
        <v>13</v>
      </c>
      <c r="D17" s="6" t="b">
        <f>EXACT(G8,"Based on the net electricity generation and a CO2 emission factor of each power unit")</f>
        <v>1</v>
      </c>
      <c r="E17" s="6" t="s">
        <v>219</v>
      </c>
      <c r="F17" s="6" t="s">
        <v>14</v>
      </c>
      <c r="G17" s="6" t="s">
        <v>13</v>
      </c>
    </row>
    <row r="18" spans="1:7" outlineLevel="2" collapsed="1">
      <c r="A18" s="5" t="s">
        <v>14</v>
      </c>
      <c r="B18" s="5" t="s">
        <v>139</v>
      </c>
      <c r="C18" s="5" t="s">
        <v>13</v>
      </c>
      <c r="D18" s="5" t="s">
        <v>14</v>
      </c>
      <c r="E18" s="5" t="s">
        <v>221</v>
      </c>
      <c r="F18" s="5" t="s">
        <v>14</v>
      </c>
      <c r="G18" s="5">
        <v>1</v>
      </c>
    </row>
    <row r="19" spans="1:7" outlineLevel="2" collapsed="1">
      <c r="A19" s="6" t="s">
        <v>11</v>
      </c>
      <c r="B19" s="7" t="s">
        <v>224</v>
      </c>
      <c r="C19" s="6" t="s">
        <v>13</v>
      </c>
      <c r="D19" s="6"/>
      <c r="E19" s="6" t="s">
        <v>225</v>
      </c>
      <c r="F19" s="6" t="s">
        <v>11</v>
      </c>
      <c r="G19" s="6" t="s">
        <v>13</v>
      </c>
    </row>
    <row r="20" spans="1:7" ht="29" outlineLevel="3" collapsed="1">
      <c r="A20" s="5" t="s">
        <v>11</v>
      </c>
      <c r="B20" s="5" t="s">
        <v>53</v>
      </c>
      <c r="C20" s="8" t="s">
        <v>341</v>
      </c>
      <c r="D20" s="5"/>
      <c r="E20" s="5" t="s">
        <v>342</v>
      </c>
      <c r="F20" s="5" t="s">
        <v>14</v>
      </c>
      <c r="G20" s="5" t="s">
        <v>343</v>
      </c>
    </row>
    <row r="21" spans="1:7" outlineLevel="3" collapsed="1">
      <c r="A21" s="6" t="s">
        <v>14</v>
      </c>
      <c r="B21" s="7" t="s">
        <v>344</v>
      </c>
      <c r="C21" s="6" t="s">
        <v>13</v>
      </c>
      <c r="D21" s="6" t="b">
        <f>EXACT(G20,"Only data available is the electricity generation for the specific power unit")</f>
        <v>0</v>
      </c>
      <c r="E21" s="6" t="s">
        <v>345</v>
      </c>
      <c r="F21" s="6" t="s">
        <v>14</v>
      </c>
      <c r="G21" s="6" t="s">
        <v>13</v>
      </c>
    </row>
    <row r="22" spans="1:7" outlineLevel="4" collapsed="1">
      <c r="A22" s="5" t="s">
        <v>14</v>
      </c>
      <c r="B22" s="5" t="s">
        <v>139</v>
      </c>
      <c r="C22" s="5" t="s">
        <v>13</v>
      </c>
      <c r="D22" s="5" t="s">
        <v>14</v>
      </c>
      <c r="E22" s="5" t="s">
        <v>408</v>
      </c>
      <c r="F22" s="5" t="s">
        <v>14</v>
      </c>
      <c r="G22" s="5">
        <v>1</v>
      </c>
    </row>
    <row r="23" spans="1:7" ht="29" outlineLevel="4" collapsed="1">
      <c r="A23" s="5" t="s">
        <v>11</v>
      </c>
      <c r="B23" s="5" t="s">
        <v>139</v>
      </c>
      <c r="C23" s="5" t="s">
        <v>13</v>
      </c>
      <c r="D23" s="5"/>
      <c r="E23" s="5" t="s">
        <v>409</v>
      </c>
      <c r="F23" s="5" t="s">
        <v>14</v>
      </c>
      <c r="G23" s="5">
        <v>1</v>
      </c>
    </row>
    <row r="24" spans="1:7" ht="29" outlineLevel="3" collapsed="1">
      <c r="A24" s="6" t="s">
        <v>14</v>
      </c>
      <c r="B24" s="7" t="s">
        <v>346</v>
      </c>
      <c r="C24" s="6" t="s">
        <v>13</v>
      </c>
      <c r="D24" s="6" t="b">
        <f>EXACT(G20,"Only data available for the specific power unit are the electricity generation and the fuel types used")</f>
        <v>0</v>
      </c>
      <c r="E24" s="6" t="s">
        <v>347</v>
      </c>
      <c r="F24" s="6" t="s">
        <v>14</v>
      </c>
      <c r="G24" s="6" t="s">
        <v>13</v>
      </c>
    </row>
    <row r="25" spans="1:7" outlineLevel="4" collapsed="1">
      <c r="A25" s="5" t="s">
        <v>14</v>
      </c>
      <c r="B25" s="5" t="s">
        <v>139</v>
      </c>
      <c r="C25" s="5" t="s">
        <v>13</v>
      </c>
      <c r="D25" s="5" t="s">
        <v>14</v>
      </c>
      <c r="E25" s="5" t="s">
        <v>410</v>
      </c>
      <c r="F25" s="5" t="s">
        <v>14</v>
      </c>
      <c r="G25" s="5">
        <v>1</v>
      </c>
    </row>
    <row r="26" spans="1:7" ht="29" outlineLevel="4" collapsed="1">
      <c r="A26" s="5" t="s">
        <v>11</v>
      </c>
      <c r="B26" s="5" t="s">
        <v>139</v>
      </c>
      <c r="C26" s="5" t="s">
        <v>13</v>
      </c>
      <c r="D26" s="5"/>
      <c r="E26" s="5" t="s">
        <v>409</v>
      </c>
      <c r="F26" s="5" t="s">
        <v>14</v>
      </c>
      <c r="G26" s="5">
        <v>1</v>
      </c>
    </row>
    <row r="27" spans="1:7" ht="29" outlineLevel="4" collapsed="1">
      <c r="A27" s="5" t="s">
        <v>11</v>
      </c>
      <c r="B27" s="5" t="s">
        <v>139</v>
      </c>
      <c r="C27" s="5" t="s">
        <v>13</v>
      </c>
      <c r="D27" s="5"/>
      <c r="E27" s="5" t="s">
        <v>411</v>
      </c>
      <c r="F27" s="5" t="s">
        <v>14</v>
      </c>
      <c r="G27" s="5">
        <v>1</v>
      </c>
    </row>
    <row r="28" spans="1:7" outlineLevel="4" collapsed="1">
      <c r="A28" s="5" t="s">
        <v>11</v>
      </c>
      <c r="B28" s="5" t="s">
        <v>139</v>
      </c>
      <c r="C28" s="5" t="s">
        <v>13</v>
      </c>
      <c r="D28" s="5"/>
      <c r="E28" s="5" t="s">
        <v>412</v>
      </c>
      <c r="F28" s="5" t="s">
        <v>14</v>
      </c>
      <c r="G28" s="5">
        <v>1</v>
      </c>
    </row>
    <row r="29" spans="1:7" outlineLevel="3" collapsed="1">
      <c r="A29" s="6" t="s">
        <v>14</v>
      </c>
      <c r="B29" s="7" t="s">
        <v>348</v>
      </c>
      <c r="C29" s="6" t="s">
        <v>13</v>
      </c>
      <c r="D29" s="6" t="b">
        <f>EXACT(G20,"Data available for fuel consumption and electricity generation")</f>
        <v>1</v>
      </c>
      <c r="E29" s="6" t="s">
        <v>343</v>
      </c>
      <c r="F29" s="6" t="s">
        <v>14</v>
      </c>
      <c r="G29" s="6" t="s">
        <v>13</v>
      </c>
    </row>
    <row r="30" spans="1:7" outlineLevel="4" collapsed="1">
      <c r="A30" s="5" t="s">
        <v>14</v>
      </c>
      <c r="B30" s="5" t="s">
        <v>139</v>
      </c>
      <c r="C30" s="5" t="s">
        <v>13</v>
      </c>
      <c r="D30" s="5" t="s">
        <v>14</v>
      </c>
      <c r="E30" s="5" t="s">
        <v>408</v>
      </c>
      <c r="F30" s="5" t="s">
        <v>14</v>
      </c>
      <c r="G30" s="5">
        <v>1</v>
      </c>
    </row>
    <row r="31" spans="1:7" ht="29" outlineLevel="4" collapsed="1">
      <c r="A31" s="5" t="s">
        <v>11</v>
      </c>
      <c r="B31" s="5" t="s">
        <v>15</v>
      </c>
      <c r="C31" s="5" t="s">
        <v>13</v>
      </c>
      <c r="D31" s="5"/>
      <c r="E31" s="5" t="s">
        <v>413</v>
      </c>
      <c r="F31" s="5" t="s">
        <v>14</v>
      </c>
      <c r="G31" s="5" t="s">
        <v>17</v>
      </c>
    </row>
    <row r="32" spans="1:7" ht="29" outlineLevel="4" collapsed="1">
      <c r="A32" s="5" t="s">
        <v>11</v>
      </c>
      <c r="B32" s="5" t="s">
        <v>139</v>
      </c>
      <c r="C32" s="5" t="s">
        <v>13</v>
      </c>
      <c r="D32" s="5"/>
      <c r="E32" s="5" t="s">
        <v>409</v>
      </c>
      <c r="F32" s="5" t="s">
        <v>14</v>
      </c>
      <c r="G32" s="5">
        <v>1</v>
      </c>
    </row>
    <row r="33" spans="1:7" outlineLevel="4" collapsed="1">
      <c r="A33" s="5" t="s">
        <v>11</v>
      </c>
      <c r="B33" s="5" t="s">
        <v>15</v>
      </c>
      <c r="C33" s="5" t="s">
        <v>13</v>
      </c>
      <c r="D33" s="5"/>
      <c r="E33" s="5" t="s">
        <v>414</v>
      </c>
      <c r="F33" s="5" t="s">
        <v>14</v>
      </c>
      <c r="G33" s="5" t="s">
        <v>17</v>
      </c>
    </row>
    <row r="34" spans="1:7" outlineLevel="4" collapsed="1">
      <c r="A34" s="6" t="s">
        <v>11</v>
      </c>
      <c r="B34" s="7" t="s">
        <v>223</v>
      </c>
      <c r="C34" s="6" t="s">
        <v>13</v>
      </c>
      <c r="D34" s="6"/>
      <c r="E34" s="6" t="s">
        <v>223</v>
      </c>
      <c r="F34" s="6" t="s">
        <v>11</v>
      </c>
      <c r="G34" s="6" t="s">
        <v>13</v>
      </c>
    </row>
    <row r="35" spans="1:7" outlineLevel="5" collapsed="1">
      <c r="A35" s="5" t="s">
        <v>11</v>
      </c>
      <c r="B35" s="5" t="s">
        <v>15</v>
      </c>
      <c r="C35" s="5" t="s">
        <v>13</v>
      </c>
      <c r="D35" s="5"/>
      <c r="E35" s="5" t="s">
        <v>337</v>
      </c>
      <c r="F35" s="5" t="s">
        <v>14</v>
      </c>
      <c r="G35" s="5" t="s">
        <v>17</v>
      </c>
    </row>
    <row r="36" spans="1:7" ht="29" outlineLevel="5" collapsed="1">
      <c r="A36" s="5" t="s">
        <v>11</v>
      </c>
      <c r="B36" s="5" t="s">
        <v>139</v>
      </c>
      <c r="C36" s="5" t="s">
        <v>13</v>
      </c>
      <c r="D36" s="5"/>
      <c r="E36" s="5" t="s">
        <v>338</v>
      </c>
      <c r="F36" s="5" t="s">
        <v>14</v>
      </c>
      <c r="G36" s="5">
        <v>1</v>
      </c>
    </row>
    <row r="37" spans="1:7" ht="29" outlineLevel="5" collapsed="1">
      <c r="A37" s="5" t="s">
        <v>11</v>
      </c>
      <c r="B37" s="5" t="s">
        <v>139</v>
      </c>
      <c r="C37" s="5" t="s">
        <v>13</v>
      </c>
      <c r="D37" s="5"/>
      <c r="E37" s="5" t="s">
        <v>339</v>
      </c>
      <c r="F37" s="5" t="s">
        <v>14</v>
      </c>
      <c r="G37" s="5">
        <v>1</v>
      </c>
    </row>
    <row r="38" spans="1:7" outlineLevel="5" collapsed="1">
      <c r="A38" s="5" t="s">
        <v>11</v>
      </c>
      <c r="B38" s="5" t="s">
        <v>139</v>
      </c>
      <c r="C38" s="5" t="s">
        <v>13</v>
      </c>
      <c r="D38" s="5"/>
      <c r="E38" s="5" t="s">
        <v>340</v>
      </c>
      <c r="F38" s="5" t="s">
        <v>14</v>
      </c>
      <c r="G38" s="5">
        <v>1</v>
      </c>
    </row>
    <row r="39" spans="1:7" outlineLevel="1" collapsed="1">
      <c r="A39" s="5" t="s">
        <v>14</v>
      </c>
      <c r="B39" s="5" t="s">
        <v>139</v>
      </c>
      <c r="C39" s="5" t="s">
        <v>13</v>
      </c>
      <c r="D39" s="5" t="s">
        <v>14</v>
      </c>
      <c r="E39" s="5" t="s">
        <v>220</v>
      </c>
      <c r="F39" s="5" t="s">
        <v>14</v>
      </c>
      <c r="G39" s="5">
        <v>1</v>
      </c>
    </row>
  </sheetData>
  <mergeCells count="3">
    <mergeCell ref="A1:G1"/>
    <mergeCell ref="B2:G2"/>
    <mergeCell ref="B3:G3"/>
  </mergeCells>
  <hyperlinks>
    <hyperlink ref="C5" location="#'Do you have annual aggr (enum)'!A3" display="Do you have annual aggr (enum)" xr:uid="{00000000-0004-0000-1200-000000000000}"/>
    <hyperlink ref="B7" location="#'Average OM Simple OM'!A1" display="Average OM Simple OM" xr:uid="{00000000-0004-0000-1200-000001000000}"/>
    <hyperlink ref="C8" location="#'Select one of the two o (enum)'!A3" display="Select one of the two o (enum)" xr:uid="{00000000-0004-0000-1200-000002000000}"/>
    <hyperlink ref="B9" location="#'Calculation based on total fue'!A1" display="Calculation based on total fue" xr:uid="{00000000-0004-0000-1200-000003000000}"/>
    <hyperlink ref="B12" location="#'Fuel Type'!A1" display="Fuel Type" xr:uid="{00000000-0004-0000-1200-000004000000}"/>
    <hyperlink ref="B17" location="#'Calculation based on average e'!A1" display="Calculation based on average e" xr:uid="{00000000-0004-0000-1200-000005000000}"/>
    <hyperlink ref="B19" location="#'(Average OM Simple Adj OM) Pow'!A1" display="(Average OM Simple Adj OM) Pow" xr:uid="{00000000-0004-0000-1200-000006000000}"/>
    <hyperlink ref="C20" location="#'Select the option that  (enum)'!A3" display="Select the option that  (enum)" xr:uid="{00000000-0004-0000-1200-000007000000}"/>
    <hyperlink ref="B21" location="#'Average OM (Option A3)'!A1" display="Average OM (Option A3)" xr:uid="{00000000-0004-0000-1200-000008000000}"/>
    <hyperlink ref="B24" location="#'Average OM (Option A2)'!A1" display="Average OM (Option A2)" xr:uid="{00000000-0004-0000-1200-000009000000}"/>
    <hyperlink ref="B29" location="#'Average OM (Option A1)'!A1" display="Average OM (Option A1)" xr:uid="{00000000-0004-0000-1200-00000A000000}"/>
    <hyperlink ref="B34" location="#'Fuel Type'!A1" display="Fuel Type" xr:uid="{00000000-0004-0000-1200-00000B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3">
        <x14:dataValidation type="list" allowBlank="1" xr:uid="{00000000-0002-0000-1200-000000000000}">
          <x14:formula1>
            <xm:f>'Select the option that  (enum)'!A3:A5</xm:f>
          </x14:formula1>
          <xm:sqref>G20</xm:sqref>
        </x14:dataValidation>
        <x14:dataValidation type="list" allowBlank="1" xr:uid="{00000000-0002-0000-1200-000001000000}">
          <x14:formula1>
            <xm:f>'Do you have annual aggr (enum)'!A3:A4</xm:f>
          </x14:formula1>
          <xm:sqref>G5</xm:sqref>
        </x14:dataValidation>
        <x14:dataValidation type="list" allowBlank="1" xr:uid="{00000000-0002-0000-1200-000002000000}">
          <x14:formula1>
            <xm:f>'Select one of the two o (enum)'!A3:A4</xm:f>
          </x14:formula1>
          <xm:sqref>G8</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G74"/>
  <sheetViews>
    <sheetView workbookViewId="0"/>
  </sheetViews>
  <sheetFormatPr defaultRowHeight="14.5" outlineLevelRow="6"/>
  <cols>
    <col min="1" max="1" width="20" customWidth="1"/>
    <col min="2" max="2" width="40" customWidth="1"/>
    <col min="3" max="4" width="20" customWidth="1"/>
    <col min="5" max="5" width="70" customWidth="1"/>
    <col min="6" max="6" width="30" customWidth="1"/>
    <col min="7" max="7" width="50" customWidth="1"/>
  </cols>
  <sheetData>
    <row r="1" spans="1:7" ht="18.5">
      <c r="A1" s="17" t="s">
        <v>208</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328</v>
      </c>
      <c r="D5" s="3"/>
      <c r="E5" s="3" t="s">
        <v>208</v>
      </c>
      <c r="F5" s="3" t="s">
        <v>14</v>
      </c>
      <c r="G5" s="3" t="s">
        <v>11</v>
      </c>
    </row>
    <row r="6" spans="1:7" ht="29">
      <c r="A6" s="3" t="s">
        <v>14</v>
      </c>
      <c r="B6" s="4" t="s">
        <v>329</v>
      </c>
      <c r="C6" s="3" t="s">
        <v>13</v>
      </c>
      <c r="D6" s="3" t="b">
        <f>EXACT(G5,"No")</f>
        <v>0</v>
      </c>
      <c r="E6" s="3" t="s">
        <v>330</v>
      </c>
      <c r="F6" s="3" t="s">
        <v>14</v>
      </c>
      <c r="G6" s="3" t="s">
        <v>13</v>
      </c>
    </row>
    <row r="7" spans="1:7" ht="29" outlineLevel="1" collapsed="1">
      <c r="A7" s="5" t="s">
        <v>11</v>
      </c>
      <c r="B7" s="5" t="s">
        <v>53</v>
      </c>
      <c r="C7" s="8" t="s">
        <v>395</v>
      </c>
      <c r="D7" s="5"/>
      <c r="E7" s="5" t="s">
        <v>330</v>
      </c>
      <c r="F7" s="5" t="s">
        <v>14</v>
      </c>
      <c r="G7" s="5" t="s">
        <v>11</v>
      </c>
    </row>
    <row r="8" spans="1:7" ht="47" outlineLevel="1" collapsed="1">
      <c r="A8" s="5" t="s">
        <v>14</v>
      </c>
      <c r="B8" s="5" t="s">
        <v>60</v>
      </c>
      <c r="C8" s="9" t="s">
        <v>61</v>
      </c>
      <c r="D8" s="5" t="b">
        <f>EXACT(G7,"No")</f>
        <v>0</v>
      </c>
      <c r="E8" s="10" t="s">
        <v>396</v>
      </c>
      <c r="F8" s="5" t="s">
        <v>14</v>
      </c>
      <c r="G8" s="5" t="s">
        <v>13</v>
      </c>
    </row>
    <row r="9" spans="1:7" outlineLevel="1" collapsed="1">
      <c r="A9" s="6" t="s">
        <v>14</v>
      </c>
      <c r="B9" s="7" t="s">
        <v>211</v>
      </c>
      <c r="C9" s="6" t="s">
        <v>13</v>
      </c>
      <c r="D9" s="6" t="b">
        <f>EXACT(G7,"Yes")</f>
        <v>1</v>
      </c>
      <c r="E9" s="6" t="s">
        <v>397</v>
      </c>
      <c r="F9" s="6" t="s">
        <v>14</v>
      </c>
      <c r="G9" s="6" t="s">
        <v>13</v>
      </c>
    </row>
    <row r="10" spans="1:7" ht="29" outlineLevel="2" collapsed="1">
      <c r="A10" s="5" t="s">
        <v>11</v>
      </c>
      <c r="B10" s="5" t="s">
        <v>53</v>
      </c>
      <c r="C10" s="8" t="s">
        <v>213</v>
      </c>
      <c r="D10" s="5"/>
      <c r="E10" s="5" t="s">
        <v>214</v>
      </c>
      <c r="F10" s="5" t="s">
        <v>14</v>
      </c>
      <c r="G10" s="5" t="s">
        <v>215</v>
      </c>
    </row>
    <row r="11" spans="1:7" ht="29" outlineLevel="2" collapsed="1">
      <c r="A11" s="6" t="s">
        <v>14</v>
      </c>
      <c r="B11" s="7" t="s">
        <v>216</v>
      </c>
      <c r="C11" s="6" t="s">
        <v>13</v>
      </c>
      <c r="D11" s="6" t="b">
        <f>EXACT(G10,"Based on the total net electricity generation of all power plants serving the system and the fuel types and total fuel consumption of the project electricity system")</f>
        <v>0</v>
      </c>
      <c r="E11" s="6" t="s">
        <v>217</v>
      </c>
      <c r="F11" s="6" t="s">
        <v>14</v>
      </c>
      <c r="G11" s="6" t="s">
        <v>13</v>
      </c>
    </row>
    <row r="12" spans="1:7" outlineLevel="3" collapsed="1">
      <c r="A12" s="5" t="s">
        <v>14</v>
      </c>
      <c r="B12" s="5" t="s">
        <v>139</v>
      </c>
      <c r="C12" s="5" t="s">
        <v>13</v>
      </c>
      <c r="D12" s="5" t="s">
        <v>14</v>
      </c>
      <c r="E12" s="5" t="s">
        <v>221</v>
      </c>
      <c r="F12" s="5" t="s">
        <v>14</v>
      </c>
      <c r="G12" s="5">
        <v>1</v>
      </c>
    </row>
    <row r="13" spans="1:7" ht="29" outlineLevel="3" collapsed="1">
      <c r="A13" s="5" t="s">
        <v>11</v>
      </c>
      <c r="B13" s="5" t="s">
        <v>139</v>
      </c>
      <c r="C13" s="5" t="s">
        <v>13</v>
      </c>
      <c r="D13" s="5"/>
      <c r="E13" s="5" t="s">
        <v>222</v>
      </c>
      <c r="F13" s="5" t="s">
        <v>14</v>
      </c>
      <c r="G13" s="5">
        <v>1</v>
      </c>
    </row>
    <row r="14" spans="1:7" outlineLevel="3" collapsed="1">
      <c r="A14" s="6" t="s">
        <v>11</v>
      </c>
      <c r="B14" s="7" t="s">
        <v>223</v>
      </c>
      <c r="C14" s="6" t="s">
        <v>13</v>
      </c>
      <c r="D14" s="6"/>
      <c r="E14" s="6" t="s">
        <v>223</v>
      </c>
      <c r="F14" s="6" t="s">
        <v>11</v>
      </c>
      <c r="G14" s="6" t="s">
        <v>13</v>
      </c>
    </row>
    <row r="15" spans="1:7" outlineLevel="4" collapsed="1">
      <c r="A15" s="5" t="s">
        <v>11</v>
      </c>
      <c r="B15" s="5" t="s">
        <v>15</v>
      </c>
      <c r="C15" s="5" t="s">
        <v>13</v>
      </c>
      <c r="D15" s="5"/>
      <c r="E15" s="5" t="s">
        <v>337</v>
      </c>
      <c r="F15" s="5" t="s">
        <v>14</v>
      </c>
      <c r="G15" s="5" t="s">
        <v>17</v>
      </c>
    </row>
    <row r="16" spans="1:7" ht="29" outlineLevel="4" collapsed="1">
      <c r="A16" s="5" t="s">
        <v>11</v>
      </c>
      <c r="B16" s="5" t="s">
        <v>139</v>
      </c>
      <c r="C16" s="5" t="s">
        <v>13</v>
      </c>
      <c r="D16" s="5"/>
      <c r="E16" s="5" t="s">
        <v>338</v>
      </c>
      <c r="F16" s="5" t="s">
        <v>14</v>
      </c>
      <c r="G16" s="5">
        <v>1</v>
      </c>
    </row>
    <row r="17" spans="1:7" ht="29" outlineLevel="4" collapsed="1">
      <c r="A17" s="5" t="s">
        <v>11</v>
      </c>
      <c r="B17" s="5" t="s">
        <v>139</v>
      </c>
      <c r="C17" s="5" t="s">
        <v>13</v>
      </c>
      <c r="D17" s="5"/>
      <c r="E17" s="5" t="s">
        <v>339</v>
      </c>
      <c r="F17" s="5" t="s">
        <v>14</v>
      </c>
      <c r="G17" s="5">
        <v>1</v>
      </c>
    </row>
    <row r="18" spans="1:7" outlineLevel="4" collapsed="1">
      <c r="A18" s="5" t="s">
        <v>11</v>
      </c>
      <c r="B18" s="5" t="s">
        <v>139</v>
      </c>
      <c r="C18" s="5" t="s">
        <v>13</v>
      </c>
      <c r="D18" s="5"/>
      <c r="E18" s="5" t="s">
        <v>340</v>
      </c>
      <c r="F18" s="5" t="s">
        <v>14</v>
      </c>
      <c r="G18" s="5">
        <v>1</v>
      </c>
    </row>
    <row r="19" spans="1:7" outlineLevel="2" collapsed="1">
      <c r="A19" s="6" t="s">
        <v>14</v>
      </c>
      <c r="B19" s="7" t="s">
        <v>218</v>
      </c>
      <c r="C19" s="6" t="s">
        <v>13</v>
      </c>
      <c r="D19" s="6" t="b">
        <f>EXACT(G10,"Based on the net electricity generation and a CO2 emission factor of each power unit")</f>
        <v>1</v>
      </c>
      <c r="E19" s="6" t="s">
        <v>219</v>
      </c>
      <c r="F19" s="6" t="s">
        <v>14</v>
      </c>
      <c r="G19" s="6" t="s">
        <v>13</v>
      </c>
    </row>
    <row r="20" spans="1:7" outlineLevel="3" collapsed="1">
      <c r="A20" s="5" t="s">
        <v>14</v>
      </c>
      <c r="B20" s="5" t="s">
        <v>139</v>
      </c>
      <c r="C20" s="5" t="s">
        <v>13</v>
      </c>
      <c r="D20" s="5" t="s">
        <v>14</v>
      </c>
      <c r="E20" s="5" t="s">
        <v>221</v>
      </c>
      <c r="F20" s="5" t="s">
        <v>14</v>
      </c>
      <c r="G20" s="5">
        <v>1</v>
      </c>
    </row>
    <row r="21" spans="1:7" outlineLevel="3" collapsed="1">
      <c r="A21" s="6" t="s">
        <v>11</v>
      </c>
      <c r="B21" s="7" t="s">
        <v>224</v>
      </c>
      <c r="C21" s="6" t="s">
        <v>13</v>
      </c>
      <c r="D21" s="6"/>
      <c r="E21" s="6" t="s">
        <v>225</v>
      </c>
      <c r="F21" s="6" t="s">
        <v>11</v>
      </c>
      <c r="G21" s="6" t="s">
        <v>13</v>
      </c>
    </row>
    <row r="22" spans="1:7" ht="29" outlineLevel="4" collapsed="1">
      <c r="A22" s="5" t="s">
        <v>11</v>
      </c>
      <c r="B22" s="5" t="s">
        <v>53</v>
      </c>
      <c r="C22" s="8" t="s">
        <v>341</v>
      </c>
      <c r="D22" s="5"/>
      <c r="E22" s="5" t="s">
        <v>342</v>
      </c>
      <c r="F22" s="5" t="s">
        <v>14</v>
      </c>
      <c r="G22" s="5" t="s">
        <v>343</v>
      </c>
    </row>
    <row r="23" spans="1:7" outlineLevel="4" collapsed="1">
      <c r="A23" s="6" t="s">
        <v>14</v>
      </c>
      <c r="B23" s="7" t="s">
        <v>344</v>
      </c>
      <c r="C23" s="6" t="s">
        <v>13</v>
      </c>
      <c r="D23" s="6" t="b">
        <f>EXACT(G22,"Only data available is the electricity generation for the specific power unit")</f>
        <v>0</v>
      </c>
      <c r="E23" s="6" t="s">
        <v>345</v>
      </c>
      <c r="F23" s="6" t="s">
        <v>14</v>
      </c>
      <c r="G23" s="6" t="s">
        <v>13</v>
      </c>
    </row>
    <row r="24" spans="1:7" outlineLevel="5" collapsed="1">
      <c r="A24" s="5" t="s">
        <v>14</v>
      </c>
      <c r="B24" s="5" t="s">
        <v>139</v>
      </c>
      <c r="C24" s="5" t="s">
        <v>13</v>
      </c>
      <c r="D24" s="5" t="s">
        <v>14</v>
      </c>
      <c r="E24" s="5" t="s">
        <v>408</v>
      </c>
      <c r="F24" s="5" t="s">
        <v>14</v>
      </c>
      <c r="G24" s="5">
        <v>1</v>
      </c>
    </row>
    <row r="25" spans="1:7" ht="29" outlineLevel="5" collapsed="1">
      <c r="A25" s="5" t="s">
        <v>11</v>
      </c>
      <c r="B25" s="5" t="s">
        <v>139</v>
      </c>
      <c r="C25" s="5" t="s">
        <v>13</v>
      </c>
      <c r="D25" s="5"/>
      <c r="E25" s="5" t="s">
        <v>409</v>
      </c>
      <c r="F25" s="5" t="s">
        <v>14</v>
      </c>
      <c r="G25" s="5">
        <v>1</v>
      </c>
    </row>
    <row r="26" spans="1:7" ht="29" outlineLevel="4" collapsed="1">
      <c r="A26" s="6" t="s">
        <v>14</v>
      </c>
      <c r="B26" s="7" t="s">
        <v>346</v>
      </c>
      <c r="C26" s="6" t="s">
        <v>13</v>
      </c>
      <c r="D26" s="6" t="b">
        <f>EXACT(G22,"Only data available for the specific power unit are the electricity generation and the fuel types used")</f>
        <v>0</v>
      </c>
      <c r="E26" s="6" t="s">
        <v>347</v>
      </c>
      <c r="F26" s="6" t="s">
        <v>14</v>
      </c>
      <c r="G26" s="6" t="s">
        <v>13</v>
      </c>
    </row>
    <row r="27" spans="1:7" outlineLevel="5" collapsed="1">
      <c r="A27" s="5" t="s">
        <v>14</v>
      </c>
      <c r="B27" s="5" t="s">
        <v>139</v>
      </c>
      <c r="C27" s="5" t="s">
        <v>13</v>
      </c>
      <c r="D27" s="5" t="s">
        <v>14</v>
      </c>
      <c r="E27" s="5" t="s">
        <v>410</v>
      </c>
      <c r="F27" s="5" t="s">
        <v>14</v>
      </c>
      <c r="G27" s="5">
        <v>1</v>
      </c>
    </row>
    <row r="28" spans="1:7" ht="29" outlineLevel="5" collapsed="1">
      <c r="A28" s="5" t="s">
        <v>11</v>
      </c>
      <c r="B28" s="5" t="s">
        <v>139</v>
      </c>
      <c r="C28" s="5" t="s">
        <v>13</v>
      </c>
      <c r="D28" s="5"/>
      <c r="E28" s="5" t="s">
        <v>409</v>
      </c>
      <c r="F28" s="5" t="s">
        <v>14</v>
      </c>
      <c r="G28" s="5">
        <v>1</v>
      </c>
    </row>
    <row r="29" spans="1:7" ht="29" outlineLevel="5" collapsed="1">
      <c r="A29" s="5" t="s">
        <v>11</v>
      </c>
      <c r="B29" s="5" t="s">
        <v>139</v>
      </c>
      <c r="C29" s="5" t="s">
        <v>13</v>
      </c>
      <c r="D29" s="5"/>
      <c r="E29" s="5" t="s">
        <v>411</v>
      </c>
      <c r="F29" s="5" t="s">
        <v>14</v>
      </c>
      <c r="G29" s="5">
        <v>1</v>
      </c>
    </row>
    <row r="30" spans="1:7" outlineLevel="5" collapsed="1">
      <c r="A30" s="5" t="s">
        <v>11</v>
      </c>
      <c r="B30" s="5" t="s">
        <v>139</v>
      </c>
      <c r="C30" s="5" t="s">
        <v>13</v>
      </c>
      <c r="D30" s="5"/>
      <c r="E30" s="5" t="s">
        <v>412</v>
      </c>
      <c r="F30" s="5" t="s">
        <v>14</v>
      </c>
      <c r="G30" s="5">
        <v>1</v>
      </c>
    </row>
    <row r="31" spans="1:7" outlineLevel="4" collapsed="1">
      <c r="A31" s="6" t="s">
        <v>14</v>
      </c>
      <c r="B31" s="7" t="s">
        <v>348</v>
      </c>
      <c r="C31" s="6" t="s">
        <v>13</v>
      </c>
      <c r="D31" s="6" t="b">
        <f>EXACT(G22,"Data available for fuel consumption and electricity generation")</f>
        <v>1</v>
      </c>
      <c r="E31" s="6" t="s">
        <v>343</v>
      </c>
      <c r="F31" s="6" t="s">
        <v>14</v>
      </c>
      <c r="G31" s="6" t="s">
        <v>13</v>
      </c>
    </row>
    <row r="32" spans="1:7" outlineLevel="5" collapsed="1">
      <c r="A32" s="5" t="s">
        <v>14</v>
      </c>
      <c r="B32" s="5" t="s">
        <v>139</v>
      </c>
      <c r="C32" s="5" t="s">
        <v>13</v>
      </c>
      <c r="D32" s="5" t="s">
        <v>14</v>
      </c>
      <c r="E32" s="5" t="s">
        <v>408</v>
      </c>
      <c r="F32" s="5" t="s">
        <v>14</v>
      </c>
      <c r="G32" s="5">
        <v>1</v>
      </c>
    </row>
    <row r="33" spans="1:7" ht="29" outlineLevel="5" collapsed="1">
      <c r="A33" s="5" t="s">
        <v>11</v>
      </c>
      <c r="B33" s="5" t="s">
        <v>15</v>
      </c>
      <c r="C33" s="5" t="s">
        <v>13</v>
      </c>
      <c r="D33" s="5"/>
      <c r="E33" s="5" t="s">
        <v>413</v>
      </c>
      <c r="F33" s="5" t="s">
        <v>14</v>
      </c>
      <c r="G33" s="5" t="s">
        <v>17</v>
      </c>
    </row>
    <row r="34" spans="1:7" ht="29" outlineLevel="5" collapsed="1">
      <c r="A34" s="5" t="s">
        <v>11</v>
      </c>
      <c r="B34" s="5" t="s">
        <v>139</v>
      </c>
      <c r="C34" s="5" t="s">
        <v>13</v>
      </c>
      <c r="D34" s="5"/>
      <c r="E34" s="5" t="s">
        <v>409</v>
      </c>
      <c r="F34" s="5" t="s">
        <v>14</v>
      </c>
      <c r="G34" s="5">
        <v>1</v>
      </c>
    </row>
    <row r="35" spans="1:7" outlineLevel="5" collapsed="1">
      <c r="A35" s="5" t="s">
        <v>11</v>
      </c>
      <c r="B35" s="5" t="s">
        <v>15</v>
      </c>
      <c r="C35" s="5" t="s">
        <v>13</v>
      </c>
      <c r="D35" s="5"/>
      <c r="E35" s="5" t="s">
        <v>414</v>
      </c>
      <c r="F35" s="5" t="s">
        <v>14</v>
      </c>
      <c r="G35" s="5" t="s">
        <v>17</v>
      </c>
    </row>
    <row r="36" spans="1:7" outlineLevel="5" collapsed="1">
      <c r="A36" s="6" t="s">
        <v>11</v>
      </c>
      <c r="B36" s="7" t="s">
        <v>223</v>
      </c>
      <c r="C36" s="6" t="s">
        <v>13</v>
      </c>
      <c r="D36" s="6"/>
      <c r="E36" s="6" t="s">
        <v>223</v>
      </c>
      <c r="F36" s="6" t="s">
        <v>11</v>
      </c>
      <c r="G36" s="6" t="s">
        <v>13</v>
      </c>
    </row>
    <row r="37" spans="1:7" outlineLevel="6" collapsed="1">
      <c r="A37" s="5" t="s">
        <v>11</v>
      </c>
      <c r="B37" s="5" t="s">
        <v>15</v>
      </c>
      <c r="C37" s="5" t="s">
        <v>13</v>
      </c>
      <c r="D37" s="5"/>
      <c r="E37" s="5" t="s">
        <v>337</v>
      </c>
      <c r="F37" s="5" t="s">
        <v>14</v>
      </c>
      <c r="G37" s="5" t="s">
        <v>17</v>
      </c>
    </row>
    <row r="38" spans="1:7" ht="29" outlineLevel="6" collapsed="1">
      <c r="A38" s="5" t="s">
        <v>11</v>
      </c>
      <c r="B38" s="5" t="s">
        <v>139</v>
      </c>
      <c r="C38" s="5" t="s">
        <v>13</v>
      </c>
      <c r="D38" s="5"/>
      <c r="E38" s="5" t="s">
        <v>338</v>
      </c>
      <c r="F38" s="5" t="s">
        <v>14</v>
      </c>
      <c r="G38" s="5">
        <v>1</v>
      </c>
    </row>
    <row r="39" spans="1:7" ht="29" outlineLevel="6" collapsed="1">
      <c r="A39" s="5" t="s">
        <v>11</v>
      </c>
      <c r="B39" s="5" t="s">
        <v>139</v>
      </c>
      <c r="C39" s="5" t="s">
        <v>13</v>
      </c>
      <c r="D39" s="5"/>
      <c r="E39" s="5" t="s">
        <v>339</v>
      </c>
      <c r="F39" s="5" t="s">
        <v>14</v>
      </c>
      <c r="G39" s="5">
        <v>1</v>
      </c>
    </row>
    <row r="40" spans="1:7" outlineLevel="6" collapsed="1">
      <c r="A40" s="5" t="s">
        <v>11</v>
      </c>
      <c r="B40" s="5" t="s">
        <v>139</v>
      </c>
      <c r="C40" s="5" t="s">
        <v>13</v>
      </c>
      <c r="D40" s="5"/>
      <c r="E40" s="5" t="s">
        <v>340</v>
      </c>
      <c r="F40" s="5" t="s">
        <v>14</v>
      </c>
      <c r="G40" s="5">
        <v>1</v>
      </c>
    </row>
    <row r="41" spans="1:7" outlineLevel="2" collapsed="1">
      <c r="A41" s="5" t="s">
        <v>14</v>
      </c>
      <c r="B41" s="5" t="s">
        <v>139</v>
      </c>
      <c r="C41" s="5" t="s">
        <v>13</v>
      </c>
      <c r="D41" s="5" t="s">
        <v>14</v>
      </c>
      <c r="E41" s="5" t="s">
        <v>220</v>
      </c>
      <c r="F41" s="5" t="s">
        <v>14</v>
      </c>
      <c r="G41" s="5">
        <v>1</v>
      </c>
    </row>
    <row r="42" spans="1:7">
      <c r="A42" s="3" t="s">
        <v>14</v>
      </c>
      <c r="B42" s="4" t="s">
        <v>209</v>
      </c>
      <c r="C42" s="3" t="s">
        <v>13</v>
      </c>
      <c r="D42" s="3" t="b">
        <f>EXACT(G5,"Yes")</f>
        <v>1</v>
      </c>
      <c r="E42" s="3" t="s">
        <v>210</v>
      </c>
      <c r="F42" s="3" t="s">
        <v>14</v>
      </c>
      <c r="G42" s="3" t="s">
        <v>13</v>
      </c>
    </row>
    <row r="43" spans="1:7" ht="43.5" outlineLevel="1" collapsed="1">
      <c r="A43" s="5" t="s">
        <v>11</v>
      </c>
      <c r="B43" s="5" t="s">
        <v>53</v>
      </c>
      <c r="C43" s="8" t="s">
        <v>331</v>
      </c>
      <c r="D43" s="5"/>
      <c r="E43" s="5" t="s">
        <v>332</v>
      </c>
      <c r="F43" s="5" t="s">
        <v>14</v>
      </c>
      <c r="G43" s="5" t="s">
        <v>333</v>
      </c>
    </row>
    <row r="44" spans="1:7" outlineLevel="1" collapsed="1">
      <c r="A44" s="6" t="s">
        <v>14</v>
      </c>
      <c r="B44" s="7" t="s">
        <v>334</v>
      </c>
      <c r="C44" s="6" t="s">
        <v>13</v>
      </c>
      <c r="D44" s="6" t="b">
        <f>EXACT(G43,"Lambda (λy) should be determined by applying the step wise procedure provided in appendix 3 of methodology")</f>
        <v>0</v>
      </c>
      <c r="E44" s="6" t="s">
        <v>334</v>
      </c>
      <c r="F44" s="6" t="s">
        <v>14</v>
      </c>
      <c r="G44" s="6" t="s">
        <v>13</v>
      </c>
    </row>
    <row r="45" spans="1:7" ht="29" outlineLevel="2" collapsed="1">
      <c r="A45" s="5" t="s">
        <v>11</v>
      </c>
      <c r="B45" s="5" t="s">
        <v>139</v>
      </c>
      <c r="C45" s="5" t="s">
        <v>13</v>
      </c>
      <c r="D45" s="5"/>
      <c r="E45" s="5" t="s">
        <v>398</v>
      </c>
      <c r="F45" s="5" t="s">
        <v>14</v>
      </c>
      <c r="G45" s="5">
        <v>1</v>
      </c>
    </row>
    <row r="46" spans="1:7" outlineLevel="2" collapsed="1">
      <c r="A46" s="5" t="s">
        <v>11</v>
      </c>
      <c r="B46" s="5" t="s">
        <v>15</v>
      </c>
      <c r="C46" s="5" t="s">
        <v>13</v>
      </c>
      <c r="D46" s="5"/>
      <c r="E46" s="5" t="s">
        <v>399</v>
      </c>
      <c r="F46" s="5" t="s">
        <v>14</v>
      </c>
      <c r="G46" s="5" t="s">
        <v>17</v>
      </c>
    </row>
    <row r="47" spans="1:7" outlineLevel="2" collapsed="1">
      <c r="A47" s="5" t="s">
        <v>11</v>
      </c>
      <c r="B47" s="5" t="s">
        <v>400</v>
      </c>
      <c r="C47" s="5" t="s">
        <v>13</v>
      </c>
      <c r="D47" s="5"/>
      <c r="E47" s="5" t="s">
        <v>401</v>
      </c>
      <c r="F47" s="5" t="s">
        <v>14</v>
      </c>
      <c r="G47" s="5" t="s">
        <v>443</v>
      </c>
    </row>
    <row r="48" spans="1:7" outlineLevel="1" collapsed="1">
      <c r="A48" s="6" t="s">
        <v>14</v>
      </c>
      <c r="B48" s="7" t="s">
        <v>335</v>
      </c>
      <c r="C48" s="6" t="s">
        <v>13</v>
      </c>
      <c r="D48" s="6" t="b">
        <f>EXACT(G43,"Use default values of lambda based on the share of electricity generation from low-cost/must-run in total generation")</f>
        <v>1</v>
      </c>
      <c r="E48" s="6" t="s">
        <v>335</v>
      </c>
      <c r="F48" s="6" t="s">
        <v>14</v>
      </c>
      <c r="G48" s="6" t="s">
        <v>13</v>
      </c>
    </row>
    <row r="49" spans="1:7" ht="29" outlineLevel="2" collapsed="1">
      <c r="A49" s="5" t="s">
        <v>14</v>
      </c>
      <c r="B49" s="5" t="s">
        <v>139</v>
      </c>
      <c r="C49" s="5" t="s">
        <v>13</v>
      </c>
      <c r="D49" s="5" t="s">
        <v>14</v>
      </c>
      <c r="E49" s="5" t="s">
        <v>398</v>
      </c>
      <c r="F49" s="5" t="s">
        <v>14</v>
      </c>
      <c r="G49" s="5">
        <v>1</v>
      </c>
    </row>
    <row r="50" spans="1:7" outlineLevel="2" collapsed="1">
      <c r="A50" s="5" t="s">
        <v>14</v>
      </c>
      <c r="B50" s="5" t="s">
        <v>139</v>
      </c>
      <c r="C50" s="5" t="s">
        <v>13</v>
      </c>
      <c r="D50" s="5" t="s">
        <v>14</v>
      </c>
      <c r="E50" s="5" t="s">
        <v>403</v>
      </c>
      <c r="F50" s="5" t="s">
        <v>14</v>
      </c>
      <c r="G50" s="5">
        <v>1</v>
      </c>
    </row>
    <row r="51" spans="1:7" ht="29" outlineLevel="2" collapsed="1">
      <c r="A51" s="5" t="s">
        <v>11</v>
      </c>
      <c r="B51" s="5" t="s">
        <v>139</v>
      </c>
      <c r="C51" s="5" t="s">
        <v>13</v>
      </c>
      <c r="D51" s="5"/>
      <c r="E51" s="5" t="s">
        <v>404</v>
      </c>
      <c r="F51" s="5" t="s">
        <v>11</v>
      </c>
      <c r="G51" s="5">
        <v>1</v>
      </c>
    </row>
    <row r="52" spans="1:7" outlineLevel="2" collapsed="1">
      <c r="A52" s="5" t="s">
        <v>11</v>
      </c>
      <c r="B52" s="5" t="s">
        <v>139</v>
      </c>
      <c r="C52" s="5" t="s">
        <v>13</v>
      </c>
      <c r="D52" s="5"/>
      <c r="E52" s="5" t="s">
        <v>405</v>
      </c>
      <c r="F52" s="5" t="s">
        <v>11</v>
      </c>
      <c r="G52" s="5">
        <v>1</v>
      </c>
    </row>
    <row r="53" spans="1:7" outlineLevel="2" collapsed="1">
      <c r="A53" s="5" t="s">
        <v>11</v>
      </c>
      <c r="B53" s="5" t="s">
        <v>139</v>
      </c>
      <c r="C53" s="5" t="s">
        <v>13</v>
      </c>
      <c r="D53" s="5"/>
      <c r="E53" s="5" t="s">
        <v>406</v>
      </c>
      <c r="F53" s="5" t="s">
        <v>14</v>
      </c>
      <c r="G53" s="5">
        <v>1</v>
      </c>
    </row>
    <row r="54" spans="1:7" outlineLevel="1" collapsed="1">
      <c r="A54" s="5" t="s">
        <v>14</v>
      </c>
      <c r="B54" s="5" t="s">
        <v>139</v>
      </c>
      <c r="C54" s="5" t="s">
        <v>13</v>
      </c>
      <c r="D54" s="5" t="s">
        <v>14</v>
      </c>
      <c r="E54" s="5" t="s">
        <v>336</v>
      </c>
      <c r="F54" s="5" t="s">
        <v>14</v>
      </c>
      <c r="G54" s="5">
        <v>1</v>
      </c>
    </row>
    <row r="55" spans="1:7" outlineLevel="1" collapsed="1">
      <c r="A55" s="6" t="s">
        <v>11</v>
      </c>
      <c r="B55" s="7" t="s">
        <v>224</v>
      </c>
      <c r="C55" s="6" t="s">
        <v>13</v>
      </c>
      <c r="D55" s="6"/>
      <c r="E55" s="6" t="s">
        <v>225</v>
      </c>
      <c r="F55" s="6" t="s">
        <v>11</v>
      </c>
      <c r="G55" s="6" t="s">
        <v>13</v>
      </c>
    </row>
    <row r="56" spans="1:7" ht="29" outlineLevel="2" collapsed="1">
      <c r="A56" s="5" t="s">
        <v>11</v>
      </c>
      <c r="B56" s="5" t="s">
        <v>53</v>
      </c>
      <c r="C56" s="8" t="s">
        <v>341</v>
      </c>
      <c r="D56" s="5"/>
      <c r="E56" s="5" t="s">
        <v>342</v>
      </c>
      <c r="F56" s="5" t="s">
        <v>14</v>
      </c>
      <c r="G56" s="5" t="s">
        <v>343</v>
      </c>
    </row>
    <row r="57" spans="1:7" outlineLevel="2" collapsed="1">
      <c r="A57" s="6" t="s">
        <v>14</v>
      </c>
      <c r="B57" s="7" t="s">
        <v>344</v>
      </c>
      <c r="C57" s="6" t="s">
        <v>13</v>
      </c>
      <c r="D57" s="6" t="b">
        <f>EXACT(G56,"Only data available is the electricity generation for the specific power unit")</f>
        <v>0</v>
      </c>
      <c r="E57" s="6" t="s">
        <v>345</v>
      </c>
      <c r="F57" s="6" t="s">
        <v>14</v>
      </c>
      <c r="G57" s="6" t="s">
        <v>13</v>
      </c>
    </row>
    <row r="58" spans="1:7" outlineLevel="3" collapsed="1">
      <c r="A58" s="5" t="s">
        <v>14</v>
      </c>
      <c r="B58" s="5" t="s">
        <v>139</v>
      </c>
      <c r="C58" s="5" t="s">
        <v>13</v>
      </c>
      <c r="D58" s="5" t="s">
        <v>14</v>
      </c>
      <c r="E58" s="5" t="s">
        <v>408</v>
      </c>
      <c r="F58" s="5" t="s">
        <v>14</v>
      </c>
      <c r="G58" s="5">
        <v>1</v>
      </c>
    </row>
    <row r="59" spans="1:7" ht="29" outlineLevel="3" collapsed="1">
      <c r="A59" s="5" t="s">
        <v>11</v>
      </c>
      <c r="B59" s="5" t="s">
        <v>139</v>
      </c>
      <c r="C59" s="5" t="s">
        <v>13</v>
      </c>
      <c r="D59" s="5"/>
      <c r="E59" s="5" t="s">
        <v>409</v>
      </c>
      <c r="F59" s="5" t="s">
        <v>14</v>
      </c>
      <c r="G59" s="5">
        <v>1</v>
      </c>
    </row>
    <row r="60" spans="1:7" ht="29" outlineLevel="2" collapsed="1">
      <c r="A60" s="6" t="s">
        <v>14</v>
      </c>
      <c r="B60" s="7" t="s">
        <v>346</v>
      </c>
      <c r="C60" s="6" t="s">
        <v>13</v>
      </c>
      <c r="D60" s="6" t="b">
        <f>EXACT(G56,"Only data available for the specific power unit are the electricity generation and the fuel types used")</f>
        <v>0</v>
      </c>
      <c r="E60" s="6" t="s">
        <v>347</v>
      </c>
      <c r="F60" s="6" t="s">
        <v>14</v>
      </c>
      <c r="G60" s="6" t="s">
        <v>13</v>
      </c>
    </row>
    <row r="61" spans="1:7" outlineLevel="3" collapsed="1">
      <c r="A61" s="5" t="s">
        <v>14</v>
      </c>
      <c r="B61" s="5" t="s">
        <v>139</v>
      </c>
      <c r="C61" s="5" t="s">
        <v>13</v>
      </c>
      <c r="D61" s="5" t="s">
        <v>14</v>
      </c>
      <c r="E61" s="5" t="s">
        <v>410</v>
      </c>
      <c r="F61" s="5" t="s">
        <v>14</v>
      </c>
      <c r="G61" s="5">
        <v>1</v>
      </c>
    </row>
    <row r="62" spans="1:7" ht="29" outlineLevel="3" collapsed="1">
      <c r="A62" s="5" t="s">
        <v>11</v>
      </c>
      <c r="B62" s="5" t="s">
        <v>139</v>
      </c>
      <c r="C62" s="5" t="s">
        <v>13</v>
      </c>
      <c r="D62" s="5"/>
      <c r="E62" s="5" t="s">
        <v>409</v>
      </c>
      <c r="F62" s="5" t="s">
        <v>14</v>
      </c>
      <c r="G62" s="5">
        <v>1</v>
      </c>
    </row>
    <row r="63" spans="1:7" ht="29" outlineLevel="3" collapsed="1">
      <c r="A63" s="5" t="s">
        <v>11</v>
      </c>
      <c r="B63" s="5" t="s">
        <v>139</v>
      </c>
      <c r="C63" s="5" t="s">
        <v>13</v>
      </c>
      <c r="D63" s="5"/>
      <c r="E63" s="5" t="s">
        <v>411</v>
      </c>
      <c r="F63" s="5" t="s">
        <v>14</v>
      </c>
      <c r="G63" s="5">
        <v>1</v>
      </c>
    </row>
    <row r="64" spans="1:7" outlineLevel="3" collapsed="1">
      <c r="A64" s="5" t="s">
        <v>11</v>
      </c>
      <c r="B64" s="5" t="s">
        <v>139</v>
      </c>
      <c r="C64" s="5" t="s">
        <v>13</v>
      </c>
      <c r="D64" s="5"/>
      <c r="E64" s="5" t="s">
        <v>412</v>
      </c>
      <c r="F64" s="5" t="s">
        <v>14</v>
      </c>
      <c r="G64" s="5">
        <v>1</v>
      </c>
    </row>
    <row r="65" spans="1:7" outlineLevel="2" collapsed="1">
      <c r="A65" s="6" t="s">
        <v>14</v>
      </c>
      <c r="B65" s="7" t="s">
        <v>348</v>
      </c>
      <c r="C65" s="6" t="s">
        <v>13</v>
      </c>
      <c r="D65" s="6" t="b">
        <f>EXACT(G56,"Data available for fuel consumption and electricity generation")</f>
        <v>1</v>
      </c>
      <c r="E65" s="6" t="s">
        <v>343</v>
      </c>
      <c r="F65" s="6" t="s">
        <v>14</v>
      </c>
      <c r="G65" s="6" t="s">
        <v>13</v>
      </c>
    </row>
    <row r="66" spans="1:7" outlineLevel="3" collapsed="1">
      <c r="A66" s="5" t="s">
        <v>14</v>
      </c>
      <c r="B66" s="5" t="s">
        <v>139</v>
      </c>
      <c r="C66" s="5" t="s">
        <v>13</v>
      </c>
      <c r="D66" s="5" t="s">
        <v>14</v>
      </c>
      <c r="E66" s="5" t="s">
        <v>408</v>
      </c>
      <c r="F66" s="5" t="s">
        <v>14</v>
      </c>
      <c r="G66" s="5">
        <v>1</v>
      </c>
    </row>
    <row r="67" spans="1:7" ht="29" outlineLevel="3" collapsed="1">
      <c r="A67" s="5" t="s">
        <v>11</v>
      </c>
      <c r="B67" s="5" t="s">
        <v>15</v>
      </c>
      <c r="C67" s="5" t="s">
        <v>13</v>
      </c>
      <c r="D67" s="5"/>
      <c r="E67" s="5" t="s">
        <v>413</v>
      </c>
      <c r="F67" s="5" t="s">
        <v>14</v>
      </c>
      <c r="G67" s="5" t="s">
        <v>17</v>
      </c>
    </row>
    <row r="68" spans="1:7" ht="29" outlineLevel="3" collapsed="1">
      <c r="A68" s="5" t="s">
        <v>11</v>
      </c>
      <c r="B68" s="5" t="s">
        <v>139</v>
      </c>
      <c r="C68" s="5" t="s">
        <v>13</v>
      </c>
      <c r="D68" s="5"/>
      <c r="E68" s="5" t="s">
        <v>409</v>
      </c>
      <c r="F68" s="5" t="s">
        <v>14</v>
      </c>
      <c r="G68" s="5">
        <v>1</v>
      </c>
    </row>
    <row r="69" spans="1:7" outlineLevel="3" collapsed="1">
      <c r="A69" s="5" t="s">
        <v>11</v>
      </c>
      <c r="B69" s="5" t="s">
        <v>15</v>
      </c>
      <c r="C69" s="5" t="s">
        <v>13</v>
      </c>
      <c r="D69" s="5"/>
      <c r="E69" s="5" t="s">
        <v>414</v>
      </c>
      <c r="F69" s="5" t="s">
        <v>14</v>
      </c>
      <c r="G69" s="5" t="s">
        <v>17</v>
      </c>
    </row>
    <row r="70" spans="1:7" outlineLevel="3" collapsed="1">
      <c r="A70" s="6" t="s">
        <v>11</v>
      </c>
      <c r="B70" s="7" t="s">
        <v>223</v>
      </c>
      <c r="C70" s="6" t="s">
        <v>13</v>
      </c>
      <c r="D70" s="6"/>
      <c r="E70" s="6" t="s">
        <v>223</v>
      </c>
      <c r="F70" s="6" t="s">
        <v>11</v>
      </c>
      <c r="G70" s="6" t="s">
        <v>13</v>
      </c>
    </row>
    <row r="71" spans="1:7" outlineLevel="4" collapsed="1">
      <c r="A71" s="5" t="s">
        <v>11</v>
      </c>
      <c r="B71" s="5" t="s">
        <v>15</v>
      </c>
      <c r="C71" s="5" t="s">
        <v>13</v>
      </c>
      <c r="D71" s="5"/>
      <c r="E71" s="5" t="s">
        <v>337</v>
      </c>
      <c r="F71" s="5" t="s">
        <v>14</v>
      </c>
      <c r="G71" s="5" t="s">
        <v>17</v>
      </c>
    </row>
    <row r="72" spans="1:7" ht="29" outlineLevel="4" collapsed="1">
      <c r="A72" s="5" t="s">
        <v>11</v>
      </c>
      <c r="B72" s="5" t="s">
        <v>139</v>
      </c>
      <c r="C72" s="5" t="s">
        <v>13</v>
      </c>
      <c r="D72" s="5"/>
      <c r="E72" s="5" t="s">
        <v>338</v>
      </c>
      <c r="F72" s="5" t="s">
        <v>14</v>
      </c>
      <c r="G72" s="5">
        <v>1</v>
      </c>
    </row>
    <row r="73" spans="1:7" ht="29" outlineLevel="4" collapsed="1">
      <c r="A73" s="5" t="s">
        <v>11</v>
      </c>
      <c r="B73" s="5" t="s">
        <v>139</v>
      </c>
      <c r="C73" s="5" t="s">
        <v>13</v>
      </c>
      <c r="D73" s="5"/>
      <c r="E73" s="5" t="s">
        <v>339</v>
      </c>
      <c r="F73" s="5" t="s">
        <v>14</v>
      </c>
      <c r="G73" s="5">
        <v>1</v>
      </c>
    </row>
    <row r="74" spans="1:7" outlineLevel="4" collapsed="1">
      <c r="A74" s="5" t="s">
        <v>11</v>
      </c>
      <c r="B74" s="5" t="s">
        <v>139</v>
      </c>
      <c r="C74" s="5" t="s">
        <v>13</v>
      </c>
      <c r="D74" s="5"/>
      <c r="E74" s="5" t="s">
        <v>340</v>
      </c>
      <c r="F74" s="5" t="s">
        <v>14</v>
      </c>
      <c r="G74" s="5">
        <v>1</v>
      </c>
    </row>
  </sheetData>
  <mergeCells count="3">
    <mergeCell ref="A1:G1"/>
    <mergeCell ref="B2:G2"/>
    <mergeCell ref="B3:G3"/>
  </mergeCells>
  <hyperlinks>
    <hyperlink ref="C5" location="#'Is the LASL more than o (enum)'!A3" display="Is the LASL more than o (enum)" xr:uid="{00000000-0004-0000-1300-000000000000}"/>
    <hyperlink ref="B6" location="#'Do you have annual aggregated '!A1" display="Do you have annual aggregated " xr:uid="{00000000-0004-0000-1300-000001000000}"/>
    <hyperlink ref="C7" location="#'Do you have annual aggr (enum)'!A3" display="Do you have annual aggr (enum)" xr:uid="{00000000-0004-0000-1300-000002000000}"/>
    <hyperlink ref="B9" location="#'Average OM Simple OM'!A1" display="Average OM Simple OM" xr:uid="{00000000-0004-0000-1300-000003000000}"/>
    <hyperlink ref="C10" location="#'Select one of the two o (enum)'!A3" display="Select one of the two o (enum)" xr:uid="{00000000-0004-0000-1300-000004000000}"/>
    <hyperlink ref="B11" location="#'Calculation based on total fue'!A1" display="Calculation based on total fue" xr:uid="{00000000-0004-0000-1300-000005000000}"/>
    <hyperlink ref="B14" location="#'Fuel Type'!A1" display="Fuel Type" xr:uid="{00000000-0004-0000-1300-000006000000}"/>
    <hyperlink ref="B19" location="#'Calculation based on average e'!A1" display="Calculation based on average e" xr:uid="{00000000-0004-0000-1300-000007000000}"/>
    <hyperlink ref="B21" location="#'(Average OM Simple Adj OM) Pow'!A1" display="(Average OM Simple Adj OM) Pow" xr:uid="{00000000-0004-0000-1300-000008000000}"/>
    <hyperlink ref="C22" location="#'Select the option that  (enum)'!A3" display="Select the option that  (enum)" xr:uid="{00000000-0004-0000-1300-000009000000}"/>
    <hyperlink ref="B23" location="#'Average OM (Option A3)'!A1" display="Average OM (Option A3)" xr:uid="{00000000-0004-0000-1300-00000A000000}"/>
    <hyperlink ref="B26" location="#'Average OM (Option A2)'!A1" display="Average OM (Option A2)" xr:uid="{00000000-0004-0000-1300-00000B000000}"/>
    <hyperlink ref="B31" location="#'Average OM (Option A1)'!A1" display="Average OM (Option A1)" xr:uid="{00000000-0004-0000-1300-00000C000000}"/>
    <hyperlink ref="B36" location="#'Fuel Type'!A1" display="Fuel Type" xr:uid="{00000000-0004-0000-1300-00000D000000}"/>
    <hyperlink ref="B42" location="#'Simple Adj OM'!A1" display="Simple Adj OM" xr:uid="{00000000-0004-0000-1300-00000E000000}"/>
    <hyperlink ref="C43" location="#'Select the approach you (enum)'!A3" display="Select the approach you (enum)" xr:uid="{00000000-0004-0000-1300-00000F000000}"/>
    <hyperlink ref="B44" location="#'Lambda Approach 2'!A1" display="Lambda Approach 2" xr:uid="{00000000-0004-0000-1300-000010000000}"/>
    <hyperlink ref="B48" location="#'Lambda Approach 1'!A1" display="Lambda Approach 1" xr:uid="{00000000-0004-0000-1300-000011000000}"/>
    <hyperlink ref="B55" location="#'(Average OM Simple Adj OM) Pow'!A1" display="(Average OM Simple Adj OM) Pow" xr:uid="{00000000-0004-0000-1300-000012000000}"/>
    <hyperlink ref="C56" location="#'Select the option that  (enum)'!A3" display="Select the option that  (enum)" xr:uid="{00000000-0004-0000-1300-000013000000}"/>
    <hyperlink ref="B57" location="#'Average OM (Option A3)'!A1" display="Average OM (Option A3)" xr:uid="{00000000-0004-0000-1300-000014000000}"/>
    <hyperlink ref="B60" location="#'Average OM (Option A2)'!A1" display="Average OM (Option A2)" xr:uid="{00000000-0004-0000-1300-000015000000}"/>
    <hyperlink ref="B65" location="#'Average OM (Option A1)'!A1" display="Average OM (Option A1)" xr:uid="{00000000-0004-0000-1300-000016000000}"/>
    <hyperlink ref="B70" location="#'Fuel Type'!A1" display="Fuel Type" xr:uid="{00000000-0004-0000-1300-000017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6">
        <x14:dataValidation type="list" allowBlank="1" xr:uid="{00000000-0002-0000-1300-000000000000}">
          <x14:formula1>
            <xm:f>'Select one of the two o (enum)'!A3:A4</xm:f>
          </x14:formula1>
          <xm:sqref>G10</xm:sqref>
        </x14:dataValidation>
        <x14:dataValidation type="list" allowBlank="1" xr:uid="{00000000-0002-0000-1300-000001000000}">
          <x14:formula1>
            <xm:f>'Select the option that  (enum)'!A3:A5</xm:f>
          </x14:formula1>
          <xm:sqref>G22</xm:sqref>
        </x14:dataValidation>
        <x14:dataValidation type="list" allowBlank="1" xr:uid="{00000000-0002-0000-1300-000002000000}">
          <x14:formula1>
            <xm:f>'Select the approach you (enum)'!A3:A4</xm:f>
          </x14:formula1>
          <xm:sqref>G43</xm:sqref>
        </x14:dataValidation>
        <x14:dataValidation type="list" allowBlank="1" xr:uid="{00000000-0002-0000-1300-000003000000}">
          <x14:formula1>
            <xm:f>'Is the LASL more than o (enum)'!A3:A4</xm:f>
          </x14:formula1>
          <xm:sqref>G5</xm:sqref>
        </x14:dataValidation>
        <x14:dataValidation type="list" allowBlank="1" xr:uid="{00000000-0002-0000-1300-000004000000}">
          <x14:formula1>
            <xm:f>'Select the option that  (enum)'!A3:A5</xm:f>
          </x14:formula1>
          <xm:sqref>G56</xm:sqref>
        </x14:dataValidation>
        <x14:dataValidation type="list" allowBlank="1" xr:uid="{00000000-0002-0000-1300-000005000000}">
          <x14:formula1>
            <xm:f>'Do you have annual aggr (enum)'!A3:A4</xm:f>
          </x14:formula1>
          <xm:sqref>G7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G109"/>
  <sheetViews>
    <sheetView workbookViewId="0"/>
  </sheetViews>
  <sheetFormatPr defaultRowHeight="14.5" outlineLevelRow="7"/>
  <cols>
    <col min="1" max="1" width="20" customWidth="1"/>
    <col min="2" max="2" width="40" customWidth="1"/>
    <col min="3" max="4" width="20" customWidth="1"/>
    <col min="5" max="5" width="70" customWidth="1"/>
    <col min="6" max="6" width="30" customWidth="1"/>
    <col min="7" max="7" width="50" customWidth="1"/>
  </cols>
  <sheetData>
    <row r="1" spans="1:7" ht="18.5">
      <c r="A1" s="17" t="s">
        <v>205</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206</v>
      </c>
      <c r="D5" s="3"/>
      <c r="E5" s="3" t="s">
        <v>205</v>
      </c>
      <c r="F5" s="3" t="s">
        <v>14</v>
      </c>
      <c r="G5" s="3" t="s">
        <v>11</v>
      </c>
    </row>
    <row r="6" spans="1:7">
      <c r="A6" s="3" t="s">
        <v>14</v>
      </c>
      <c r="B6" s="4" t="s">
        <v>207</v>
      </c>
      <c r="C6" s="3" t="s">
        <v>13</v>
      </c>
      <c r="D6" s="3" t="b">
        <f>EXACT(G5,"No")</f>
        <v>0</v>
      </c>
      <c r="E6" s="3" t="s">
        <v>208</v>
      </c>
      <c r="F6" s="3" t="s">
        <v>14</v>
      </c>
      <c r="G6" s="3" t="s">
        <v>13</v>
      </c>
    </row>
    <row r="7" spans="1:7" ht="29" outlineLevel="1" collapsed="1">
      <c r="A7" s="5" t="s">
        <v>11</v>
      </c>
      <c r="B7" s="5" t="s">
        <v>53</v>
      </c>
      <c r="C7" s="8" t="s">
        <v>328</v>
      </c>
      <c r="D7" s="5"/>
      <c r="E7" s="5" t="s">
        <v>208</v>
      </c>
      <c r="F7" s="5" t="s">
        <v>14</v>
      </c>
      <c r="G7" s="5" t="s">
        <v>11</v>
      </c>
    </row>
    <row r="8" spans="1:7" ht="29" outlineLevel="1" collapsed="1">
      <c r="A8" s="6" t="s">
        <v>14</v>
      </c>
      <c r="B8" s="7" t="s">
        <v>329</v>
      </c>
      <c r="C8" s="6" t="s">
        <v>13</v>
      </c>
      <c r="D8" s="6" t="b">
        <f>EXACT(G7,"No")</f>
        <v>0</v>
      </c>
      <c r="E8" s="6" t="s">
        <v>330</v>
      </c>
      <c r="F8" s="6" t="s">
        <v>14</v>
      </c>
      <c r="G8" s="6" t="s">
        <v>13</v>
      </c>
    </row>
    <row r="9" spans="1:7" ht="29" outlineLevel="2" collapsed="1">
      <c r="A9" s="5" t="s">
        <v>11</v>
      </c>
      <c r="B9" s="5" t="s">
        <v>53</v>
      </c>
      <c r="C9" s="8" t="s">
        <v>395</v>
      </c>
      <c r="D9" s="5"/>
      <c r="E9" s="5" t="s">
        <v>330</v>
      </c>
      <c r="F9" s="5" t="s">
        <v>14</v>
      </c>
      <c r="G9" s="5" t="s">
        <v>11</v>
      </c>
    </row>
    <row r="10" spans="1:7" ht="47" outlineLevel="2" collapsed="1">
      <c r="A10" s="5" t="s">
        <v>14</v>
      </c>
      <c r="B10" s="5" t="s">
        <v>60</v>
      </c>
      <c r="C10" s="9" t="s">
        <v>61</v>
      </c>
      <c r="D10" s="5" t="b">
        <f>EXACT(G9,"No")</f>
        <v>0</v>
      </c>
      <c r="E10" s="10" t="s">
        <v>396</v>
      </c>
      <c r="F10" s="5" t="s">
        <v>14</v>
      </c>
      <c r="G10" s="5" t="s">
        <v>13</v>
      </c>
    </row>
    <row r="11" spans="1:7" outlineLevel="2" collapsed="1">
      <c r="A11" s="6" t="s">
        <v>14</v>
      </c>
      <c r="B11" s="7" t="s">
        <v>211</v>
      </c>
      <c r="C11" s="6" t="s">
        <v>13</v>
      </c>
      <c r="D11" s="6" t="b">
        <f>EXACT(G9,"Yes")</f>
        <v>1</v>
      </c>
      <c r="E11" s="6" t="s">
        <v>397</v>
      </c>
      <c r="F11" s="6" t="s">
        <v>14</v>
      </c>
      <c r="G11" s="6" t="s">
        <v>13</v>
      </c>
    </row>
    <row r="12" spans="1:7" ht="29" outlineLevel="3" collapsed="1">
      <c r="A12" s="5" t="s">
        <v>11</v>
      </c>
      <c r="B12" s="5" t="s">
        <v>53</v>
      </c>
      <c r="C12" s="8" t="s">
        <v>213</v>
      </c>
      <c r="D12" s="5"/>
      <c r="E12" s="5" t="s">
        <v>214</v>
      </c>
      <c r="F12" s="5" t="s">
        <v>14</v>
      </c>
      <c r="G12" s="5" t="s">
        <v>215</v>
      </c>
    </row>
    <row r="13" spans="1:7" ht="29" outlineLevel="3" collapsed="1">
      <c r="A13" s="6" t="s">
        <v>14</v>
      </c>
      <c r="B13" s="7" t="s">
        <v>216</v>
      </c>
      <c r="C13" s="6" t="s">
        <v>13</v>
      </c>
      <c r="D13" s="6" t="b">
        <f>EXACT(G12,"Based on the total net electricity generation of all power plants serving the system and the fuel types and total fuel consumption of the project electricity system")</f>
        <v>0</v>
      </c>
      <c r="E13" s="6" t="s">
        <v>217</v>
      </c>
      <c r="F13" s="6" t="s">
        <v>14</v>
      </c>
      <c r="G13" s="6" t="s">
        <v>13</v>
      </c>
    </row>
    <row r="14" spans="1:7" outlineLevel="4" collapsed="1">
      <c r="A14" s="5" t="s">
        <v>14</v>
      </c>
      <c r="B14" s="5" t="s">
        <v>139</v>
      </c>
      <c r="C14" s="5" t="s">
        <v>13</v>
      </c>
      <c r="D14" s="5" t="s">
        <v>14</v>
      </c>
      <c r="E14" s="5" t="s">
        <v>221</v>
      </c>
      <c r="F14" s="5" t="s">
        <v>14</v>
      </c>
      <c r="G14" s="5">
        <v>1</v>
      </c>
    </row>
    <row r="15" spans="1:7" ht="29" outlineLevel="4" collapsed="1">
      <c r="A15" s="5" t="s">
        <v>11</v>
      </c>
      <c r="B15" s="5" t="s">
        <v>139</v>
      </c>
      <c r="C15" s="5" t="s">
        <v>13</v>
      </c>
      <c r="D15" s="5"/>
      <c r="E15" s="5" t="s">
        <v>222</v>
      </c>
      <c r="F15" s="5" t="s">
        <v>14</v>
      </c>
      <c r="G15" s="5">
        <v>1</v>
      </c>
    </row>
    <row r="16" spans="1:7" outlineLevel="4" collapsed="1">
      <c r="A16" s="6" t="s">
        <v>11</v>
      </c>
      <c r="B16" s="7" t="s">
        <v>223</v>
      </c>
      <c r="C16" s="6" t="s">
        <v>13</v>
      </c>
      <c r="D16" s="6"/>
      <c r="E16" s="6" t="s">
        <v>223</v>
      </c>
      <c r="F16" s="6" t="s">
        <v>11</v>
      </c>
      <c r="G16" s="6" t="s">
        <v>13</v>
      </c>
    </row>
    <row r="17" spans="1:7" outlineLevel="5" collapsed="1">
      <c r="A17" s="5" t="s">
        <v>11</v>
      </c>
      <c r="B17" s="5" t="s">
        <v>15</v>
      </c>
      <c r="C17" s="5" t="s">
        <v>13</v>
      </c>
      <c r="D17" s="5"/>
      <c r="E17" s="5" t="s">
        <v>337</v>
      </c>
      <c r="F17" s="5" t="s">
        <v>14</v>
      </c>
      <c r="G17" s="5" t="s">
        <v>17</v>
      </c>
    </row>
    <row r="18" spans="1:7" ht="29" outlineLevel="5" collapsed="1">
      <c r="A18" s="5" t="s">
        <v>11</v>
      </c>
      <c r="B18" s="5" t="s">
        <v>139</v>
      </c>
      <c r="C18" s="5" t="s">
        <v>13</v>
      </c>
      <c r="D18" s="5"/>
      <c r="E18" s="5" t="s">
        <v>338</v>
      </c>
      <c r="F18" s="5" t="s">
        <v>14</v>
      </c>
      <c r="G18" s="5">
        <v>1</v>
      </c>
    </row>
    <row r="19" spans="1:7" ht="29" outlineLevel="5" collapsed="1">
      <c r="A19" s="5" t="s">
        <v>11</v>
      </c>
      <c r="B19" s="5" t="s">
        <v>139</v>
      </c>
      <c r="C19" s="5" t="s">
        <v>13</v>
      </c>
      <c r="D19" s="5"/>
      <c r="E19" s="5" t="s">
        <v>339</v>
      </c>
      <c r="F19" s="5" t="s">
        <v>14</v>
      </c>
      <c r="G19" s="5">
        <v>1</v>
      </c>
    </row>
    <row r="20" spans="1:7" outlineLevel="5" collapsed="1">
      <c r="A20" s="5" t="s">
        <v>11</v>
      </c>
      <c r="B20" s="5" t="s">
        <v>139</v>
      </c>
      <c r="C20" s="5" t="s">
        <v>13</v>
      </c>
      <c r="D20" s="5"/>
      <c r="E20" s="5" t="s">
        <v>340</v>
      </c>
      <c r="F20" s="5" t="s">
        <v>14</v>
      </c>
      <c r="G20" s="5">
        <v>1</v>
      </c>
    </row>
    <row r="21" spans="1:7" outlineLevel="3" collapsed="1">
      <c r="A21" s="6" t="s">
        <v>14</v>
      </c>
      <c r="B21" s="7" t="s">
        <v>218</v>
      </c>
      <c r="C21" s="6" t="s">
        <v>13</v>
      </c>
      <c r="D21" s="6" t="b">
        <f>EXACT(G12,"Based on the net electricity generation and a CO2 emission factor of each power unit")</f>
        <v>1</v>
      </c>
      <c r="E21" s="6" t="s">
        <v>219</v>
      </c>
      <c r="F21" s="6" t="s">
        <v>14</v>
      </c>
      <c r="G21" s="6" t="s">
        <v>13</v>
      </c>
    </row>
    <row r="22" spans="1:7" outlineLevel="4" collapsed="1">
      <c r="A22" s="5" t="s">
        <v>14</v>
      </c>
      <c r="B22" s="5" t="s">
        <v>139</v>
      </c>
      <c r="C22" s="5" t="s">
        <v>13</v>
      </c>
      <c r="D22" s="5" t="s">
        <v>14</v>
      </c>
      <c r="E22" s="5" t="s">
        <v>221</v>
      </c>
      <c r="F22" s="5" t="s">
        <v>14</v>
      </c>
      <c r="G22" s="5">
        <v>1</v>
      </c>
    </row>
    <row r="23" spans="1:7" outlineLevel="4" collapsed="1">
      <c r="A23" s="6" t="s">
        <v>11</v>
      </c>
      <c r="B23" s="7" t="s">
        <v>224</v>
      </c>
      <c r="C23" s="6" t="s">
        <v>13</v>
      </c>
      <c r="D23" s="6"/>
      <c r="E23" s="6" t="s">
        <v>225</v>
      </c>
      <c r="F23" s="6" t="s">
        <v>11</v>
      </c>
      <c r="G23" s="6" t="s">
        <v>13</v>
      </c>
    </row>
    <row r="24" spans="1:7" ht="29" outlineLevel="5" collapsed="1">
      <c r="A24" s="5" t="s">
        <v>11</v>
      </c>
      <c r="B24" s="5" t="s">
        <v>53</v>
      </c>
      <c r="C24" s="8" t="s">
        <v>341</v>
      </c>
      <c r="D24" s="5"/>
      <c r="E24" s="5" t="s">
        <v>342</v>
      </c>
      <c r="F24" s="5" t="s">
        <v>14</v>
      </c>
      <c r="G24" s="5" t="s">
        <v>343</v>
      </c>
    </row>
    <row r="25" spans="1:7" outlineLevel="5" collapsed="1">
      <c r="A25" s="6" t="s">
        <v>14</v>
      </c>
      <c r="B25" s="7" t="s">
        <v>344</v>
      </c>
      <c r="C25" s="6" t="s">
        <v>13</v>
      </c>
      <c r="D25" s="6" t="b">
        <f>EXACT(G24,"Only data available is the electricity generation for the specific power unit")</f>
        <v>0</v>
      </c>
      <c r="E25" s="6" t="s">
        <v>345</v>
      </c>
      <c r="F25" s="6" t="s">
        <v>14</v>
      </c>
      <c r="G25" s="6" t="s">
        <v>13</v>
      </c>
    </row>
    <row r="26" spans="1:7" outlineLevel="6" collapsed="1">
      <c r="A26" s="5" t="s">
        <v>14</v>
      </c>
      <c r="B26" s="5" t="s">
        <v>139</v>
      </c>
      <c r="C26" s="5" t="s">
        <v>13</v>
      </c>
      <c r="D26" s="5" t="s">
        <v>14</v>
      </c>
      <c r="E26" s="5" t="s">
        <v>408</v>
      </c>
      <c r="F26" s="5" t="s">
        <v>14</v>
      </c>
      <c r="G26" s="5">
        <v>1</v>
      </c>
    </row>
    <row r="27" spans="1:7" ht="29" outlineLevel="6" collapsed="1">
      <c r="A27" s="5" t="s">
        <v>11</v>
      </c>
      <c r="B27" s="5" t="s">
        <v>139</v>
      </c>
      <c r="C27" s="5" t="s">
        <v>13</v>
      </c>
      <c r="D27" s="5"/>
      <c r="E27" s="5" t="s">
        <v>409</v>
      </c>
      <c r="F27" s="5" t="s">
        <v>14</v>
      </c>
      <c r="G27" s="5">
        <v>1</v>
      </c>
    </row>
    <row r="28" spans="1:7" ht="29" outlineLevel="5" collapsed="1">
      <c r="A28" s="6" t="s">
        <v>14</v>
      </c>
      <c r="B28" s="7" t="s">
        <v>346</v>
      </c>
      <c r="C28" s="6" t="s">
        <v>13</v>
      </c>
      <c r="D28" s="6" t="b">
        <f>EXACT(G24,"Only data available for the specific power unit are the electricity generation and the fuel types used")</f>
        <v>0</v>
      </c>
      <c r="E28" s="6" t="s">
        <v>347</v>
      </c>
      <c r="F28" s="6" t="s">
        <v>14</v>
      </c>
      <c r="G28" s="6" t="s">
        <v>13</v>
      </c>
    </row>
    <row r="29" spans="1:7" outlineLevel="6" collapsed="1">
      <c r="A29" s="5" t="s">
        <v>14</v>
      </c>
      <c r="B29" s="5" t="s">
        <v>139</v>
      </c>
      <c r="C29" s="5" t="s">
        <v>13</v>
      </c>
      <c r="D29" s="5" t="s">
        <v>14</v>
      </c>
      <c r="E29" s="5" t="s">
        <v>410</v>
      </c>
      <c r="F29" s="5" t="s">
        <v>14</v>
      </c>
      <c r="G29" s="5">
        <v>1</v>
      </c>
    </row>
    <row r="30" spans="1:7" ht="29" outlineLevel="6" collapsed="1">
      <c r="A30" s="5" t="s">
        <v>11</v>
      </c>
      <c r="B30" s="5" t="s">
        <v>139</v>
      </c>
      <c r="C30" s="5" t="s">
        <v>13</v>
      </c>
      <c r="D30" s="5"/>
      <c r="E30" s="5" t="s">
        <v>409</v>
      </c>
      <c r="F30" s="5" t="s">
        <v>14</v>
      </c>
      <c r="G30" s="5">
        <v>1</v>
      </c>
    </row>
    <row r="31" spans="1:7" ht="29" outlineLevel="6" collapsed="1">
      <c r="A31" s="5" t="s">
        <v>11</v>
      </c>
      <c r="B31" s="5" t="s">
        <v>139</v>
      </c>
      <c r="C31" s="5" t="s">
        <v>13</v>
      </c>
      <c r="D31" s="5"/>
      <c r="E31" s="5" t="s">
        <v>411</v>
      </c>
      <c r="F31" s="5" t="s">
        <v>14</v>
      </c>
      <c r="G31" s="5">
        <v>1</v>
      </c>
    </row>
    <row r="32" spans="1:7" outlineLevel="6" collapsed="1">
      <c r="A32" s="5" t="s">
        <v>11</v>
      </c>
      <c r="B32" s="5" t="s">
        <v>139</v>
      </c>
      <c r="C32" s="5" t="s">
        <v>13</v>
      </c>
      <c r="D32" s="5"/>
      <c r="E32" s="5" t="s">
        <v>412</v>
      </c>
      <c r="F32" s="5" t="s">
        <v>14</v>
      </c>
      <c r="G32" s="5">
        <v>1</v>
      </c>
    </row>
    <row r="33" spans="1:7" outlineLevel="5" collapsed="1">
      <c r="A33" s="6" t="s">
        <v>14</v>
      </c>
      <c r="B33" s="7" t="s">
        <v>348</v>
      </c>
      <c r="C33" s="6" t="s">
        <v>13</v>
      </c>
      <c r="D33" s="6" t="b">
        <f>EXACT(G24,"Data available for fuel consumption and electricity generation")</f>
        <v>1</v>
      </c>
      <c r="E33" s="6" t="s">
        <v>343</v>
      </c>
      <c r="F33" s="6" t="s">
        <v>14</v>
      </c>
      <c r="G33" s="6" t="s">
        <v>13</v>
      </c>
    </row>
    <row r="34" spans="1:7" outlineLevel="6" collapsed="1">
      <c r="A34" s="5" t="s">
        <v>14</v>
      </c>
      <c r="B34" s="5" t="s">
        <v>139</v>
      </c>
      <c r="C34" s="5" t="s">
        <v>13</v>
      </c>
      <c r="D34" s="5" t="s">
        <v>14</v>
      </c>
      <c r="E34" s="5" t="s">
        <v>408</v>
      </c>
      <c r="F34" s="5" t="s">
        <v>14</v>
      </c>
      <c r="G34" s="5">
        <v>1</v>
      </c>
    </row>
    <row r="35" spans="1:7" ht="29" outlineLevel="6" collapsed="1">
      <c r="A35" s="5" t="s">
        <v>11</v>
      </c>
      <c r="B35" s="5" t="s">
        <v>15</v>
      </c>
      <c r="C35" s="5" t="s">
        <v>13</v>
      </c>
      <c r="D35" s="5"/>
      <c r="E35" s="5" t="s">
        <v>413</v>
      </c>
      <c r="F35" s="5" t="s">
        <v>14</v>
      </c>
      <c r="G35" s="5" t="s">
        <v>17</v>
      </c>
    </row>
    <row r="36" spans="1:7" ht="29" outlineLevel="6" collapsed="1">
      <c r="A36" s="5" t="s">
        <v>11</v>
      </c>
      <c r="B36" s="5" t="s">
        <v>139</v>
      </c>
      <c r="C36" s="5" t="s">
        <v>13</v>
      </c>
      <c r="D36" s="5"/>
      <c r="E36" s="5" t="s">
        <v>409</v>
      </c>
      <c r="F36" s="5" t="s">
        <v>14</v>
      </c>
      <c r="G36" s="5">
        <v>1</v>
      </c>
    </row>
    <row r="37" spans="1:7" outlineLevel="6" collapsed="1">
      <c r="A37" s="5" t="s">
        <v>11</v>
      </c>
      <c r="B37" s="5" t="s">
        <v>15</v>
      </c>
      <c r="C37" s="5" t="s">
        <v>13</v>
      </c>
      <c r="D37" s="5"/>
      <c r="E37" s="5" t="s">
        <v>414</v>
      </c>
      <c r="F37" s="5" t="s">
        <v>14</v>
      </c>
      <c r="G37" s="5" t="s">
        <v>17</v>
      </c>
    </row>
    <row r="38" spans="1:7" outlineLevel="6" collapsed="1">
      <c r="A38" s="6" t="s">
        <v>11</v>
      </c>
      <c r="B38" s="7" t="s">
        <v>223</v>
      </c>
      <c r="C38" s="6" t="s">
        <v>13</v>
      </c>
      <c r="D38" s="6"/>
      <c r="E38" s="6" t="s">
        <v>223</v>
      </c>
      <c r="F38" s="6" t="s">
        <v>11</v>
      </c>
      <c r="G38" s="6" t="s">
        <v>13</v>
      </c>
    </row>
    <row r="39" spans="1:7" outlineLevel="7" collapsed="1">
      <c r="A39" s="5" t="s">
        <v>11</v>
      </c>
      <c r="B39" s="5" t="s">
        <v>15</v>
      </c>
      <c r="C39" s="5" t="s">
        <v>13</v>
      </c>
      <c r="D39" s="5"/>
      <c r="E39" s="5" t="s">
        <v>337</v>
      </c>
      <c r="F39" s="5" t="s">
        <v>14</v>
      </c>
      <c r="G39" s="5" t="s">
        <v>17</v>
      </c>
    </row>
    <row r="40" spans="1:7" ht="29" outlineLevel="7" collapsed="1">
      <c r="A40" s="5" t="s">
        <v>11</v>
      </c>
      <c r="B40" s="5" t="s">
        <v>139</v>
      </c>
      <c r="C40" s="5" t="s">
        <v>13</v>
      </c>
      <c r="D40" s="5"/>
      <c r="E40" s="5" t="s">
        <v>338</v>
      </c>
      <c r="F40" s="5" t="s">
        <v>14</v>
      </c>
      <c r="G40" s="5">
        <v>1</v>
      </c>
    </row>
    <row r="41" spans="1:7" ht="29" outlineLevel="7" collapsed="1">
      <c r="A41" s="5" t="s">
        <v>11</v>
      </c>
      <c r="B41" s="5" t="s">
        <v>139</v>
      </c>
      <c r="C41" s="5" t="s">
        <v>13</v>
      </c>
      <c r="D41" s="5"/>
      <c r="E41" s="5" t="s">
        <v>339</v>
      </c>
      <c r="F41" s="5" t="s">
        <v>14</v>
      </c>
      <c r="G41" s="5">
        <v>1</v>
      </c>
    </row>
    <row r="42" spans="1:7" outlineLevel="7" collapsed="1">
      <c r="A42" s="5" t="s">
        <v>11</v>
      </c>
      <c r="B42" s="5" t="s">
        <v>139</v>
      </c>
      <c r="C42" s="5" t="s">
        <v>13</v>
      </c>
      <c r="D42" s="5"/>
      <c r="E42" s="5" t="s">
        <v>340</v>
      </c>
      <c r="F42" s="5" t="s">
        <v>14</v>
      </c>
      <c r="G42" s="5">
        <v>1</v>
      </c>
    </row>
    <row r="43" spans="1:7" outlineLevel="3" collapsed="1">
      <c r="A43" s="5" t="s">
        <v>14</v>
      </c>
      <c r="B43" s="5" t="s">
        <v>139</v>
      </c>
      <c r="C43" s="5" t="s">
        <v>13</v>
      </c>
      <c r="D43" s="5" t="s">
        <v>14</v>
      </c>
      <c r="E43" s="5" t="s">
        <v>220</v>
      </c>
      <c r="F43" s="5" t="s">
        <v>14</v>
      </c>
      <c r="G43" s="5">
        <v>1</v>
      </c>
    </row>
    <row r="44" spans="1:7" outlineLevel="1" collapsed="1">
      <c r="A44" s="6" t="s">
        <v>14</v>
      </c>
      <c r="B44" s="7" t="s">
        <v>209</v>
      </c>
      <c r="C44" s="6" t="s">
        <v>13</v>
      </c>
      <c r="D44" s="6" t="b">
        <f>EXACT(G7,"Yes")</f>
        <v>1</v>
      </c>
      <c r="E44" s="6" t="s">
        <v>210</v>
      </c>
      <c r="F44" s="6" t="s">
        <v>14</v>
      </c>
      <c r="G44" s="6" t="s">
        <v>13</v>
      </c>
    </row>
    <row r="45" spans="1:7" ht="43.5" outlineLevel="2" collapsed="1">
      <c r="A45" s="5" t="s">
        <v>11</v>
      </c>
      <c r="B45" s="5" t="s">
        <v>53</v>
      </c>
      <c r="C45" s="8" t="s">
        <v>331</v>
      </c>
      <c r="D45" s="5"/>
      <c r="E45" s="5" t="s">
        <v>332</v>
      </c>
      <c r="F45" s="5" t="s">
        <v>14</v>
      </c>
      <c r="G45" s="5" t="s">
        <v>333</v>
      </c>
    </row>
    <row r="46" spans="1:7" outlineLevel="2" collapsed="1">
      <c r="A46" s="6" t="s">
        <v>14</v>
      </c>
      <c r="B46" s="7" t="s">
        <v>334</v>
      </c>
      <c r="C46" s="6" t="s">
        <v>13</v>
      </c>
      <c r="D46" s="6" t="b">
        <f>EXACT(G45,"Lambda (λy) should be determined by applying the step wise procedure provided in appendix 3 of methodology")</f>
        <v>0</v>
      </c>
      <c r="E46" s="6" t="s">
        <v>334</v>
      </c>
      <c r="F46" s="6" t="s">
        <v>14</v>
      </c>
      <c r="G46" s="6" t="s">
        <v>13</v>
      </c>
    </row>
    <row r="47" spans="1:7" ht="29" outlineLevel="3" collapsed="1">
      <c r="A47" s="5" t="s">
        <v>11</v>
      </c>
      <c r="B47" s="5" t="s">
        <v>139</v>
      </c>
      <c r="C47" s="5" t="s">
        <v>13</v>
      </c>
      <c r="D47" s="5"/>
      <c r="E47" s="5" t="s">
        <v>398</v>
      </c>
      <c r="F47" s="5" t="s">
        <v>14</v>
      </c>
      <c r="G47" s="5">
        <v>1</v>
      </c>
    </row>
    <row r="48" spans="1:7" outlineLevel="3" collapsed="1">
      <c r="A48" s="5" t="s">
        <v>11</v>
      </c>
      <c r="B48" s="5" t="s">
        <v>15</v>
      </c>
      <c r="C48" s="5" t="s">
        <v>13</v>
      </c>
      <c r="D48" s="5"/>
      <c r="E48" s="5" t="s">
        <v>399</v>
      </c>
      <c r="F48" s="5" t="s">
        <v>14</v>
      </c>
      <c r="G48" s="5" t="s">
        <v>17</v>
      </c>
    </row>
    <row r="49" spans="1:7" outlineLevel="3" collapsed="1">
      <c r="A49" s="5" t="s">
        <v>11</v>
      </c>
      <c r="B49" s="5" t="s">
        <v>400</v>
      </c>
      <c r="C49" s="5" t="s">
        <v>13</v>
      </c>
      <c r="D49" s="5"/>
      <c r="E49" s="5" t="s">
        <v>401</v>
      </c>
      <c r="F49" s="5" t="s">
        <v>14</v>
      </c>
      <c r="G49" s="5" t="s">
        <v>444</v>
      </c>
    </row>
    <row r="50" spans="1:7" outlineLevel="2" collapsed="1">
      <c r="A50" s="6" t="s">
        <v>14</v>
      </c>
      <c r="B50" s="7" t="s">
        <v>335</v>
      </c>
      <c r="C50" s="6" t="s">
        <v>13</v>
      </c>
      <c r="D50" s="6" t="b">
        <f>EXACT(G45,"Use default values of lambda based on the share of electricity generation from low-cost/must-run in total generation")</f>
        <v>1</v>
      </c>
      <c r="E50" s="6" t="s">
        <v>335</v>
      </c>
      <c r="F50" s="6" t="s">
        <v>14</v>
      </c>
      <c r="G50" s="6" t="s">
        <v>13</v>
      </c>
    </row>
    <row r="51" spans="1:7" ht="29" outlineLevel="3" collapsed="1">
      <c r="A51" s="5" t="s">
        <v>14</v>
      </c>
      <c r="B51" s="5" t="s">
        <v>139</v>
      </c>
      <c r="C51" s="5" t="s">
        <v>13</v>
      </c>
      <c r="D51" s="5" t="s">
        <v>14</v>
      </c>
      <c r="E51" s="5" t="s">
        <v>398</v>
      </c>
      <c r="F51" s="5" t="s">
        <v>14</v>
      </c>
      <c r="G51" s="5">
        <v>1</v>
      </c>
    </row>
    <row r="52" spans="1:7" outlineLevel="3" collapsed="1">
      <c r="A52" s="5" t="s">
        <v>14</v>
      </c>
      <c r="B52" s="5" t="s">
        <v>139</v>
      </c>
      <c r="C52" s="5" t="s">
        <v>13</v>
      </c>
      <c r="D52" s="5" t="s">
        <v>14</v>
      </c>
      <c r="E52" s="5" t="s">
        <v>403</v>
      </c>
      <c r="F52" s="5" t="s">
        <v>14</v>
      </c>
      <c r="G52" s="5">
        <v>1</v>
      </c>
    </row>
    <row r="53" spans="1:7" ht="29" outlineLevel="3" collapsed="1">
      <c r="A53" s="5" t="s">
        <v>11</v>
      </c>
      <c r="B53" s="5" t="s">
        <v>139</v>
      </c>
      <c r="C53" s="5" t="s">
        <v>13</v>
      </c>
      <c r="D53" s="5"/>
      <c r="E53" s="5" t="s">
        <v>404</v>
      </c>
      <c r="F53" s="5" t="s">
        <v>11</v>
      </c>
      <c r="G53" s="5">
        <v>1</v>
      </c>
    </row>
    <row r="54" spans="1:7" outlineLevel="3" collapsed="1">
      <c r="A54" s="5" t="s">
        <v>11</v>
      </c>
      <c r="B54" s="5" t="s">
        <v>139</v>
      </c>
      <c r="C54" s="5" t="s">
        <v>13</v>
      </c>
      <c r="D54" s="5"/>
      <c r="E54" s="5" t="s">
        <v>405</v>
      </c>
      <c r="F54" s="5" t="s">
        <v>11</v>
      </c>
      <c r="G54" s="5">
        <v>1</v>
      </c>
    </row>
    <row r="55" spans="1:7" outlineLevel="3" collapsed="1">
      <c r="A55" s="5" t="s">
        <v>11</v>
      </c>
      <c r="B55" s="5" t="s">
        <v>139</v>
      </c>
      <c r="C55" s="5" t="s">
        <v>13</v>
      </c>
      <c r="D55" s="5"/>
      <c r="E55" s="5" t="s">
        <v>406</v>
      </c>
      <c r="F55" s="5" t="s">
        <v>14</v>
      </c>
      <c r="G55" s="5">
        <v>1</v>
      </c>
    </row>
    <row r="56" spans="1:7" outlineLevel="2" collapsed="1">
      <c r="A56" s="5" t="s">
        <v>14</v>
      </c>
      <c r="B56" s="5" t="s">
        <v>139</v>
      </c>
      <c r="C56" s="5" t="s">
        <v>13</v>
      </c>
      <c r="D56" s="5" t="s">
        <v>14</v>
      </c>
      <c r="E56" s="5" t="s">
        <v>336</v>
      </c>
      <c r="F56" s="5" t="s">
        <v>14</v>
      </c>
      <c r="G56" s="5">
        <v>1</v>
      </c>
    </row>
    <row r="57" spans="1:7" outlineLevel="2" collapsed="1">
      <c r="A57" s="6" t="s">
        <v>11</v>
      </c>
      <c r="B57" s="7" t="s">
        <v>224</v>
      </c>
      <c r="C57" s="6" t="s">
        <v>13</v>
      </c>
      <c r="D57" s="6"/>
      <c r="E57" s="6" t="s">
        <v>225</v>
      </c>
      <c r="F57" s="6" t="s">
        <v>11</v>
      </c>
      <c r="G57" s="6" t="s">
        <v>13</v>
      </c>
    </row>
    <row r="58" spans="1:7" ht="29" outlineLevel="3" collapsed="1">
      <c r="A58" s="5" t="s">
        <v>11</v>
      </c>
      <c r="B58" s="5" t="s">
        <v>53</v>
      </c>
      <c r="C58" s="8" t="s">
        <v>341</v>
      </c>
      <c r="D58" s="5"/>
      <c r="E58" s="5" t="s">
        <v>342</v>
      </c>
      <c r="F58" s="5" t="s">
        <v>14</v>
      </c>
      <c r="G58" s="5" t="s">
        <v>343</v>
      </c>
    </row>
    <row r="59" spans="1:7" outlineLevel="3" collapsed="1">
      <c r="A59" s="6" t="s">
        <v>14</v>
      </c>
      <c r="B59" s="7" t="s">
        <v>344</v>
      </c>
      <c r="C59" s="6" t="s">
        <v>13</v>
      </c>
      <c r="D59" s="6" t="b">
        <f>EXACT(G58,"Only data available is the electricity generation for the specific power unit")</f>
        <v>0</v>
      </c>
      <c r="E59" s="6" t="s">
        <v>345</v>
      </c>
      <c r="F59" s="6" t="s">
        <v>14</v>
      </c>
      <c r="G59" s="6" t="s">
        <v>13</v>
      </c>
    </row>
    <row r="60" spans="1:7" outlineLevel="4" collapsed="1">
      <c r="A60" s="5" t="s">
        <v>14</v>
      </c>
      <c r="B60" s="5" t="s">
        <v>139</v>
      </c>
      <c r="C60" s="5" t="s">
        <v>13</v>
      </c>
      <c r="D60" s="5" t="s">
        <v>14</v>
      </c>
      <c r="E60" s="5" t="s">
        <v>408</v>
      </c>
      <c r="F60" s="5" t="s">
        <v>14</v>
      </c>
      <c r="G60" s="5">
        <v>1</v>
      </c>
    </row>
    <row r="61" spans="1:7" ht="29" outlineLevel="4" collapsed="1">
      <c r="A61" s="5" t="s">
        <v>11</v>
      </c>
      <c r="B61" s="5" t="s">
        <v>139</v>
      </c>
      <c r="C61" s="5" t="s">
        <v>13</v>
      </c>
      <c r="D61" s="5"/>
      <c r="E61" s="5" t="s">
        <v>409</v>
      </c>
      <c r="F61" s="5" t="s">
        <v>14</v>
      </c>
      <c r="G61" s="5">
        <v>1</v>
      </c>
    </row>
    <row r="62" spans="1:7" ht="29" outlineLevel="3" collapsed="1">
      <c r="A62" s="6" t="s">
        <v>14</v>
      </c>
      <c r="B62" s="7" t="s">
        <v>346</v>
      </c>
      <c r="C62" s="6" t="s">
        <v>13</v>
      </c>
      <c r="D62" s="6" t="b">
        <f>EXACT(G58,"Only data available for the specific power unit are the electricity generation and the fuel types used")</f>
        <v>0</v>
      </c>
      <c r="E62" s="6" t="s">
        <v>347</v>
      </c>
      <c r="F62" s="6" t="s">
        <v>14</v>
      </c>
      <c r="G62" s="6" t="s">
        <v>13</v>
      </c>
    </row>
    <row r="63" spans="1:7" outlineLevel="4" collapsed="1">
      <c r="A63" s="5" t="s">
        <v>14</v>
      </c>
      <c r="B63" s="5" t="s">
        <v>139</v>
      </c>
      <c r="C63" s="5" t="s">
        <v>13</v>
      </c>
      <c r="D63" s="5" t="s">
        <v>14</v>
      </c>
      <c r="E63" s="5" t="s">
        <v>410</v>
      </c>
      <c r="F63" s="5" t="s">
        <v>14</v>
      </c>
      <c r="G63" s="5">
        <v>1</v>
      </c>
    </row>
    <row r="64" spans="1:7" ht="29" outlineLevel="4" collapsed="1">
      <c r="A64" s="5" t="s">
        <v>11</v>
      </c>
      <c r="B64" s="5" t="s">
        <v>139</v>
      </c>
      <c r="C64" s="5" t="s">
        <v>13</v>
      </c>
      <c r="D64" s="5"/>
      <c r="E64" s="5" t="s">
        <v>409</v>
      </c>
      <c r="F64" s="5" t="s">
        <v>14</v>
      </c>
      <c r="G64" s="5">
        <v>1</v>
      </c>
    </row>
    <row r="65" spans="1:7" ht="29" outlineLevel="4" collapsed="1">
      <c r="A65" s="5" t="s">
        <v>11</v>
      </c>
      <c r="B65" s="5" t="s">
        <v>139</v>
      </c>
      <c r="C65" s="5" t="s">
        <v>13</v>
      </c>
      <c r="D65" s="5"/>
      <c r="E65" s="5" t="s">
        <v>411</v>
      </c>
      <c r="F65" s="5" t="s">
        <v>14</v>
      </c>
      <c r="G65" s="5">
        <v>1</v>
      </c>
    </row>
    <row r="66" spans="1:7" outlineLevel="4" collapsed="1">
      <c r="A66" s="5" t="s">
        <v>11</v>
      </c>
      <c r="B66" s="5" t="s">
        <v>139</v>
      </c>
      <c r="C66" s="5" t="s">
        <v>13</v>
      </c>
      <c r="D66" s="5"/>
      <c r="E66" s="5" t="s">
        <v>412</v>
      </c>
      <c r="F66" s="5" t="s">
        <v>14</v>
      </c>
      <c r="G66" s="5">
        <v>1</v>
      </c>
    </row>
    <row r="67" spans="1:7" outlineLevel="3" collapsed="1">
      <c r="A67" s="6" t="s">
        <v>14</v>
      </c>
      <c r="B67" s="7" t="s">
        <v>348</v>
      </c>
      <c r="C67" s="6" t="s">
        <v>13</v>
      </c>
      <c r="D67" s="6" t="b">
        <f>EXACT(G58,"Data available for fuel consumption and electricity generation")</f>
        <v>1</v>
      </c>
      <c r="E67" s="6" t="s">
        <v>343</v>
      </c>
      <c r="F67" s="6" t="s">
        <v>14</v>
      </c>
      <c r="G67" s="6" t="s">
        <v>13</v>
      </c>
    </row>
    <row r="68" spans="1:7" outlineLevel="4" collapsed="1">
      <c r="A68" s="5" t="s">
        <v>14</v>
      </c>
      <c r="B68" s="5" t="s">
        <v>139</v>
      </c>
      <c r="C68" s="5" t="s">
        <v>13</v>
      </c>
      <c r="D68" s="5" t="s">
        <v>14</v>
      </c>
      <c r="E68" s="5" t="s">
        <v>408</v>
      </c>
      <c r="F68" s="5" t="s">
        <v>14</v>
      </c>
      <c r="G68" s="5">
        <v>1</v>
      </c>
    </row>
    <row r="69" spans="1:7" ht="29" outlineLevel="4" collapsed="1">
      <c r="A69" s="5" t="s">
        <v>11</v>
      </c>
      <c r="B69" s="5" t="s">
        <v>15</v>
      </c>
      <c r="C69" s="5" t="s">
        <v>13</v>
      </c>
      <c r="D69" s="5"/>
      <c r="E69" s="5" t="s">
        <v>413</v>
      </c>
      <c r="F69" s="5" t="s">
        <v>14</v>
      </c>
      <c r="G69" s="5" t="s">
        <v>17</v>
      </c>
    </row>
    <row r="70" spans="1:7" ht="29" outlineLevel="4" collapsed="1">
      <c r="A70" s="5" t="s">
        <v>11</v>
      </c>
      <c r="B70" s="5" t="s">
        <v>139</v>
      </c>
      <c r="C70" s="5" t="s">
        <v>13</v>
      </c>
      <c r="D70" s="5"/>
      <c r="E70" s="5" t="s">
        <v>409</v>
      </c>
      <c r="F70" s="5" t="s">
        <v>14</v>
      </c>
      <c r="G70" s="5">
        <v>1</v>
      </c>
    </row>
    <row r="71" spans="1:7" outlineLevel="4" collapsed="1">
      <c r="A71" s="5" t="s">
        <v>11</v>
      </c>
      <c r="B71" s="5" t="s">
        <v>15</v>
      </c>
      <c r="C71" s="5" t="s">
        <v>13</v>
      </c>
      <c r="D71" s="5"/>
      <c r="E71" s="5" t="s">
        <v>414</v>
      </c>
      <c r="F71" s="5" t="s">
        <v>14</v>
      </c>
      <c r="G71" s="5" t="s">
        <v>17</v>
      </c>
    </row>
    <row r="72" spans="1:7" outlineLevel="4" collapsed="1">
      <c r="A72" s="6" t="s">
        <v>11</v>
      </c>
      <c r="B72" s="7" t="s">
        <v>223</v>
      </c>
      <c r="C72" s="6" t="s">
        <v>13</v>
      </c>
      <c r="D72" s="6"/>
      <c r="E72" s="6" t="s">
        <v>223</v>
      </c>
      <c r="F72" s="6" t="s">
        <v>11</v>
      </c>
      <c r="G72" s="6" t="s">
        <v>13</v>
      </c>
    </row>
    <row r="73" spans="1:7" outlineLevel="5" collapsed="1">
      <c r="A73" s="5" t="s">
        <v>11</v>
      </c>
      <c r="B73" s="5" t="s">
        <v>15</v>
      </c>
      <c r="C73" s="5" t="s">
        <v>13</v>
      </c>
      <c r="D73" s="5"/>
      <c r="E73" s="5" t="s">
        <v>337</v>
      </c>
      <c r="F73" s="5" t="s">
        <v>14</v>
      </c>
      <c r="G73" s="5" t="s">
        <v>17</v>
      </c>
    </row>
    <row r="74" spans="1:7" ht="29" outlineLevel="5" collapsed="1">
      <c r="A74" s="5" t="s">
        <v>11</v>
      </c>
      <c r="B74" s="5" t="s">
        <v>139</v>
      </c>
      <c r="C74" s="5" t="s">
        <v>13</v>
      </c>
      <c r="D74" s="5"/>
      <c r="E74" s="5" t="s">
        <v>338</v>
      </c>
      <c r="F74" s="5" t="s">
        <v>14</v>
      </c>
      <c r="G74" s="5">
        <v>1</v>
      </c>
    </row>
    <row r="75" spans="1:7" ht="29" outlineLevel="5" collapsed="1">
      <c r="A75" s="5" t="s">
        <v>11</v>
      </c>
      <c r="B75" s="5" t="s">
        <v>139</v>
      </c>
      <c r="C75" s="5" t="s">
        <v>13</v>
      </c>
      <c r="D75" s="5"/>
      <c r="E75" s="5" t="s">
        <v>339</v>
      </c>
      <c r="F75" s="5" t="s">
        <v>14</v>
      </c>
      <c r="G75" s="5">
        <v>1</v>
      </c>
    </row>
    <row r="76" spans="1:7" outlineLevel="5" collapsed="1">
      <c r="A76" s="5" t="s">
        <v>11</v>
      </c>
      <c r="B76" s="5" t="s">
        <v>139</v>
      </c>
      <c r="C76" s="5" t="s">
        <v>13</v>
      </c>
      <c r="D76" s="5"/>
      <c r="E76" s="5" t="s">
        <v>340</v>
      </c>
      <c r="F76" s="5" t="s">
        <v>14</v>
      </c>
      <c r="G76" s="5">
        <v>1</v>
      </c>
    </row>
    <row r="77" spans="1:7">
      <c r="A77" s="3" t="s">
        <v>14</v>
      </c>
      <c r="B77" s="4" t="s">
        <v>209</v>
      </c>
      <c r="C77" s="3" t="s">
        <v>13</v>
      </c>
      <c r="D77" s="3" t="b">
        <f>EXACT(G5,"Yes")</f>
        <v>1</v>
      </c>
      <c r="E77" s="3" t="s">
        <v>210</v>
      </c>
      <c r="F77" s="3" t="s">
        <v>14</v>
      </c>
      <c r="G77" s="3" t="s">
        <v>13</v>
      </c>
    </row>
    <row r="78" spans="1:7" ht="43.5" outlineLevel="1" collapsed="1">
      <c r="A78" s="5" t="s">
        <v>11</v>
      </c>
      <c r="B78" s="5" t="s">
        <v>53</v>
      </c>
      <c r="C78" s="8" t="s">
        <v>331</v>
      </c>
      <c r="D78" s="5"/>
      <c r="E78" s="5" t="s">
        <v>332</v>
      </c>
      <c r="F78" s="5" t="s">
        <v>14</v>
      </c>
      <c r="G78" s="5" t="s">
        <v>333</v>
      </c>
    </row>
    <row r="79" spans="1:7" outlineLevel="1" collapsed="1">
      <c r="A79" s="6" t="s">
        <v>14</v>
      </c>
      <c r="B79" s="7" t="s">
        <v>334</v>
      </c>
      <c r="C79" s="6" t="s">
        <v>13</v>
      </c>
      <c r="D79" s="6" t="b">
        <f>EXACT(G78,"Lambda (λy) should be determined by applying the step wise procedure provided in appendix 3 of methodology")</f>
        <v>0</v>
      </c>
      <c r="E79" s="6" t="s">
        <v>334</v>
      </c>
      <c r="F79" s="6" t="s">
        <v>14</v>
      </c>
      <c r="G79" s="6" t="s">
        <v>13</v>
      </c>
    </row>
    <row r="80" spans="1:7" ht="29" outlineLevel="2" collapsed="1">
      <c r="A80" s="5" t="s">
        <v>11</v>
      </c>
      <c r="B80" s="5" t="s">
        <v>139</v>
      </c>
      <c r="C80" s="5" t="s">
        <v>13</v>
      </c>
      <c r="D80" s="5"/>
      <c r="E80" s="5" t="s">
        <v>398</v>
      </c>
      <c r="F80" s="5" t="s">
        <v>14</v>
      </c>
      <c r="G80" s="5">
        <v>1</v>
      </c>
    </row>
    <row r="81" spans="1:7" outlineLevel="2" collapsed="1">
      <c r="A81" s="5" t="s">
        <v>11</v>
      </c>
      <c r="B81" s="5" t="s">
        <v>15</v>
      </c>
      <c r="C81" s="5" t="s">
        <v>13</v>
      </c>
      <c r="D81" s="5"/>
      <c r="E81" s="5" t="s">
        <v>399</v>
      </c>
      <c r="F81" s="5" t="s">
        <v>14</v>
      </c>
      <c r="G81" s="5" t="s">
        <v>17</v>
      </c>
    </row>
    <row r="82" spans="1:7" outlineLevel="2" collapsed="1">
      <c r="A82" s="5" t="s">
        <v>11</v>
      </c>
      <c r="B82" s="5" t="s">
        <v>400</v>
      </c>
      <c r="C82" s="5" t="s">
        <v>13</v>
      </c>
      <c r="D82" s="5"/>
      <c r="E82" s="5" t="s">
        <v>401</v>
      </c>
      <c r="F82" s="5" t="s">
        <v>14</v>
      </c>
      <c r="G82" s="5" t="s">
        <v>445</v>
      </c>
    </row>
    <row r="83" spans="1:7" outlineLevel="1" collapsed="1">
      <c r="A83" s="6" t="s">
        <v>14</v>
      </c>
      <c r="B83" s="7" t="s">
        <v>335</v>
      </c>
      <c r="C83" s="6" t="s">
        <v>13</v>
      </c>
      <c r="D83" s="6" t="b">
        <f>EXACT(G78,"Use default values of lambda based on the share of electricity generation from low-cost/must-run in total generation")</f>
        <v>1</v>
      </c>
      <c r="E83" s="6" t="s">
        <v>335</v>
      </c>
      <c r="F83" s="6" t="s">
        <v>14</v>
      </c>
      <c r="G83" s="6" t="s">
        <v>13</v>
      </c>
    </row>
    <row r="84" spans="1:7" ht="29" outlineLevel="2" collapsed="1">
      <c r="A84" s="5" t="s">
        <v>14</v>
      </c>
      <c r="B84" s="5" t="s">
        <v>139</v>
      </c>
      <c r="C84" s="5" t="s">
        <v>13</v>
      </c>
      <c r="D84" s="5" t="s">
        <v>14</v>
      </c>
      <c r="E84" s="5" t="s">
        <v>398</v>
      </c>
      <c r="F84" s="5" t="s">
        <v>14</v>
      </c>
      <c r="G84" s="5">
        <v>1</v>
      </c>
    </row>
    <row r="85" spans="1:7" outlineLevel="2" collapsed="1">
      <c r="A85" s="5" t="s">
        <v>14</v>
      </c>
      <c r="B85" s="5" t="s">
        <v>139</v>
      </c>
      <c r="C85" s="5" t="s">
        <v>13</v>
      </c>
      <c r="D85" s="5" t="s">
        <v>14</v>
      </c>
      <c r="E85" s="5" t="s">
        <v>403</v>
      </c>
      <c r="F85" s="5" t="s">
        <v>14</v>
      </c>
      <c r="G85" s="5">
        <v>1</v>
      </c>
    </row>
    <row r="86" spans="1:7" ht="29" outlineLevel="2" collapsed="1">
      <c r="A86" s="5" t="s">
        <v>11</v>
      </c>
      <c r="B86" s="5" t="s">
        <v>139</v>
      </c>
      <c r="C86" s="5" t="s">
        <v>13</v>
      </c>
      <c r="D86" s="5"/>
      <c r="E86" s="5" t="s">
        <v>404</v>
      </c>
      <c r="F86" s="5" t="s">
        <v>11</v>
      </c>
      <c r="G86" s="5">
        <v>1</v>
      </c>
    </row>
    <row r="87" spans="1:7" outlineLevel="2" collapsed="1">
      <c r="A87" s="5" t="s">
        <v>11</v>
      </c>
      <c r="B87" s="5" t="s">
        <v>139</v>
      </c>
      <c r="C87" s="5" t="s">
        <v>13</v>
      </c>
      <c r="D87" s="5"/>
      <c r="E87" s="5" t="s">
        <v>405</v>
      </c>
      <c r="F87" s="5" t="s">
        <v>11</v>
      </c>
      <c r="G87" s="5">
        <v>1</v>
      </c>
    </row>
    <row r="88" spans="1:7" outlineLevel="2" collapsed="1">
      <c r="A88" s="5" t="s">
        <v>11</v>
      </c>
      <c r="B88" s="5" t="s">
        <v>139</v>
      </c>
      <c r="C88" s="5" t="s">
        <v>13</v>
      </c>
      <c r="D88" s="5"/>
      <c r="E88" s="5" t="s">
        <v>406</v>
      </c>
      <c r="F88" s="5" t="s">
        <v>14</v>
      </c>
      <c r="G88" s="5">
        <v>1</v>
      </c>
    </row>
    <row r="89" spans="1:7" outlineLevel="1" collapsed="1">
      <c r="A89" s="5" t="s">
        <v>14</v>
      </c>
      <c r="B89" s="5" t="s">
        <v>139</v>
      </c>
      <c r="C89" s="5" t="s">
        <v>13</v>
      </c>
      <c r="D89" s="5" t="s">
        <v>14</v>
      </c>
      <c r="E89" s="5" t="s">
        <v>336</v>
      </c>
      <c r="F89" s="5" t="s">
        <v>14</v>
      </c>
      <c r="G89" s="5">
        <v>1</v>
      </c>
    </row>
    <row r="90" spans="1:7" outlineLevel="1" collapsed="1">
      <c r="A90" s="6" t="s">
        <v>11</v>
      </c>
      <c r="B90" s="7" t="s">
        <v>224</v>
      </c>
      <c r="C90" s="6" t="s">
        <v>13</v>
      </c>
      <c r="D90" s="6"/>
      <c r="E90" s="6" t="s">
        <v>225</v>
      </c>
      <c r="F90" s="6" t="s">
        <v>11</v>
      </c>
      <c r="G90" s="6" t="s">
        <v>13</v>
      </c>
    </row>
    <row r="91" spans="1:7" ht="29" outlineLevel="2" collapsed="1">
      <c r="A91" s="5" t="s">
        <v>11</v>
      </c>
      <c r="B91" s="5" t="s">
        <v>53</v>
      </c>
      <c r="C91" s="8" t="s">
        <v>341</v>
      </c>
      <c r="D91" s="5"/>
      <c r="E91" s="5" t="s">
        <v>342</v>
      </c>
      <c r="F91" s="5" t="s">
        <v>14</v>
      </c>
      <c r="G91" s="5" t="s">
        <v>343</v>
      </c>
    </row>
    <row r="92" spans="1:7" outlineLevel="2" collapsed="1">
      <c r="A92" s="6" t="s">
        <v>14</v>
      </c>
      <c r="B92" s="7" t="s">
        <v>344</v>
      </c>
      <c r="C92" s="6" t="s">
        <v>13</v>
      </c>
      <c r="D92" s="6" t="b">
        <f>EXACT(G91,"Only data available is the electricity generation for the specific power unit")</f>
        <v>0</v>
      </c>
      <c r="E92" s="6" t="s">
        <v>345</v>
      </c>
      <c r="F92" s="6" t="s">
        <v>14</v>
      </c>
      <c r="G92" s="6" t="s">
        <v>13</v>
      </c>
    </row>
    <row r="93" spans="1:7" outlineLevel="3" collapsed="1">
      <c r="A93" s="5" t="s">
        <v>14</v>
      </c>
      <c r="B93" s="5" t="s">
        <v>139</v>
      </c>
      <c r="C93" s="5" t="s">
        <v>13</v>
      </c>
      <c r="D93" s="5" t="s">
        <v>14</v>
      </c>
      <c r="E93" s="5" t="s">
        <v>408</v>
      </c>
      <c r="F93" s="5" t="s">
        <v>14</v>
      </c>
      <c r="G93" s="5">
        <v>1</v>
      </c>
    </row>
    <row r="94" spans="1:7" ht="29" outlineLevel="3" collapsed="1">
      <c r="A94" s="5" t="s">
        <v>11</v>
      </c>
      <c r="B94" s="5" t="s">
        <v>139</v>
      </c>
      <c r="C94" s="5" t="s">
        <v>13</v>
      </c>
      <c r="D94" s="5"/>
      <c r="E94" s="5" t="s">
        <v>409</v>
      </c>
      <c r="F94" s="5" t="s">
        <v>14</v>
      </c>
      <c r="G94" s="5">
        <v>1</v>
      </c>
    </row>
    <row r="95" spans="1:7" ht="29" outlineLevel="2" collapsed="1">
      <c r="A95" s="6" t="s">
        <v>14</v>
      </c>
      <c r="B95" s="7" t="s">
        <v>346</v>
      </c>
      <c r="C95" s="6" t="s">
        <v>13</v>
      </c>
      <c r="D95" s="6" t="b">
        <f>EXACT(G91,"Only data available for the specific power unit are the electricity generation and the fuel types used")</f>
        <v>0</v>
      </c>
      <c r="E95" s="6" t="s">
        <v>347</v>
      </c>
      <c r="F95" s="6" t="s">
        <v>14</v>
      </c>
      <c r="G95" s="6" t="s">
        <v>13</v>
      </c>
    </row>
    <row r="96" spans="1:7" outlineLevel="3" collapsed="1">
      <c r="A96" s="5" t="s">
        <v>14</v>
      </c>
      <c r="B96" s="5" t="s">
        <v>139</v>
      </c>
      <c r="C96" s="5" t="s">
        <v>13</v>
      </c>
      <c r="D96" s="5" t="s">
        <v>14</v>
      </c>
      <c r="E96" s="5" t="s">
        <v>410</v>
      </c>
      <c r="F96" s="5" t="s">
        <v>14</v>
      </c>
      <c r="G96" s="5">
        <v>1</v>
      </c>
    </row>
    <row r="97" spans="1:7" ht="29" outlineLevel="3" collapsed="1">
      <c r="A97" s="5" t="s">
        <v>11</v>
      </c>
      <c r="B97" s="5" t="s">
        <v>139</v>
      </c>
      <c r="C97" s="5" t="s">
        <v>13</v>
      </c>
      <c r="D97" s="5"/>
      <c r="E97" s="5" t="s">
        <v>409</v>
      </c>
      <c r="F97" s="5" t="s">
        <v>14</v>
      </c>
      <c r="G97" s="5">
        <v>1</v>
      </c>
    </row>
    <row r="98" spans="1:7" ht="29" outlineLevel="3" collapsed="1">
      <c r="A98" s="5" t="s">
        <v>11</v>
      </c>
      <c r="B98" s="5" t="s">
        <v>139</v>
      </c>
      <c r="C98" s="5" t="s">
        <v>13</v>
      </c>
      <c r="D98" s="5"/>
      <c r="E98" s="5" t="s">
        <v>411</v>
      </c>
      <c r="F98" s="5" t="s">
        <v>14</v>
      </c>
      <c r="G98" s="5">
        <v>1</v>
      </c>
    </row>
    <row r="99" spans="1:7" outlineLevel="3" collapsed="1">
      <c r="A99" s="5" t="s">
        <v>11</v>
      </c>
      <c r="B99" s="5" t="s">
        <v>139</v>
      </c>
      <c r="C99" s="5" t="s">
        <v>13</v>
      </c>
      <c r="D99" s="5"/>
      <c r="E99" s="5" t="s">
        <v>412</v>
      </c>
      <c r="F99" s="5" t="s">
        <v>14</v>
      </c>
      <c r="G99" s="5">
        <v>1</v>
      </c>
    </row>
    <row r="100" spans="1:7" outlineLevel="2" collapsed="1">
      <c r="A100" s="6" t="s">
        <v>14</v>
      </c>
      <c r="B100" s="7" t="s">
        <v>348</v>
      </c>
      <c r="C100" s="6" t="s">
        <v>13</v>
      </c>
      <c r="D100" s="6" t="b">
        <f>EXACT(G91,"Data available for fuel consumption and electricity generation")</f>
        <v>1</v>
      </c>
      <c r="E100" s="6" t="s">
        <v>343</v>
      </c>
      <c r="F100" s="6" t="s">
        <v>14</v>
      </c>
      <c r="G100" s="6" t="s">
        <v>13</v>
      </c>
    </row>
    <row r="101" spans="1:7" outlineLevel="3" collapsed="1">
      <c r="A101" s="5" t="s">
        <v>14</v>
      </c>
      <c r="B101" s="5" t="s">
        <v>139</v>
      </c>
      <c r="C101" s="5" t="s">
        <v>13</v>
      </c>
      <c r="D101" s="5" t="s">
        <v>14</v>
      </c>
      <c r="E101" s="5" t="s">
        <v>408</v>
      </c>
      <c r="F101" s="5" t="s">
        <v>14</v>
      </c>
      <c r="G101" s="5">
        <v>1</v>
      </c>
    </row>
    <row r="102" spans="1:7" ht="29" outlineLevel="3" collapsed="1">
      <c r="A102" s="5" t="s">
        <v>11</v>
      </c>
      <c r="B102" s="5" t="s">
        <v>15</v>
      </c>
      <c r="C102" s="5" t="s">
        <v>13</v>
      </c>
      <c r="D102" s="5"/>
      <c r="E102" s="5" t="s">
        <v>413</v>
      </c>
      <c r="F102" s="5" t="s">
        <v>14</v>
      </c>
      <c r="G102" s="5" t="s">
        <v>17</v>
      </c>
    </row>
    <row r="103" spans="1:7" ht="29" outlineLevel="3" collapsed="1">
      <c r="A103" s="5" t="s">
        <v>11</v>
      </c>
      <c r="B103" s="5" t="s">
        <v>139</v>
      </c>
      <c r="C103" s="5" t="s">
        <v>13</v>
      </c>
      <c r="D103" s="5"/>
      <c r="E103" s="5" t="s">
        <v>409</v>
      </c>
      <c r="F103" s="5" t="s">
        <v>14</v>
      </c>
      <c r="G103" s="5">
        <v>1</v>
      </c>
    </row>
    <row r="104" spans="1:7" outlineLevel="3" collapsed="1">
      <c r="A104" s="5" t="s">
        <v>11</v>
      </c>
      <c r="B104" s="5" t="s">
        <v>15</v>
      </c>
      <c r="C104" s="5" t="s">
        <v>13</v>
      </c>
      <c r="D104" s="5"/>
      <c r="E104" s="5" t="s">
        <v>414</v>
      </c>
      <c r="F104" s="5" t="s">
        <v>14</v>
      </c>
      <c r="G104" s="5" t="s">
        <v>17</v>
      </c>
    </row>
    <row r="105" spans="1:7" outlineLevel="3" collapsed="1">
      <c r="A105" s="6" t="s">
        <v>11</v>
      </c>
      <c r="B105" s="7" t="s">
        <v>223</v>
      </c>
      <c r="C105" s="6" t="s">
        <v>13</v>
      </c>
      <c r="D105" s="6"/>
      <c r="E105" s="6" t="s">
        <v>223</v>
      </c>
      <c r="F105" s="6" t="s">
        <v>11</v>
      </c>
      <c r="G105" s="6" t="s">
        <v>13</v>
      </c>
    </row>
    <row r="106" spans="1:7" outlineLevel="4" collapsed="1">
      <c r="A106" s="5" t="s">
        <v>11</v>
      </c>
      <c r="B106" s="5" t="s">
        <v>15</v>
      </c>
      <c r="C106" s="5" t="s">
        <v>13</v>
      </c>
      <c r="D106" s="5"/>
      <c r="E106" s="5" t="s">
        <v>337</v>
      </c>
      <c r="F106" s="5" t="s">
        <v>14</v>
      </c>
      <c r="G106" s="5" t="s">
        <v>17</v>
      </c>
    </row>
    <row r="107" spans="1:7" ht="29" outlineLevel="4" collapsed="1">
      <c r="A107" s="5" t="s">
        <v>11</v>
      </c>
      <c r="B107" s="5" t="s">
        <v>139</v>
      </c>
      <c r="C107" s="5" t="s">
        <v>13</v>
      </c>
      <c r="D107" s="5"/>
      <c r="E107" s="5" t="s">
        <v>338</v>
      </c>
      <c r="F107" s="5" t="s">
        <v>14</v>
      </c>
      <c r="G107" s="5">
        <v>1</v>
      </c>
    </row>
    <row r="108" spans="1:7" ht="29" outlineLevel="4" collapsed="1">
      <c r="A108" s="5" t="s">
        <v>11</v>
      </c>
      <c r="B108" s="5" t="s">
        <v>139</v>
      </c>
      <c r="C108" s="5" t="s">
        <v>13</v>
      </c>
      <c r="D108" s="5"/>
      <c r="E108" s="5" t="s">
        <v>339</v>
      </c>
      <c r="F108" s="5" t="s">
        <v>14</v>
      </c>
      <c r="G108" s="5">
        <v>1</v>
      </c>
    </row>
    <row r="109" spans="1:7" outlineLevel="4" collapsed="1">
      <c r="A109" s="5" t="s">
        <v>11</v>
      </c>
      <c r="B109" s="5" t="s">
        <v>139</v>
      </c>
      <c r="C109" s="5" t="s">
        <v>13</v>
      </c>
      <c r="D109" s="5"/>
      <c r="E109" s="5" t="s">
        <v>340</v>
      </c>
      <c r="F109" s="5" t="s">
        <v>14</v>
      </c>
      <c r="G109" s="5">
        <v>1</v>
      </c>
    </row>
  </sheetData>
  <mergeCells count="3">
    <mergeCell ref="A1:G1"/>
    <mergeCell ref="B2:G2"/>
    <mergeCell ref="B3:G3"/>
  </mergeCells>
  <hyperlinks>
    <hyperlink ref="C5" location="#'Are hourly loads of the (enum)'!A3" display="Are hourly loads of the (enum)" xr:uid="{00000000-0004-0000-1400-000000000000}"/>
    <hyperlink ref="B6" location="#'Is the LASL more than one thir'!A1" display="Is the LASL more than one thir" xr:uid="{00000000-0004-0000-1400-000001000000}"/>
    <hyperlink ref="C7" location="#'Is the LASL more than o (enum)'!A3" display="Is the LASL more than o (enum)" xr:uid="{00000000-0004-0000-1400-000002000000}"/>
    <hyperlink ref="B8" location="#'Do you have annual aggregated '!A1" display="Do you have annual aggregated " xr:uid="{00000000-0004-0000-1400-000003000000}"/>
    <hyperlink ref="C9" location="#'Do you have annual aggr (enum)'!A3" display="Do you have annual aggr (enum)" xr:uid="{00000000-0004-0000-1400-000004000000}"/>
    <hyperlink ref="B11" location="#'Average OM Simple OM'!A1" display="Average OM Simple OM" xr:uid="{00000000-0004-0000-1400-000005000000}"/>
    <hyperlink ref="C12" location="#'Select one of the two o (enum)'!A3" display="Select one of the two o (enum)" xr:uid="{00000000-0004-0000-1400-000006000000}"/>
    <hyperlink ref="B13" location="#'Calculation based on total fue'!A1" display="Calculation based on total fue" xr:uid="{00000000-0004-0000-1400-000007000000}"/>
    <hyperlink ref="B16" location="#'Fuel Type'!A1" display="Fuel Type" xr:uid="{00000000-0004-0000-1400-000008000000}"/>
    <hyperlink ref="B21" location="#'Calculation based on average e'!A1" display="Calculation based on average e" xr:uid="{00000000-0004-0000-1400-000009000000}"/>
    <hyperlink ref="B23" location="#'(Average OM Simple Adj OM) Pow'!A1" display="(Average OM Simple Adj OM) Pow" xr:uid="{00000000-0004-0000-1400-00000A000000}"/>
    <hyperlink ref="C24" location="#'Select the option that  (enum)'!A3" display="Select the option that  (enum)" xr:uid="{00000000-0004-0000-1400-00000B000000}"/>
    <hyperlink ref="B25" location="#'Average OM (Option A3)'!A1" display="Average OM (Option A3)" xr:uid="{00000000-0004-0000-1400-00000C000000}"/>
    <hyperlink ref="B28" location="#'Average OM (Option A2)'!A1" display="Average OM (Option A2)" xr:uid="{00000000-0004-0000-1400-00000D000000}"/>
    <hyperlink ref="B33" location="#'Average OM (Option A1)'!A1" display="Average OM (Option A1)" xr:uid="{00000000-0004-0000-1400-00000E000000}"/>
    <hyperlink ref="B38" location="#'Fuel Type'!A1" display="Fuel Type" xr:uid="{00000000-0004-0000-1400-00000F000000}"/>
    <hyperlink ref="B44" location="#'Simple Adj OM'!A1" display="Simple Adj OM" xr:uid="{00000000-0004-0000-1400-000010000000}"/>
    <hyperlink ref="C45" location="#'Select the approach you (enum)'!A3" display="Select the approach you (enum)" xr:uid="{00000000-0004-0000-1400-000011000000}"/>
    <hyperlink ref="B46" location="#'Lambda Approach 2'!A1" display="Lambda Approach 2" xr:uid="{00000000-0004-0000-1400-000012000000}"/>
    <hyperlink ref="B50" location="#'Lambda Approach 1'!A1" display="Lambda Approach 1" xr:uid="{00000000-0004-0000-1400-000013000000}"/>
    <hyperlink ref="B57" location="#'(Average OM Simple Adj OM) Pow'!A1" display="(Average OM Simple Adj OM) Pow" xr:uid="{00000000-0004-0000-1400-000014000000}"/>
    <hyperlink ref="C58" location="#'Select the option that  (enum)'!A3" display="Select the option that  (enum)" xr:uid="{00000000-0004-0000-1400-000015000000}"/>
    <hyperlink ref="B59" location="#'Average OM (Option A3)'!A1" display="Average OM (Option A3)" xr:uid="{00000000-0004-0000-1400-000016000000}"/>
    <hyperlink ref="B62" location="#'Average OM (Option A2)'!A1" display="Average OM (Option A2)" xr:uid="{00000000-0004-0000-1400-000017000000}"/>
    <hyperlink ref="B67" location="#'Average OM (Option A1)'!A1" display="Average OM (Option A1)" xr:uid="{00000000-0004-0000-1400-000018000000}"/>
    <hyperlink ref="B72" location="#'Fuel Type'!A1" display="Fuel Type" xr:uid="{00000000-0004-0000-1400-000019000000}"/>
    <hyperlink ref="B77" location="#'Simple Adj OM'!A1" display="Simple Adj OM" xr:uid="{00000000-0004-0000-1400-00001A000000}"/>
    <hyperlink ref="C78" location="#'Select the approach you (enum)'!A3" display="Select the approach you (enum)" xr:uid="{00000000-0004-0000-1400-00001B000000}"/>
    <hyperlink ref="B79" location="#'Lambda Approach 2'!A1" display="Lambda Approach 2" xr:uid="{00000000-0004-0000-1400-00001C000000}"/>
    <hyperlink ref="B83" location="#'Lambda Approach 1'!A1" display="Lambda Approach 1" xr:uid="{00000000-0004-0000-1400-00001D000000}"/>
    <hyperlink ref="B90" location="#'(Average OM Simple Adj OM) Pow'!A1" display="(Average OM Simple Adj OM) Pow" xr:uid="{00000000-0004-0000-1400-00001E000000}"/>
    <hyperlink ref="C91" location="#'Select the option that  (enum)'!A3" display="Select the option that  (enum)" xr:uid="{00000000-0004-0000-1400-00001F000000}"/>
    <hyperlink ref="B92" location="#'Average OM (Option A3)'!A1" display="Average OM (Option A3)" xr:uid="{00000000-0004-0000-1400-000020000000}"/>
    <hyperlink ref="B95" location="#'Average OM (Option A2)'!A1" display="Average OM (Option A2)" xr:uid="{00000000-0004-0000-1400-000021000000}"/>
    <hyperlink ref="B100" location="#'Average OM (Option A1)'!A1" display="Average OM (Option A1)" xr:uid="{00000000-0004-0000-1400-000022000000}"/>
    <hyperlink ref="B105" location="#'Fuel Type'!A1" display="Fuel Type" xr:uid="{00000000-0004-0000-1400-000023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9">
        <x14:dataValidation type="list" allowBlank="1" xr:uid="{00000000-0002-0000-1400-000000000000}">
          <x14:formula1>
            <xm:f>'Select one of the two o (enum)'!A3:A4</xm:f>
          </x14:formula1>
          <xm:sqref>G12</xm:sqref>
        </x14:dataValidation>
        <x14:dataValidation type="list" allowBlank="1" xr:uid="{00000000-0002-0000-1400-000001000000}">
          <x14:formula1>
            <xm:f>'Select the option that  (enum)'!A3:A5</xm:f>
          </x14:formula1>
          <xm:sqref>G24</xm:sqref>
        </x14:dataValidation>
        <x14:dataValidation type="list" allowBlank="1" xr:uid="{00000000-0002-0000-1400-000002000000}">
          <x14:formula1>
            <xm:f>'Select the approach you (enum)'!A3:A4</xm:f>
          </x14:formula1>
          <xm:sqref>G45</xm:sqref>
        </x14:dataValidation>
        <x14:dataValidation type="list" allowBlank="1" xr:uid="{00000000-0002-0000-1400-000003000000}">
          <x14:formula1>
            <xm:f>'Are hourly loads of the (enum)'!A3:A4</xm:f>
          </x14:formula1>
          <xm:sqref>G5</xm:sqref>
        </x14:dataValidation>
        <x14:dataValidation type="list" allowBlank="1" xr:uid="{00000000-0002-0000-1400-000004000000}">
          <x14:formula1>
            <xm:f>'Select the option that  (enum)'!A3:A5</xm:f>
          </x14:formula1>
          <xm:sqref>G58</xm:sqref>
        </x14:dataValidation>
        <x14:dataValidation type="list" allowBlank="1" xr:uid="{00000000-0002-0000-1400-000005000000}">
          <x14:formula1>
            <xm:f>'Is the LASL more than o (enum)'!A3:A4</xm:f>
          </x14:formula1>
          <xm:sqref>G7</xm:sqref>
        </x14:dataValidation>
        <x14:dataValidation type="list" allowBlank="1" xr:uid="{00000000-0002-0000-1400-000006000000}">
          <x14:formula1>
            <xm:f>'Select the approach you (enum)'!A3:A4</xm:f>
          </x14:formula1>
          <xm:sqref>G78</xm:sqref>
        </x14:dataValidation>
        <x14:dataValidation type="list" allowBlank="1" xr:uid="{00000000-0002-0000-1400-000007000000}">
          <x14:formula1>
            <xm:f>'Do you have annual aggr (enum)'!A3:A4</xm:f>
          </x14:formula1>
          <xm:sqref>G9</xm:sqref>
        </x14:dataValidation>
        <x14:dataValidation type="list" allowBlank="1" xr:uid="{00000000-0002-0000-1400-000008000000}">
          <x14:formula1>
            <xm:f>'Select the option that  (enum)'!A3:A5</xm:f>
          </x14:formula1>
          <xm:sqref>G91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G140"/>
  <sheetViews>
    <sheetView workbookViewId="0"/>
  </sheetViews>
  <sheetFormatPr defaultRowHeight="14.5" outlineLevelRow="7"/>
  <cols>
    <col min="1" max="1" width="20" customWidth="1"/>
    <col min="2" max="2" width="40" customWidth="1"/>
    <col min="3" max="4" width="20" customWidth="1"/>
    <col min="5" max="5" width="70" customWidth="1"/>
    <col min="6" max="6" width="30" customWidth="1"/>
    <col min="7" max="7" width="50" customWidth="1"/>
  </cols>
  <sheetData>
    <row r="1" spans="1:7" ht="18.5">
      <c r="A1" s="17" t="s">
        <v>202</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203</v>
      </c>
      <c r="D5" s="3"/>
      <c r="E5" s="3" t="s">
        <v>202</v>
      </c>
      <c r="F5" s="3" t="s">
        <v>14</v>
      </c>
      <c r="G5" s="3" t="s">
        <v>11</v>
      </c>
    </row>
    <row r="6" spans="1:7">
      <c r="A6" s="3" t="s">
        <v>14</v>
      </c>
      <c r="B6" s="4" t="s">
        <v>204</v>
      </c>
      <c r="C6" s="3" t="s">
        <v>13</v>
      </c>
      <c r="D6" s="3" t="b">
        <f>EXACT(G5,"No")</f>
        <v>0</v>
      </c>
      <c r="E6" s="3" t="s">
        <v>205</v>
      </c>
      <c r="F6" s="3" t="s">
        <v>14</v>
      </c>
      <c r="G6" s="3" t="s">
        <v>13</v>
      </c>
    </row>
    <row r="7" spans="1:7" ht="29" outlineLevel="1" collapsed="1">
      <c r="A7" s="5" t="s">
        <v>11</v>
      </c>
      <c r="B7" s="5" t="s">
        <v>53</v>
      </c>
      <c r="C7" s="8" t="s">
        <v>206</v>
      </c>
      <c r="D7" s="5"/>
      <c r="E7" s="5" t="s">
        <v>205</v>
      </c>
      <c r="F7" s="5" t="s">
        <v>14</v>
      </c>
      <c r="G7" s="5" t="s">
        <v>11</v>
      </c>
    </row>
    <row r="8" spans="1:7" outlineLevel="1" collapsed="1">
      <c r="A8" s="6" t="s">
        <v>14</v>
      </c>
      <c r="B8" s="7" t="s">
        <v>207</v>
      </c>
      <c r="C8" s="6" t="s">
        <v>13</v>
      </c>
      <c r="D8" s="6" t="b">
        <f>EXACT(G7,"No")</f>
        <v>0</v>
      </c>
      <c r="E8" s="6" t="s">
        <v>208</v>
      </c>
      <c r="F8" s="6" t="s">
        <v>14</v>
      </c>
      <c r="G8" s="6" t="s">
        <v>13</v>
      </c>
    </row>
    <row r="9" spans="1:7" ht="29" outlineLevel="2" collapsed="1">
      <c r="A9" s="5" t="s">
        <v>11</v>
      </c>
      <c r="B9" s="5" t="s">
        <v>53</v>
      </c>
      <c r="C9" s="8" t="s">
        <v>328</v>
      </c>
      <c r="D9" s="5"/>
      <c r="E9" s="5" t="s">
        <v>208</v>
      </c>
      <c r="F9" s="5" t="s">
        <v>14</v>
      </c>
      <c r="G9" s="5" t="s">
        <v>11</v>
      </c>
    </row>
    <row r="10" spans="1:7" ht="29" outlineLevel="2" collapsed="1">
      <c r="A10" s="6" t="s">
        <v>14</v>
      </c>
      <c r="B10" s="7" t="s">
        <v>329</v>
      </c>
      <c r="C10" s="6" t="s">
        <v>13</v>
      </c>
      <c r="D10" s="6" t="b">
        <f>EXACT(G9,"No")</f>
        <v>0</v>
      </c>
      <c r="E10" s="6" t="s">
        <v>330</v>
      </c>
      <c r="F10" s="6" t="s">
        <v>14</v>
      </c>
      <c r="G10" s="6" t="s">
        <v>13</v>
      </c>
    </row>
    <row r="11" spans="1:7" ht="29" outlineLevel="3" collapsed="1">
      <c r="A11" s="5" t="s">
        <v>11</v>
      </c>
      <c r="B11" s="5" t="s">
        <v>53</v>
      </c>
      <c r="C11" s="8" t="s">
        <v>395</v>
      </c>
      <c r="D11" s="5"/>
      <c r="E11" s="5" t="s">
        <v>330</v>
      </c>
      <c r="F11" s="5" t="s">
        <v>14</v>
      </c>
      <c r="G11" s="5" t="s">
        <v>11</v>
      </c>
    </row>
    <row r="12" spans="1:7" ht="47" outlineLevel="3" collapsed="1">
      <c r="A12" s="5" t="s">
        <v>14</v>
      </c>
      <c r="B12" s="5" t="s">
        <v>60</v>
      </c>
      <c r="C12" s="9" t="s">
        <v>61</v>
      </c>
      <c r="D12" s="5" t="b">
        <f>EXACT(G11,"No")</f>
        <v>0</v>
      </c>
      <c r="E12" s="10" t="s">
        <v>396</v>
      </c>
      <c r="F12" s="5" t="s">
        <v>14</v>
      </c>
      <c r="G12" s="5" t="s">
        <v>13</v>
      </c>
    </row>
    <row r="13" spans="1:7" outlineLevel="3" collapsed="1">
      <c r="A13" s="6" t="s">
        <v>14</v>
      </c>
      <c r="B13" s="7" t="s">
        <v>211</v>
      </c>
      <c r="C13" s="6" t="s">
        <v>13</v>
      </c>
      <c r="D13" s="6" t="b">
        <f>EXACT(G11,"Yes")</f>
        <v>1</v>
      </c>
      <c r="E13" s="6" t="s">
        <v>397</v>
      </c>
      <c r="F13" s="6" t="s">
        <v>14</v>
      </c>
      <c r="G13" s="6" t="s">
        <v>13</v>
      </c>
    </row>
    <row r="14" spans="1:7" ht="29" outlineLevel="4" collapsed="1">
      <c r="A14" s="5" t="s">
        <v>11</v>
      </c>
      <c r="B14" s="5" t="s">
        <v>53</v>
      </c>
      <c r="C14" s="8" t="s">
        <v>213</v>
      </c>
      <c r="D14" s="5"/>
      <c r="E14" s="5" t="s">
        <v>214</v>
      </c>
      <c r="F14" s="5" t="s">
        <v>14</v>
      </c>
      <c r="G14" s="5" t="s">
        <v>215</v>
      </c>
    </row>
    <row r="15" spans="1:7" ht="29" outlineLevel="4" collapsed="1">
      <c r="A15" s="6" t="s">
        <v>14</v>
      </c>
      <c r="B15" s="7" t="s">
        <v>216</v>
      </c>
      <c r="C15" s="6" t="s">
        <v>13</v>
      </c>
      <c r="D15" s="6" t="b">
        <f>EXACT(G14,"Based on the total net electricity generation of all power plants serving the system and the fuel types and total fuel consumption of the project electricity system")</f>
        <v>0</v>
      </c>
      <c r="E15" s="6" t="s">
        <v>217</v>
      </c>
      <c r="F15" s="6" t="s">
        <v>14</v>
      </c>
      <c r="G15" s="6" t="s">
        <v>13</v>
      </c>
    </row>
    <row r="16" spans="1:7" outlineLevel="5" collapsed="1">
      <c r="A16" s="5" t="s">
        <v>14</v>
      </c>
      <c r="B16" s="5" t="s">
        <v>139</v>
      </c>
      <c r="C16" s="5" t="s">
        <v>13</v>
      </c>
      <c r="D16" s="5" t="s">
        <v>14</v>
      </c>
      <c r="E16" s="5" t="s">
        <v>221</v>
      </c>
      <c r="F16" s="5" t="s">
        <v>14</v>
      </c>
      <c r="G16" s="5">
        <v>1</v>
      </c>
    </row>
    <row r="17" spans="1:7" ht="29" outlineLevel="5" collapsed="1">
      <c r="A17" s="5" t="s">
        <v>11</v>
      </c>
      <c r="B17" s="5" t="s">
        <v>139</v>
      </c>
      <c r="C17" s="5" t="s">
        <v>13</v>
      </c>
      <c r="D17" s="5"/>
      <c r="E17" s="5" t="s">
        <v>222</v>
      </c>
      <c r="F17" s="5" t="s">
        <v>14</v>
      </c>
      <c r="G17" s="5">
        <v>1</v>
      </c>
    </row>
    <row r="18" spans="1:7" outlineLevel="5" collapsed="1">
      <c r="A18" s="6" t="s">
        <v>11</v>
      </c>
      <c r="B18" s="7" t="s">
        <v>223</v>
      </c>
      <c r="C18" s="6" t="s">
        <v>13</v>
      </c>
      <c r="D18" s="6"/>
      <c r="E18" s="6" t="s">
        <v>223</v>
      </c>
      <c r="F18" s="6" t="s">
        <v>11</v>
      </c>
      <c r="G18" s="6" t="s">
        <v>13</v>
      </c>
    </row>
    <row r="19" spans="1:7" outlineLevel="6" collapsed="1">
      <c r="A19" s="5" t="s">
        <v>11</v>
      </c>
      <c r="B19" s="5" t="s">
        <v>15</v>
      </c>
      <c r="C19" s="5" t="s">
        <v>13</v>
      </c>
      <c r="D19" s="5"/>
      <c r="E19" s="5" t="s">
        <v>337</v>
      </c>
      <c r="F19" s="5" t="s">
        <v>14</v>
      </c>
      <c r="G19" s="5" t="s">
        <v>17</v>
      </c>
    </row>
    <row r="20" spans="1:7" ht="29" outlineLevel="6" collapsed="1">
      <c r="A20" s="5" t="s">
        <v>11</v>
      </c>
      <c r="B20" s="5" t="s">
        <v>139</v>
      </c>
      <c r="C20" s="5" t="s">
        <v>13</v>
      </c>
      <c r="D20" s="5"/>
      <c r="E20" s="5" t="s">
        <v>338</v>
      </c>
      <c r="F20" s="5" t="s">
        <v>14</v>
      </c>
      <c r="G20" s="5">
        <v>1</v>
      </c>
    </row>
    <row r="21" spans="1:7" ht="29" outlineLevel="6" collapsed="1">
      <c r="A21" s="5" t="s">
        <v>11</v>
      </c>
      <c r="B21" s="5" t="s">
        <v>139</v>
      </c>
      <c r="C21" s="5" t="s">
        <v>13</v>
      </c>
      <c r="D21" s="5"/>
      <c r="E21" s="5" t="s">
        <v>339</v>
      </c>
      <c r="F21" s="5" t="s">
        <v>14</v>
      </c>
      <c r="G21" s="5">
        <v>1</v>
      </c>
    </row>
    <row r="22" spans="1:7" outlineLevel="6" collapsed="1">
      <c r="A22" s="5" t="s">
        <v>11</v>
      </c>
      <c r="B22" s="5" t="s">
        <v>139</v>
      </c>
      <c r="C22" s="5" t="s">
        <v>13</v>
      </c>
      <c r="D22" s="5"/>
      <c r="E22" s="5" t="s">
        <v>340</v>
      </c>
      <c r="F22" s="5" t="s">
        <v>14</v>
      </c>
      <c r="G22" s="5">
        <v>1</v>
      </c>
    </row>
    <row r="23" spans="1:7" outlineLevel="4" collapsed="1">
      <c r="A23" s="6" t="s">
        <v>14</v>
      </c>
      <c r="B23" s="7" t="s">
        <v>218</v>
      </c>
      <c r="C23" s="6" t="s">
        <v>13</v>
      </c>
      <c r="D23" s="6" t="b">
        <f>EXACT(G14,"Based on the net electricity generation and a CO2 emission factor of each power unit")</f>
        <v>1</v>
      </c>
      <c r="E23" s="6" t="s">
        <v>219</v>
      </c>
      <c r="F23" s="6" t="s">
        <v>14</v>
      </c>
      <c r="G23" s="6" t="s">
        <v>13</v>
      </c>
    </row>
    <row r="24" spans="1:7" outlineLevel="5" collapsed="1">
      <c r="A24" s="5" t="s">
        <v>14</v>
      </c>
      <c r="B24" s="5" t="s">
        <v>139</v>
      </c>
      <c r="C24" s="5" t="s">
        <v>13</v>
      </c>
      <c r="D24" s="5" t="s">
        <v>14</v>
      </c>
      <c r="E24" s="5" t="s">
        <v>221</v>
      </c>
      <c r="F24" s="5" t="s">
        <v>14</v>
      </c>
      <c r="G24" s="5">
        <v>1</v>
      </c>
    </row>
    <row r="25" spans="1:7" outlineLevel="5" collapsed="1">
      <c r="A25" s="6" t="s">
        <v>11</v>
      </c>
      <c r="B25" s="7" t="s">
        <v>224</v>
      </c>
      <c r="C25" s="6" t="s">
        <v>13</v>
      </c>
      <c r="D25" s="6"/>
      <c r="E25" s="6" t="s">
        <v>225</v>
      </c>
      <c r="F25" s="6" t="s">
        <v>11</v>
      </c>
      <c r="G25" s="6" t="s">
        <v>13</v>
      </c>
    </row>
    <row r="26" spans="1:7" ht="29" outlineLevel="6" collapsed="1">
      <c r="A26" s="5" t="s">
        <v>11</v>
      </c>
      <c r="B26" s="5" t="s">
        <v>53</v>
      </c>
      <c r="C26" s="8" t="s">
        <v>341</v>
      </c>
      <c r="D26" s="5"/>
      <c r="E26" s="5" t="s">
        <v>342</v>
      </c>
      <c r="F26" s="5" t="s">
        <v>14</v>
      </c>
      <c r="G26" s="5" t="s">
        <v>343</v>
      </c>
    </row>
    <row r="27" spans="1:7" outlineLevel="6" collapsed="1">
      <c r="A27" s="6" t="s">
        <v>14</v>
      </c>
      <c r="B27" s="7" t="s">
        <v>344</v>
      </c>
      <c r="C27" s="6" t="s">
        <v>13</v>
      </c>
      <c r="D27" s="6" t="b">
        <f>EXACT(G26,"Only data available is the electricity generation for the specific power unit")</f>
        <v>0</v>
      </c>
      <c r="E27" s="6" t="s">
        <v>345</v>
      </c>
      <c r="F27" s="6" t="s">
        <v>14</v>
      </c>
      <c r="G27" s="6" t="s">
        <v>13</v>
      </c>
    </row>
    <row r="28" spans="1:7" outlineLevel="7" collapsed="1">
      <c r="A28" s="5" t="s">
        <v>14</v>
      </c>
      <c r="B28" s="5" t="s">
        <v>139</v>
      </c>
      <c r="C28" s="5" t="s">
        <v>13</v>
      </c>
      <c r="D28" s="5" t="s">
        <v>14</v>
      </c>
      <c r="E28" s="5" t="s">
        <v>408</v>
      </c>
      <c r="F28" s="5" t="s">
        <v>14</v>
      </c>
      <c r="G28" s="5">
        <v>1</v>
      </c>
    </row>
    <row r="29" spans="1:7" ht="29" outlineLevel="7" collapsed="1">
      <c r="A29" s="5" t="s">
        <v>11</v>
      </c>
      <c r="B29" s="5" t="s">
        <v>139</v>
      </c>
      <c r="C29" s="5" t="s">
        <v>13</v>
      </c>
      <c r="D29" s="5"/>
      <c r="E29" s="5" t="s">
        <v>409</v>
      </c>
      <c r="F29" s="5" t="s">
        <v>14</v>
      </c>
      <c r="G29" s="5">
        <v>1</v>
      </c>
    </row>
    <row r="30" spans="1:7" ht="29" outlineLevel="6" collapsed="1">
      <c r="A30" s="6" t="s">
        <v>14</v>
      </c>
      <c r="B30" s="7" t="s">
        <v>346</v>
      </c>
      <c r="C30" s="6" t="s">
        <v>13</v>
      </c>
      <c r="D30" s="6" t="b">
        <f>EXACT(G26,"Only data available for the specific power unit are the electricity generation and the fuel types used")</f>
        <v>0</v>
      </c>
      <c r="E30" s="6" t="s">
        <v>347</v>
      </c>
      <c r="F30" s="6" t="s">
        <v>14</v>
      </c>
      <c r="G30" s="6" t="s">
        <v>13</v>
      </c>
    </row>
    <row r="31" spans="1:7" outlineLevel="7" collapsed="1">
      <c r="A31" s="5" t="s">
        <v>14</v>
      </c>
      <c r="B31" s="5" t="s">
        <v>139</v>
      </c>
      <c r="C31" s="5" t="s">
        <v>13</v>
      </c>
      <c r="D31" s="5" t="s">
        <v>14</v>
      </c>
      <c r="E31" s="5" t="s">
        <v>410</v>
      </c>
      <c r="F31" s="5" t="s">
        <v>14</v>
      </c>
      <c r="G31" s="5">
        <v>1</v>
      </c>
    </row>
    <row r="32" spans="1:7" ht="29" outlineLevel="7" collapsed="1">
      <c r="A32" s="5" t="s">
        <v>11</v>
      </c>
      <c r="B32" s="5" t="s">
        <v>139</v>
      </c>
      <c r="C32" s="5" t="s">
        <v>13</v>
      </c>
      <c r="D32" s="5"/>
      <c r="E32" s="5" t="s">
        <v>409</v>
      </c>
      <c r="F32" s="5" t="s">
        <v>14</v>
      </c>
      <c r="G32" s="5">
        <v>1</v>
      </c>
    </row>
    <row r="33" spans="1:7" ht="29" outlineLevel="7" collapsed="1">
      <c r="A33" s="5" t="s">
        <v>11</v>
      </c>
      <c r="B33" s="5" t="s">
        <v>139</v>
      </c>
      <c r="C33" s="5" t="s">
        <v>13</v>
      </c>
      <c r="D33" s="5"/>
      <c r="E33" s="5" t="s">
        <v>411</v>
      </c>
      <c r="F33" s="5" t="s">
        <v>14</v>
      </c>
      <c r="G33" s="5">
        <v>1</v>
      </c>
    </row>
    <row r="34" spans="1:7" outlineLevel="7" collapsed="1">
      <c r="A34" s="5" t="s">
        <v>11</v>
      </c>
      <c r="B34" s="5" t="s">
        <v>139</v>
      </c>
      <c r="C34" s="5" t="s">
        <v>13</v>
      </c>
      <c r="D34" s="5"/>
      <c r="E34" s="5" t="s">
        <v>412</v>
      </c>
      <c r="F34" s="5" t="s">
        <v>14</v>
      </c>
      <c r="G34" s="5">
        <v>1</v>
      </c>
    </row>
    <row r="35" spans="1:7" outlineLevel="6" collapsed="1">
      <c r="A35" s="6" t="s">
        <v>14</v>
      </c>
      <c r="B35" s="7" t="s">
        <v>348</v>
      </c>
      <c r="C35" s="6" t="s">
        <v>13</v>
      </c>
      <c r="D35" s="6" t="b">
        <f>EXACT(G26,"Data available for fuel consumption and electricity generation")</f>
        <v>1</v>
      </c>
      <c r="E35" s="6" t="s">
        <v>343</v>
      </c>
      <c r="F35" s="6" t="s">
        <v>14</v>
      </c>
      <c r="G35" s="6" t="s">
        <v>13</v>
      </c>
    </row>
    <row r="36" spans="1:7" outlineLevel="7" collapsed="1">
      <c r="A36" s="5" t="s">
        <v>14</v>
      </c>
      <c r="B36" s="5" t="s">
        <v>139</v>
      </c>
      <c r="C36" s="5" t="s">
        <v>13</v>
      </c>
      <c r="D36" s="5" t="s">
        <v>14</v>
      </c>
      <c r="E36" s="5" t="s">
        <v>408</v>
      </c>
      <c r="F36" s="5" t="s">
        <v>14</v>
      </c>
      <c r="G36" s="5">
        <v>1</v>
      </c>
    </row>
    <row r="37" spans="1:7" ht="29" outlineLevel="7" collapsed="1">
      <c r="A37" s="5" t="s">
        <v>11</v>
      </c>
      <c r="B37" s="5" t="s">
        <v>15</v>
      </c>
      <c r="C37" s="5" t="s">
        <v>13</v>
      </c>
      <c r="D37" s="5"/>
      <c r="E37" s="5" t="s">
        <v>413</v>
      </c>
      <c r="F37" s="5" t="s">
        <v>14</v>
      </c>
      <c r="G37" s="5" t="s">
        <v>17</v>
      </c>
    </row>
    <row r="38" spans="1:7" ht="29" outlineLevel="7" collapsed="1">
      <c r="A38" s="5" t="s">
        <v>11</v>
      </c>
      <c r="B38" s="5" t="s">
        <v>139</v>
      </c>
      <c r="C38" s="5" t="s">
        <v>13</v>
      </c>
      <c r="D38" s="5"/>
      <c r="E38" s="5" t="s">
        <v>409</v>
      </c>
      <c r="F38" s="5" t="s">
        <v>14</v>
      </c>
      <c r="G38" s="5">
        <v>1</v>
      </c>
    </row>
    <row r="39" spans="1:7" outlineLevel="7" collapsed="1">
      <c r="A39" s="5" t="s">
        <v>11</v>
      </c>
      <c r="B39" s="5" t="s">
        <v>15</v>
      </c>
      <c r="C39" s="5" t="s">
        <v>13</v>
      </c>
      <c r="D39" s="5"/>
      <c r="E39" s="5" t="s">
        <v>414</v>
      </c>
      <c r="F39" s="5" t="s">
        <v>14</v>
      </c>
      <c r="G39" s="5" t="s">
        <v>17</v>
      </c>
    </row>
    <row r="40" spans="1:7" outlineLevel="7" collapsed="1">
      <c r="A40" s="5" t="s">
        <v>11</v>
      </c>
      <c r="B40" s="8" t="s">
        <v>223</v>
      </c>
      <c r="C40" s="5" t="s">
        <v>13</v>
      </c>
      <c r="D40" s="5"/>
      <c r="E40" s="5" t="s">
        <v>223</v>
      </c>
      <c r="F40" s="5" t="s">
        <v>11</v>
      </c>
      <c r="G40" s="5" t="s">
        <v>13</v>
      </c>
    </row>
    <row r="41" spans="1:7" outlineLevel="4" collapsed="1">
      <c r="A41" s="5" t="s">
        <v>14</v>
      </c>
      <c r="B41" s="5" t="s">
        <v>139</v>
      </c>
      <c r="C41" s="5" t="s">
        <v>13</v>
      </c>
      <c r="D41" s="5" t="s">
        <v>14</v>
      </c>
      <c r="E41" s="5" t="s">
        <v>220</v>
      </c>
      <c r="F41" s="5" t="s">
        <v>14</v>
      </c>
      <c r="G41" s="5">
        <v>1</v>
      </c>
    </row>
    <row r="42" spans="1:7" outlineLevel="2" collapsed="1">
      <c r="A42" s="6" t="s">
        <v>14</v>
      </c>
      <c r="B42" s="7" t="s">
        <v>209</v>
      </c>
      <c r="C42" s="6" t="s">
        <v>13</v>
      </c>
      <c r="D42" s="6" t="b">
        <f>EXACT(G9,"Yes")</f>
        <v>1</v>
      </c>
      <c r="E42" s="6" t="s">
        <v>210</v>
      </c>
      <c r="F42" s="6" t="s">
        <v>14</v>
      </c>
      <c r="G42" s="6" t="s">
        <v>13</v>
      </c>
    </row>
    <row r="43" spans="1:7" ht="43.5" outlineLevel="3" collapsed="1">
      <c r="A43" s="5" t="s">
        <v>11</v>
      </c>
      <c r="B43" s="5" t="s">
        <v>53</v>
      </c>
      <c r="C43" s="8" t="s">
        <v>331</v>
      </c>
      <c r="D43" s="5"/>
      <c r="E43" s="5" t="s">
        <v>332</v>
      </c>
      <c r="F43" s="5" t="s">
        <v>14</v>
      </c>
      <c r="G43" s="5" t="s">
        <v>333</v>
      </c>
    </row>
    <row r="44" spans="1:7" outlineLevel="3" collapsed="1">
      <c r="A44" s="6" t="s">
        <v>14</v>
      </c>
      <c r="B44" s="7" t="s">
        <v>334</v>
      </c>
      <c r="C44" s="6" t="s">
        <v>13</v>
      </c>
      <c r="D44" s="6" t="b">
        <f>EXACT(G43,"Lambda (λy) should be determined by applying the step wise procedure provided in appendix 3 of methodology")</f>
        <v>0</v>
      </c>
      <c r="E44" s="6" t="s">
        <v>334</v>
      </c>
      <c r="F44" s="6" t="s">
        <v>14</v>
      </c>
      <c r="G44" s="6" t="s">
        <v>13</v>
      </c>
    </row>
    <row r="45" spans="1:7" ht="29" outlineLevel="4" collapsed="1">
      <c r="A45" s="5" t="s">
        <v>11</v>
      </c>
      <c r="B45" s="5" t="s">
        <v>139</v>
      </c>
      <c r="C45" s="5" t="s">
        <v>13</v>
      </c>
      <c r="D45" s="5"/>
      <c r="E45" s="5" t="s">
        <v>398</v>
      </c>
      <c r="F45" s="5" t="s">
        <v>14</v>
      </c>
      <c r="G45" s="5">
        <v>1</v>
      </c>
    </row>
    <row r="46" spans="1:7" outlineLevel="4" collapsed="1">
      <c r="A46" s="5" t="s">
        <v>11</v>
      </c>
      <c r="B46" s="5" t="s">
        <v>15</v>
      </c>
      <c r="C46" s="5" t="s">
        <v>13</v>
      </c>
      <c r="D46" s="5"/>
      <c r="E46" s="5" t="s">
        <v>399</v>
      </c>
      <c r="F46" s="5" t="s">
        <v>14</v>
      </c>
      <c r="G46" s="5" t="s">
        <v>17</v>
      </c>
    </row>
    <row r="47" spans="1:7" outlineLevel="4" collapsed="1">
      <c r="A47" s="5" t="s">
        <v>11</v>
      </c>
      <c r="B47" s="5" t="s">
        <v>400</v>
      </c>
      <c r="C47" s="5" t="s">
        <v>13</v>
      </c>
      <c r="D47" s="5"/>
      <c r="E47" s="5" t="s">
        <v>401</v>
      </c>
      <c r="F47" s="5" t="s">
        <v>14</v>
      </c>
      <c r="G47" s="5" t="s">
        <v>446</v>
      </c>
    </row>
    <row r="48" spans="1:7" outlineLevel="3" collapsed="1">
      <c r="A48" s="6" t="s">
        <v>14</v>
      </c>
      <c r="B48" s="7" t="s">
        <v>335</v>
      </c>
      <c r="C48" s="6" t="s">
        <v>13</v>
      </c>
      <c r="D48" s="6" t="b">
        <f>EXACT(G43,"Use default values of lambda based on the share of electricity generation from low-cost/must-run in total generation")</f>
        <v>1</v>
      </c>
      <c r="E48" s="6" t="s">
        <v>335</v>
      </c>
      <c r="F48" s="6" t="s">
        <v>14</v>
      </c>
      <c r="G48" s="6" t="s">
        <v>13</v>
      </c>
    </row>
    <row r="49" spans="1:7" ht="29" outlineLevel="4" collapsed="1">
      <c r="A49" s="5" t="s">
        <v>14</v>
      </c>
      <c r="B49" s="5" t="s">
        <v>139</v>
      </c>
      <c r="C49" s="5" t="s">
        <v>13</v>
      </c>
      <c r="D49" s="5" t="s">
        <v>14</v>
      </c>
      <c r="E49" s="5" t="s">
        <v>398</v>
      </c>
      <c r="F49" s="5" t="s">
        <v>14</v>
      </c>
      <c r="G49" s="5">
        <v>1</v>
      </c>
    </row>
    <row r="50" spans="1:7" outlineLevel="4" collapsed="1">
      <c r="A50" s="5" t="s">
        <v>14</v>
      </c>
      <c r="B50" s="5" t="s">
        <v>139</v>
      </c>
      <c r="C50" s="5" t="s">
        <v>13</v>
      </c>
      <c r="D50" s="5" t="s">
        <v>14</v>
      </c>
      <c r="E50" s="5" t="s">
        <v>403</v>
      </c>
      <c r="F50" s="5" t="s">
        <v>14</v>
      </c>
      <c r="G50" s="5">
        <v>1</v>
      </c>
    </row>
    <row r="51" spans="1:7" ht="29" outlineLevel="4" collapsed="1">
      <c r="A51" s="5" t="s">
        <v>11</v>
      </c>
      <c r="B51" s="5" t="s">
        <v>139</v>
      </c>
      <c r="C51" s="5" t="s">
        <v>13</v>
      </c>
      <c r="D51" s="5"/>
      <c r="E51" s="5" t="s">
        <v>404</v>
      </c>
      <c r="F51" s="5" t="s">
        <v>11</v>
      </c>
      <c r="G51" s="5">
        <v>1</v>
      </c>
    </row>
    <row r="52" spans="1:7" outlineLevel="4" collapsed="1">
      <c r="A52" s="5" t="s">
        <v>11</v>
      </c>
      <c r="B52" s="5" t="s">
        <v>139</v>
      </c>
      <c r="C52" s="5" t="s">
        <v>13</v>
      </c>
      <c r="D52" s="5"/>
      <c r="E52" s="5" t="s">
        <v>405</v>
      </c>
      <c r="F52" s="5" t="s">
        <v>11</v>
      </c>
      <c r="G52" s="5">
        <v>1</v>
      </c>
    </row>
    <row r="53" spans="1:7" outlineLevel="4" collapsed="1">
      <c r="A53" s="5" t="s">
        <v>11</v>
      </c>
      <c r="B53" s="5" t="s">
        <v>139</v>
      </c>
      <c r="C53" s="5" t="s">
        <v>13</v>
      </c>
      <c r="D53" s="5"/>
      <c r="E53" s="5" t="s">
        <v>406</v>
      </c>
      <c r="F53" s="5" t="s">
        <v>14</v>
      </c>
      <c r="G53" s="5">
        <v>1</v>
      </c>
    </row>
    <row r="54" spans="1:7" outlineLevel="3" collapsed="1">
      <c r="A54" s="5" t="s">
        <v>14</v>
      </c>
      <c r="B54" s="5" t="s">
        <v>139</v>
      </c>
      <c r="C54" s="5" t="s">
        <v>13</v>
      </c>
      <c r="D54" s="5" t="s">
        <v>14</v>
      </c>
      <c r="E54" s="5" t="s">
        <v>336</v>
      </c>
      <c r="F54" s="5" t="s">
        <v>14</v>
      </c>
      <c r="G54" s="5">
        <v>1</v>
      </c>
    </row>
    <row r="55" spans="1:7" outlineLevel="3" collapsed="1">
      <c r="A55" s="6" t="s">
        <v>11</v>
      </c>
      <c r="B55" s="7" t="s">
        <v>224</v>
      </c>
      <c r="C55" s="6" t="s">
        <v>13</v>
      </c>
      <c r="D55" s="6"/>
      <c r="E55" s="6" t="s">
        <v>225</v>
      </c>
      <c r="F55" s="6" t="s">
        <v>11</v>
      </c>
      <c r="G55" s="6" t="s">
        <v>13</v>
      </c>
    </row>
    <row r="56" spans="1:7" ht="29" outlineLevel="4" collapsed="1">
      <c r="A56" s="5" t="s">
        <v>11</v>
      </c>
      <c r="B56" s="5" t="s">
        <v>53</v>
      </c>
      <c r="C56" s="8" t="s">
        <v>341</v>
      </c>
      <c r="D56" s="5"/>
      <c r="E56" s="5" t="s">
        <v>342</v>
      </c>
      <c r="F56" s="5" t="s">
        <v>14</v>
      </c>
      <c r="G56" s="5" t="s">
        <v>343</v>
      </c>
    </row>
    <row r="57" spans="1:7" outlineLevel="4" collapsed="1">
      <c r="A57" s="6" t="s">
        <v>14</v>
      </c>
      <c r="B57" s="7" t="s">
        <v>344</v>
      </c>
      <c r="C57" s="6" t="s">
        <v>13</v>
      </c>
      <c r="D57" s="6" t="b">
        <f>EXACT(G56,"Only data available is the electricity generation for the specific power unit")</f>
        <v>0</v>
      </c>
      <c r="E57" s="6" t="s">
        <v>345</v>
      </c>
      <c r="F57" s="6" t="s">
        <v>14</v>
      </c>
      <c r="G57" s="6" t="s">
        <v>13</v>
      </c>
    </row>
    <row r="58" spans="1:7" outlineLevel="5" collapsed="1">
      <c r="A58" s="5" t="s">
        <v>14</v>
      </c>
      <c r="B58" s="5" t="s">
        <v>139</v>
      </c>
      <c r="C58" s="5" t="s">
        <v>13</v>
      </c>
      <c r="D58" s="5" t="s">
        <v>14</v>
      </c>
      <c r="E58" s="5" t="s">
        <v>408</v>
      </c>
      <c r="F58" s="5" t="s">
        <v>14</v>
      </c>
      <c r="G58" s="5">
        <v>1</v>
      </c>
    </row>
    <row r="59" spans="1:7" ht="29" outlineLevel="5" collapsed="1">
      <c r="A59" s="5" t="s">
        <v>11</v>
      </c>
      <c r="B59" s="5" t="s">
        <v>139</v>
      </c>
      <c r="C59" s="5" t="s">
        <v>13</v>
      </c>
      <c r="D59" s="5"/>
      <c r="E59" s="5" t="s">
        <v>409</v>
      </c>
      <c r="F59" s="5" t="s">
        <v>14</v>
      </c>
      <c r="G59" s="5">
        <v>1</v>
      </c>
    </row>
    <row r="60" spans="1:7" ht="29" outlineLevel="4" collapsed="1">
      <c r="A60" s="6" t="s">
        <v>14</v>
      </c>
      <c r="B60" s="7" t="s">
        <v>346</v>
      </c>
      <c r="C60" s="6" t="s">
        <v>13</v>
      </c>
      <c r="D60" s="6" t="b">
        <f>EXACT(G56,"Only data available for the specific power unit are the electricity generation and the fuel types used")</f>
        <v>0</v>
      </c>
      <c r="E60" s="6" t="s">
        <v>347</v>
      </c>
      <c r="F60" s="6" t="s">
        <v>14</v>
      </c>
      <c r="G60" s="6" t="s">
        <v>13</v>
      </c>
    </row>
    <row r="61" spans="1:7" outlineLevel="5" collapsed="1">
      <c r="A61" s="5" t="s">
        <v>14</v>
      </c>
      <c r="B61" s="5" t="s">
        <v>139</v>
      </c>
      <c r="C61" s="5" t="s">
        <v>13</v>
      </c>
      <c r="D61" s="5" t="s">
        <v>14</v>
      </c>
      <c r="E61" s="5" t="s">
        <v>410</v>
      </c>
      <c r="F61" s="5" t="s">
        <v>14</v>
      </c>
      <c r="G61" s="5">
        <v>1</v>
      </c>
    </row>
    <row r="62" spans="1:7" ht="29" outlineLevel="5" collapsed="1">
      <c r="A62" s="5" t="s">
        <v>11</v>
      </c>
      <c r="B62" s="5" t="s">
        <v>139</v>
      </c>
      <c r="C62" s="5" t="s">
        <v>13</v>
      </c>
      <c r="D62" s="5"/>
      <c r="E62" s="5" t="s">
        <v>409</v>
      </c>
      <c r="F62" s="5" t="s">
        <v>14</v>
      </c>
      <c r="G62" s="5">
        <v>1</v>
      </c>
    </row>
    <row r="63" spans="1:7" ht="29" outlineLevel="5" collapsed="1">
      <c r="A63" s="5" t="s">
        <v>11</v>
      </c>
      <c r="B63" s="5" t="s">
        <v>139</v>
      </c>
      <c r="C63" s="5" t="s">
        <v>13</v>
      </c>
      <c r="D63" s="5"/>
      <c r="E63" s="5" t="s">
        <v>411</v>
      </c>
      <c r="F63" s="5" t="s">
        <v>14</v>
      </c>
      <c r="G63" s="5">
        <v>1</v>
      </c>
    </row>
    <row r="64" spans="1:7" outlineLevel="5" collapsed="1">
      <c r="A64" s="5" t="s">
        <v>11</v>
      </c>
      <c r="B64" s="5" t="s">
        <v>139</v>
      </c>
      <c r="C64" s="5" t="s">
        <v>13</v>
      </c>
      <c r="D64" s="5"/>
      <c r="E64" s="5" t="s">
        <v>412</v>
      </c>
      <c r="F64" s="5" t="s">
        <v>14</v>
      </c>
      <c r="G64" s="5">
        <v>1</v>
      </c>
    </row>
    <row r="65" spans="1:7" outlineLevel="4" collapsed="1">
      <c r="A65" s="6" t="s">
        <v>14</v>
      </c>
      <c r="B65" s="7" t="s">
        <v>348</v>
      </c>
      <c r="C65" s="6" t="s">
        <v>13</v>
      </c>
      <c r="D65" s="6" t="b">
        <f>EXACT(G56,"Data available for fuel consumption and electricity generation")</f>
        <v>1</v>
      </c>
      <c r="E65" s="6" t="s">
        <v>343</v>
      </c>
      <c r="F65" s="6" t="s">
        <v>14</v>
      </c>
      <c r="G65" s="6" t="s">
        <v>13</v>
      </c>
    </row>
    <row r="66" spans="1:7" outlineLevel="5" collapsed="1">
      <c r="A66" s="5" t="s">
        <v>14</v>
      </c>
      <c r="B66" s="5" t="s">
        <v>139</v>
      </c>
      <c r="C66" s="5" t="s">
        <v>13</v>
      </c>
      <c r="D66" s="5" t="s">
        <v>14</v>
      </c>
      <c r="E66" s="5" t="s">
        <v>408</v>
      </c>
      <c r="F66" s="5" t="s">
        <v>14</v>
      </c>
      <c r="G66" s="5">
        <v>1</v>
      </c>
    </row>
    <row r="67" spans="1:7" ht="29" outlineLevel="5" collapsed="1">
      <c r="A67" s="5" t="s">
        <v>11</v>
      </c>
      <c r="B67" s="5" t="s">
        <v>15</v>
      </c>
      <c r="C67" s="5" t="s">
        <v>13</v>
      </c>
      <c r="D67" s="5"/>
      <c r="E67" s="5" t="s">
        <v>413</v>
      </c>
      <c r="F67" s="5" t="s">
        <v>14</v>
      </c>
      <c r="G67" s="5" t="s">
        <v>17</v>
      </c>
    </row>
    <row r="68" spans="1:7" ht="29" outlineLevel="5" collapsed="1">
      <c r="A68" s="5" t="s">
        <v>11</v>
      </c>
      <c r="B68" s="5" t="s">
        <v>139</v>
      </c>
      <c r="C68" s="5" t="s">
        <v>13</v>
      </c>
      <c r="D68" s="5"/>
      <c r="E68" s="5" t="s">
        <v>409</v>
      </c>
      <c r="F68" s="5" t="s">
        <v>14</v>
      </c>
      <c r="G68" s="5">
        <v>1</v>
      </c>
    </row>
    <row r="69" spans="1:7" outlineLevel="5" collapsed="1">
      <c r="A69" s="5" t="s">
        <v>11</v>
      </c>
      <c r="B69" s="5" t="s">
        <v>15</v>
      </c>
      <c r="C69" s="5" t="s">
        <v>13</v>
      </c>
      <c r="D69" s="5"/>
      <c r="E69" s="5" t="s">
        <v>414</v>
      </c>
      <c r="F69" s="5" t="s">
        <v>14</v>
      </c>
      <c r="G69" s="5" t="s">
        <v>17</v>
      </c>
    </row>
    <row r="70" spans="1:7" outlineLevel="5" collapsed="1">
      <c r="A70" s="6" t="s">
        <v>11</v>
      </c>
      <c r="B70" s="7" t="s">
        <v>223</v>
      </c>
      <c r="C70" s="6" t="s">
        <v>13</v>
      </c>
      <c r="D70" s="6"/>
      <c r="E70" s="6" t="s">
        <v>223</v>
      </c>
      <c r="F70" s="6" t="s">
        <v>11</v>
      </c>
      <c r="G70" s="6" t="s">
        <v>13</v>
      </c>
    </row>
    <row r="71" spans="1:7" outlineLevel="6" collapsed="1">
      <c r="A71" s="5" t="s">
        <v>11</v>
      </c>
      <c r="B71" s="5" t="s">
        <v>15</v>
      </c>
      <c r="C71" s="5" t="s">
        <v>13</v>
      </c>
      <c r="D71" s="5"/>
      <c r="E71" s="5" t="s">
        <v>337</v>
      </c>
      <c r="F71" s="5" t="s">
        <v>14</v>
      </c>
      <c r="G71" s="5" t="s">
        <v>17</v>
      </c>
    </row>
    <row r="72" spans="1:7" ht="29" outlineLevel="6" collapsed="1">
      <c r="A72" s="5" t="s">
        <v>11</v>
      </c>
      <c r="B72" s="5" t="s">
        <v>139</v>
      </c>
      <c r="C72" s="5" t="s">
        <v>13</v>
      </c>
      <c r="D72" s="5"/>
      <c r="E72" s="5" t="s">
        <v>338</v>
      </c>
      <c r="F72" s="5" t="s">
        <v>14</v>
      </c>
      <c r="G72" s="5">
        <v>1</v>
      </c>
    </row>
    <row r="73" spans="1:7" ht="29" outlineLevel="6" collapsed="1">
      <c r="A73" s="5" t="s">
        <v>11</v>
      </c>
      <c r="B73" s="5" t="s">
        <v>139</v>
      </c>
      <c r="C73" s="5" t="s">
        <v>13</v>
      </c>
      <c r="D73" s="5"/>
      <c r="E73" s="5" t="s">
        <v>339</v>
      </c>
      <c r="F73" s="5" t="s">
        <v>14</v>
      </c>
      <c r="G73" s="5">
        <v>1</v>
      </c>
    </row>
    <row r="74" spans="1:7" outlineLevel="6" collapsed="1">
      <c r="A74" s="5" t="s">
        <v>11</v>
      </c>
      <c r="B74" s="5" t="s">
        <v>139</v>
      </c>
      <c r="C74" s="5" t="s">
        <v>13</v>
      </c>
      <c r="D74" s="5"/>
      <c r="E74" s="5" t="s">
        <v>340</v>
      </c>
      <c r="F74" s="5" t="s">
        <v>14</v>
      </c>
      <c r="G74" s="5">
        <v>1</v>
      </c>
    </row>
    <row r="75" spans="1:7" outlineLevel="1" collapsed="1">
      <c r="A75" s="6" t="s">
        <v>14</v>
      </c>
      <c r="B75" s="7" t="s">
        <v>209</v>
      </c>
      <c r="C75" s="6" t="s">
        <v>13</v>
      </c>
      <c r="D75" s="6" t="b">
        <f>EXACT(G7,"Yes")</f>
        <v>1</v>
      </c>
      <c r="E75" s="6" t="s">
        <v>210</v>
      </c>
      <c r="F75" s="6" t="s">
        <v>14</v>
      </c>
      <c r="G75" s="6" t="s">
        <v>13</v>
      </c>
    </row>
    <row r="76" spans="1:7" ht="43.5" outlineLevel="2" collapsed="1">
      <c r="A76" s="5" t="s">
        <v>11</v>
      </c>
      <c r="B76" s="5" t="s">
        <v>53</v>
      </c>
      <c r="C76" s="8" t="s">
        <v>331</v>
      </c>
      <c r="D76" s="5"/>
      <c r="E76" s="5" t="s">
        <v>332</v>
      </c>
      <c r="F76" s="5" t="s">
        <v>14</v>
      </c>
      <c r="G76" s="5" t="s">
        <v>333</v>
      </c>
    </row>
    <row r="77" spans="1:7" outlineLevel="2" collapsed="1">
      <c r="A77" s="6" t="s">
        <v>14</v>
      </c>
      <c r="B77" s="7" t="s">
        <v>334</v>
      </c>
      <c r="C77" s="6" t="s">
        <v>13</v>
      </c>
      <c r="D77" s="6" t="b">
        <f>EXACT(G76,"Lambda (λy) should be determined by applying the step wise procedure provided in appendix 3 of methodology")</f>
        <v>0</v>
      </c>
      <c r="E77" s="6" t="s">
        <v>334</v>
      </c>
      <c r="F77" s="6" t="s">
        <v>14</v>
      </c>
      <c r="G77" s="6" t="s">
        <v>13</v>
      </c>
    </row>
    <row r="78" spans="1:7" ht="29" outlineLevel="3" collapsed="1">
      <c r="A78" s="5" t="s">
        <v>11</v>
      </c>
      <c r="B78" s="5" t="s">
        <v>139</v>
      </c>
      <c r="C78" s="5" t="s">
        <v>13</v>
      </c>
      <c r="D78" s="5"/>
      <c r="E78" s="5" t="s">
        <v>398</v>
      </c>
      <c r="F78" s="5" t="s">
        <v>14</v>
      </c>
      <c r="G78" s="5">
        <v>1</v>
      </c>
    </row>
    <row r="79" spans="1:7" outlineLevel="3" collapsed="1">
      <c r="A79" s="5" t="s">
        <v>11</v>
      </c>
      <c r="B79" s="5" t="s">
        <v>15</v>
      </c>
      <c r="C79" s="5" t="s">
        <v>13</v>
      </c>
      <c r="D79" s="5"/>
      <c r="E79" s="5" t="s">
        <v>399</v>
      </c>
      <c r="F79" s="5" t="s">
        <v>14</v>
      </c>
      <c r="G79" s="5" t="s">
        <v>17</v>
      </c>
    </row>
    <row r="80" spans="1:7" outlineLevel="3" collapsed="1">
      <c r="A80" s="5" t="s">
        <v>11</v>
      </c>
      <c r="B80" s="5" t="s">
        <v>400</v>
      </c>
      <c r="C80" s="5" t="s">
        <v>13</v>
      </c>
      <c r="D80" s="5"/>
      <c r="E80" s="5" t="s">
        <v>401</v>
      </c>
      <c r="F80" s="5" t="s">
        <v>14</v>
      </c>
      <c r="G80" s="5" t="s">
        <v>447</v>
      </c>
    </row>
    <row r="81" spans="1:7" outlineLevel="2" collapsed="1">
      <c r="A81" s="6" t="s">
        <v>14</v>
      </c>
      <c r="B81" s="7" t="s">
        <v>335</v>
      </c>
      <c r="C81" s="6" t="s">
        <v>13</v>
      </c>
      <c r="D81" s="6" t="b">
        <f>EXACT(G76,"Use default values of lambda based on the share of electricity generation from low-cost/must-run in total generation")</f>
        <v>1</v>
      </c>
      <c r="E81" s="6" t="s">
        <v>335</v>
      </c>
      <c r="F81" s="6" t="s">
        <v>14</v>
      </c>
      <c r="G81" s="6" t="s">
        <v>13</v>
      </c>
    </row>
    <row r="82" spans="1:7" ht="29" outlineLevel="3" collapsed="1">
      <c r="A82" s="5" t="s">
        <v>14</v>
      </c>
      <c r="B82" s="5" t="s">
        <v>139</v>
      </c>
      <c r="C82" s="5" t="s">
        <v>13</v>
      </c>
      <c r="D82" s="5" t="s">
        <v>14</v>
      </c>
      <c r="E82" s="5" t="s">
        <v>398</v>
      </c>
      <c r="F82" s="5" t="s">
        <v>14</v>
      </c>
      <c r="G82" s="5">
        <v>1</v>
      </c>
    </row>
    <row r="83" spans="1:7" outlineLevel="3" collapsed="1">
      <c r="A83" s="5" t="s">
        <v>14</v>
      </c>
      <c r="B83" s="5" t="s">
        <v>139</v>
      </c>
      <c r="C83" s="5" t="s">
        <v>13</v>
      </c>
      <c r="D83" s="5" t="s">
        <v>14</v>
      </c>
      <c r="E83" s="5" t="s">
        <v>403</v>
      </c>
      <c r="F83" s="5" t="s">
        <v>14</v>
      </c>
      <c r="G83" s="5">
        <v>1</v>
      </c>
    </row>
    <row r="84" spans="1:7" ht="29" outlineLevel="3" collapsed="1">
      <c r="A84" s="5" t="s">
        <v>11</v>
      </c>
      <c r="B84" s="5" t="s">
        <v>139</v>
      </c>
      <c r="C84" s="5" t="s">
        <v>13</v>
      </c>
      <c r="D84" s="5"/>
      <c r="E84" s="5" t="s">
        <v>404</v>
      </c>
      <c r="F84" s="5" t="s">
        <v>11</v>
      </c>
      <c r="G84" s="5">
        <v>1</v>
      </c>
    </row>
    <row r="85" spans="1:7" outlineLevel="3" collapsed="1">
      <c r="A85" s="5" t="s">
        <v>11</v>
      </c>
      <c r="B85" s="5" t="s">
        <v>139</v>
      </c>
      <c r="C85" s="5" t="s">
        <v>13</v>
      </c>
      <c r="D85" s="5"/>
      <c r="E85" s="5" t="s">
        <v>405</v>
      </c>
      <c r="F85" s="5" t="s">
        <v>11</v>
      </c>
      <c r="G85" s="5">
        <v>1</v>
      </c>
    </row>
    <row r="86" spans="1:7" outlineLevel="3" collapsed="1">
      <c r="A86" s="5" t="s">
        <v>11</v>
      </c>
      <c r="B86" s="5" t="s">
        <v>139</v>
      </c>
      <c r="C86" s="5" t="s">
        <v>13</v>
      </c>
      <c r="D86" s="5"/>
      <c r="E86" s="5" t="s">
        <v>406</v>
      </c>
      <c r="F86" s="5" t="s">
        <v>14</v>
      </c>
      <c r="G86" s="5">
        <v>1</v>
      </c>
    </row>
    <row r="87" spans="1:7" outlineLevel="2" collapsed="1">
      <c r="A87" s="5" t="s">
        <v>14</v>
      </c>
      <c r="B87" s="5" t="s">
        <v>139</v>
      </c>
      <c r="C87" s="5" t="s">
        <v>13</v>
      </c>
      <c r="D87" s="5" t="s">
        <v>14</v>
      </c>
      <c r="E87" s="5" t="s">
        <v>336</v>
      </c>
      <c r="F87" s="5" t="s">
        <v>14</v>
      </c>
      <c r="G87" s="5">
        <v>1</v>
      </c>
    </row>
    <row r="88" spans="1:7" outlineLevel="2" collapsed="1">
      <c r="A88" s="6" t="s">
        <v>11</v>
      </c>
      <c r="B88" s="7" t="s">
        <v>224</v>
      </c>
      <c r="C88" s="6" t="s">
        <v>13</v>
      </c>
      <c r="D88" s="6"/>
      <c r="E88" s="6" t="s">
        <v>225</v>
      </c>
      <c r="F88" s="6" t="s">
        <v>11</v>
      </c>
      <c r="G88" s="6" t="s">
        <v>13</v>
      </c>
    </row>
    <row r="89" spans="1:7" ht="29" outlineLevel="3" collapsed="1">
      <c r="A89" s="5" t="s">
        <v>11</v>
      </c>
      <c r="B89" s="5" t="s">
        <v>53</v>
      </c>
      <c r="C89" s="8" t="s">
        <v>341</v>
      </c>
      <c r="D89" s="5"/>
      <c r="E89" s="5" t="s">
        <v>342</v>
      </c>
      <c r="F89" s="5" t="s">
        <v>14</v>
      </c>
      <c r="G89" s="5" t="s">
        <v>343</v>
      </c>
    </row>
    <row r="90" spans="1:7" outlineLevel="3" collapsed="1">
      <c r="A90" s="6" t="s">
        <v>14</v>
      </c>
      <c r="B90" s="7" t="s">
        <v>344</v>
      </c>
      <c r="C90" s="6" t="s">
        <v>13</v>
      </c>
      <c r="D90" s="6" t="b">
        <f>EXACT(G89,"Only data available is the electricity generation for the specific power unit")</f>
        <v>0</v>
      </c>
      <c r="E90" s="6" t="s">
        <v>345</v>
      </c>
      <c r="F90" s="6" t="s">
        <v>14</v>
      </c>
      <c r="G90" s="6" t="s">
        <v>13</v>
      </c>
    </row>
    <row r="91" spans="1:7" outlineLevel="4" collapsed="1">
      <c r="A91" s="5" t="s">
        <v>14</v>
      </c>
      <c r="B91" s="5" t="s">
        <v>139</v>
      </c>
      <c r="C91" s="5" t="s">
        <v>13</v>
      </c>
      <c r="D91" s="5" t="s">
        <v>14</v>
      </c>
      <c r="E91" s="5" t="s">
        <v>408</v>
      </c>
      <c r="F91" s="5" t="s">
        <v>14</v>
      </c>
      <c r="G91" s="5">
        <v>1</v>
      </c>
    </row>
    <row r="92" spans="1:7" ht="29" outlineLevel="4" collapsed="1">
      <c r="A92" s="5" t="s">
        <v>11</v>
      </c>
      <c r="B92" s="5" t="s">
        <v>139</v>
      </c>
      <c r="C92" s="5" t="s">
        <v>13</v>
      </c>
      <c r="D92" s="5"/>
      <c r="E92" s="5" t="s">
        <v>409</v>
      </c>
      <c r="F92" s="5" t="s">
        <v>14</v>
      </c>
      <c r="G92" s="5">
        <v>1</v>
      </c>
    </row>
    <row r="93" spans="1:7" ht="29" outlineLevel="3" collapsed="1">
      <c r="A93" s="6" t="s">
        <v>14</v>
      </c>
      <c r="B93" s="7" t="s">
        <v>346</v>
      </c>
      <c r="C93" s="6" t="s">
        <v>13</v>
      </c>
      <c r="D93" s="6" t="b">
        <f>EXACT(G89,"Only data available for the specific power unit are the electricity generation and the fuel types used")</f>
        <v>0</v>
      </c>
      <c r="E93" s="6" t="s">
        <v>347</v>
      </c>
      <c r="F93" s="6" t="s">
        <v>14</v>
      </c>
      <c r="G93" s="6" t="s">
        <v>13</v>
      </c>
    </row>
    <row r="94" spans="1:7" outlineLevel="4" collapsed="1">
      <c r="A94" s="5" t="s">
        <v>14</v>
      </c>
      <c r="B94" s="5" t="s">
        <v>139</v>
      </c>
      <c r="C94" s="5" t="s">
        <v>13</v>
      </c>
      <c r="D94" s="5" t="s">
        <v>14</v>
      </c>
      <c r="E94" s="5" t="s">
        <v>410</v>
      </c>
      <c r="F94" s="5" t="s">
        <v>14</v>
      </c>
      <c r="G94" s="5">
        <v>1</v>
      </c>
    </row>
    <row r="95" spans="1:7" ht="29" outlineLevel="4" collapsed="1">
      <c r="A95" s="5" t="s">
        <v>11</v>
      </c>
      <c r="B95" s="5" t="s">
        <v>139</v>
      </c>
      <c r="C95" s="5" t="s">
        <v>13</v>
      </c>
      <c r="D95" s="5"/>
      <c r="E95" s="5" t="s">
        <v>409</v>
      </c>
      <c r="F95" s="5" t="s">
        <v>14</v>
      </c>
      <c r="G95" s="5">
        <v>1</v>
      </c>
    </row>
    <row r="96" spans="1:7" ht="29" outlineLevel="4" collapsed="1">
      <c r="A96" s="5" t="s">
        <v>11</v>
      </c>
      <c r="B96" s="5" t="s">
        <v>139</v>
      </c>
      <c r="C96" s="5" t="s">
        <v>13</v>
      </c>
      <c r="D96" s="5"/>
      <c r="E96" s="5" t="s">
        <v>411</v>
      </c>
      <c r="F96" s="5" t="s">
        <v>14</v>
      </c>
      <c r="G96" s="5">
        <v>1</v>
      </c>
    </row>
    <row r="97" spans="1:7" outlineLevel="4" collapsed="1">
      <c r="A97" s="5" t="s">
        <v>11</v>
      </c>
      <c r="B97" s="5" t="s">
        <v>139</v>
      </c>
      <c r="C97" s="5" t="s">
        <v>13</v>
      </c>
      <c r="D97" s="5"/>
      <c r="E97" s="5" t="s">
        <v>412</v>
      </c>
      <c r="F97" s="5" t="s">
        <v>14</v>
      </c>
      <c r="G97" s="5">
        <v>1</v>
      </c>
    </row>
    <row r="98" spans="1:7" outlineLevel="3" collapsed="1">
      <c r="A98" s="6" t="s">
        <v>14</v>
      </c>
      <c r="B98" s="7" t="s">
        <v>348</v>
      </c>
      <c r="C98" s="6" t="s">
        <v>13</v>
      </c>
      <c r="D98" s="6" t="b">
        <f>EXACT(G89,"Data available for fuel consumption and electricity generation")</f>
        <v>1</v>
      </c>
      <c r="E98" s="6" t="s">
        <v>343</v>
      </c>
      <c r="F98" s="6" t="s">
        <v>14</v>
      </c>
      <c r="G98" s="6" t="s">
        <v>13</v>
      </c>
    </row>
    <row r="99" spans="1:7" outlineLevel="4" collapsed="1">
      <c r="A99" s="5" t="s">
        <v>14</v>
      </c>
      <c r="B99" s="5" t="s">
        <v>139</v>
      </c>
      <c r="C99" s="5" t="s">
        <v>13</v>
      </c>
      <c r="D99" s="5" t="s">
        <v>14</v>
      </c>
      <c r="E99" s="5" t="s">
        <v>408</v>
      </c>
      <c r="F99" s="5" t="s">
        <v>14</v>
      </c>
      <c r="G99" s="5">
        <v>1</v>
      </c>
    </row>
    <row r="100" spans="1:7" ht="29" outlineLevel="4" collapsed="1">
      <c r="A100" s="5" t="s">
        <v>11</v>
      </c>
      <c r="B100" s="5" t="s">
        <v>15</v>
      </c>
      <c r="C100" s="5" t="s">
        <v>13</v>
      </c>
      <c r="D100" s="5"/>
      <c r="E100" s="5" t="s">
        <v>413</v>
      </c>
      <c r="F100" s="5" t="s">
        <v>14</v>
      </c>
      <c r="G100" s="5" t="s">
        <v>17</v>
      </c>
    </row>
    <row r="101" spans="1:7" ht="29" outlineLevel="4" collapsed="1">
      <c r="A101" s="5" t="s">
        <v>11</v>
      </c>
      <c r="B101" s="5" t="s">
        <v>139</v>
      </c>
      <c r="C101" s="5" t="s">
        <v>13</v>
      </c>
      <c r="D101" s="5"/>
      <c r="E101" s="5" t="s">
        <v>409</v>
      </c>
      <c r="F101" s="5" t="s">
        <v>14</v>
      </c>
      <c r="G101" s="5">
        <v>1</v>
      </c>
    </row>
    <row r="102" spans="1:7" outlineLevel="4" collapsed="1">
      <c r="A102" s="5" t="s">
        <v>11</v>
      </c>
      <c r="B102" s="5" t="s">
        <v>15</v>
      </c>
      <c r="C102" s="5" t="s">
        <v>13</v>
      </c>
      <c r="D102" s="5"/>
      <c r="E102" s="5" t="s">
        <v>414</v>
      </c>
      <c r="F102" s="5" t="s">
        <v>14</v>
      </c>
      <c r="G102" s="5" t="s">
        <v>17</v>
      </c>
    </row>
    <row r="103" spans="1:7" outlineLevel="4" collapsed="1">
      <c r="A103" s="6" t="s">
        <v>11</v>
      </c>
      <c r="B103" s="7" t="s">
        <v>223</v>
      </c>
      <c r="C103" s="6" t="s">
        <v>13</v>
      </c>
      <c r="D103" s="6"/>
      <c r="E103" s="6" t="s">
        <v>223</v>
      </c>
      <c r="F103" s="6" t="s">
        <v>11</v>
      </c>
      <c r="G103" s="6" t="s">
        <v>13</v>
      </c>
    </row>
    <row r="104" spans="1:7" outlineLevel="5" collapsed="1">
      <c r="A104" s="5" t="s">
        <v>11</v>
      </c>
      <c r="B104" s="5" t="s">
        <v>15</v>
      </c>
      <c r="C104" s="5" t="s">
        <v>13</v>
      </c>
      <c r="D104" s="5"/>
      <c r="E104" s="5" t="s">
        <v>337</v>
      </c>
      <c r="F104" s="5" t="s">
        <v>14</v>
      </c>
      <c r="G104" s="5" t="s">
        <v>17</v>
      </c>
    </row>
    <row r="105" spans="1:7" ht="29" outlineLevel="5" collapsed="1">
      <c r="A105" s="5" t="s">
        <v>11</v>
      </c>
      <c r="B105" s="5" t="s">
        <v>139</v>
      </c>
      <c r="C105" s="5" t="s">
        <v>13</v>
      </c>
      <c r="D105" s="5"/>
      <c r="E105" s="5" t="s">
        <v>338</v>
      </c>
      <c r="F105" s="5" t="s">
        <v>14</v>
      </c>
      <c r="G105" s="5">
        <v>1</v>
      </c>
    </row>
    <row r="106" spans="1:7" ht="29" outlineLevel="5" collapsed="1">
      <c r="A106" s="5" t="s">
        <v>11</v>
      </c>
      <c r="B106" s="5" t="s">
        <v>139</v>
      </c>
      <c r="C106" s="5" t="s">
        <v>13</v>
      </c>
      <c r="D106" s="5"/>
      <c r="E106" s="5" t="s">
        <v>339</v>
      </c>
      <c r="F106" s="5" t="s">
        <v>14</v>
      </c>
      <c r="G106" s="5">
        <v>1</v>
      </c>
    </row>
    <row r="107" spans="1:7" outlineLevel="5" collapsed="1">
      <c r="A107" s="5" t="s">
        <v>11</v>
      </c>
      <c r="B107" s="5" t="s">
        <v>139</v>
      </c>
      <c r="C107" s="5" t="s">
        <v>13</v>
      </c>
      <c r="D107" s="5"/>
      <c r="E107" s="5" t="s">
        <v>340</v>
      </c>
      <c r="F107" s="5" t="s">
        <v>14</v>
      </c>
      <c r="G107" s="5">
        <v>1</v>
      </c>
    </row>
    <row r="108" spans="1:7">
      <c r="A108" s="3" t="s">
        <v>14</v>
      </c>
      <c r="B108" s="4" t="s">
        <v>211</v>
      </c>
      <c r="C108" s="3" t="s">
        <v>13</v>
      </c>
      <c r="D108" s="3" t="b">
        <f>EXACT(G5,"Yes")</f>
        <v>1</v>
      </c>
      <c r="E108" s="3" t="s">
        <v>212</v>
      </c>
      <c r="F108" s="3" t="s">
        <v>14</v>
      </c>
      <c r="G108" s="3" t="s">
        <v>13</v>
      </c>
    </row>
    <row r="109" spans="1:7" ht="29" outlineLevel="1" collapsed="1">
      <c r="A109" s="5" t="s">
        <v>11</v>
      </c>
      <c r="B109" s="5" t="s">
        <v>53</v>
      </c>
      <c r="C109" s="8" t="s">
        <v>213</v>
      </c>
      <c r="D109" s="5"/>
      <c r="E109" s="5" t="s">
        <v>214</v>
      </c>
      <c r="F109" s="5" t="s">
        <v>14</v>
      </c>
      <c r="G109" s="5" t="s">
        <v>215</v>
      </c>
    </row>
    <row r="110" spans="1:7" ht="29" outlineLevel="1" collapsed="1">
      <c r="A110" s="6" t="s">
        <v>14</v>
      </c>
      <c r="B110" s="7" t="s">
        <v>216</v>
      </c>
      <c r="C110" s="6" t="s">
        <v>13</v>
      </c>
      <c r="D110" s="6" t="b">
        <f>EXACT(G109,"Based on the total net electricity generation of all power plants serving the system and the fuel types and total fuel consumption of the project electricity system")</f>
        <v>0</v>
      </c>
      <c r="E110" s="6" t="s">
        <v>217</v>
      </c>
      <c r="F110" s="6" t="s">
        <v>14</v>
      </c>
      <c r="G110" s="6" t="s">
        <v>13</v>
      </c>
    </row>
    <row r="111" spans="1:7" outlineLevel="2" collapsed="1">
      <c r="A111" s="5" t="s">
        <v>14</v>
      </c>
      <c r="B111" s="5" t="s">
        <v>139</v>
      </c>
      <c r="C111" s="5" t="s">
        <v>13</v>
      </c>
      <c r="D111" s="5" t="s">
        <v>14</v>
      </c>
      <c r="E111" s="5" t="s">
        <v>221</v>
      </c>
      <c r="F111" s="5" t="s">
        <v>14</v>
      </c>
      <c r="G111" s="5">
        <v>1</v>
      </c>
    </row>
    <row r="112" spans="1:7" ht="29" outlineLevel="2" collapsed="1">
      <c r="A112" s="5" t="s">
        <v>11</v>
      </c>
      <c r="B112" s="5" t="s">
        <v>139</v>
      </c>
      <c r="C112" s="5" t="s">
        <v>13</v>
      </c>
      <c r="D112" s="5"/>
      <c r="E112" s="5" t="s">
        <v>222</v>
      </c>
      <c r="F112" s="5" t="s">
        <v>14</v>
      </c>
      <c r="G112" s="5">
        <v>1</v>
      </c>
    </row>
    <row r="113" spans="1:7" outlineLevel="2" collapsed="1">
      <c r="A113" s="6" t="s">
        <v>11</v>
      </c>
      <c r="B113" s="7" t="s">
        <v>223</v>
      </c>
      <c r="C113" s="6" t="s">
        <v>13</v>
      </c>
      <c r="D113" s="6"/>
      <c r="E113" s="6" t="s">
        <v>223</v>
      </c>
      <c r="F113" s="6" t="s">
        <v>11</v>
      </c>
      <c r="G113" s="6" t="s">
        <v>13</v>
      </c>
    </row>
    <row r="114" spans="1:7" outlineLevel="3" collapsed="1">
      <c r="A114" s="5" t="s">
        <v>11</v>
      </c>
      <c r="B114" s="5" t="s">
        <v>15</v>
      </c>
      <c r="C114" s="5" t="s">
        <v>13</v>
      </c>
      <c r="D114" s="5"/>
      <c r="E114" s="5" t="s">
        <v>337</v>
      </c>
      <c r="F114" s="5" t="s">
        <v>14</v>
      </c>
      <c r="G114" s="5" t="s">
        <v>17</v>
      </c>
    </row>
    <row r="115" spans="1:7" ht="29" outlineLevel="3" collapsed="1">
      <c r="A115" s="5" t="s">
        <v>11</v>
      </c>
      <c r="B115" s="5" t="s">
        <v>139</v>
      </c>
      <c r="C115" s="5" t="s">
        <v>13</v>
      </c>
      <c r="D115" s="5"/>
      <c r="E115" s="5" t="s">
        <v>338</v>
      </c>
      <c r="F115" s="5" t="s">
        <v>14</v>
      </c>
      <c r="G115" s="5">
        <v>1</v>
      </c>
    </row>
    <row r="116" spans="1:7" ht="29" outlineLevel="3" collapsed="1">
      <c r="A116" s="5" t="s">
        <v>11</v>
      </c>
      <c r="B116" s="5" t="s">
        <v>139</v>
      </c>
      <c r="C116" s="5" t="s">
        <v>13</v>
      </c>
      <c r="D116" s="5"/>
      <c r="E116" s="5" t="s">
        <v>339</v>
      </c>
      <c r="F116" s="5" t="s">
        <v>14</v>
      </c>
      <c r="G116" s="5">
        <v>1</v>
      </c>
    </row>
    <row r="117" spans="1:7" outlineLevel="3" collapsed="1">
      <c r="A117" s="5" t="s">
        <v>11</v>
      </c>
      <c r="B117" s="5" t="s">
        <v>139</v>
      </c>
      <c r="C117" s="5" t="s">
        <v>13</v>
      </c>
      <c r="D117" s="5"/>
      <c r="E117" s="5" t="s">
        <v>340</v>
      </c>
      <c r="F117" s="5" t="s">
        <v>14</v>
      </c>
      <c r="G117" s="5">
        <v>1</v>
      </c>
    </row>
    <row r="118" spans="1:7" outlineLevel="1" collapsed="1">
      <c r="A118" s="6" t="s">
        <v>14</v>
      </c>
      <c r="B118" s="7" t="s">
        <v>218</v>
      </c>
      <c r="C118" s="6" t="s">
        <v>13</v>
      </c>
      <c r="D118" s="6" t="b">
        <f>EXACT(G109,"Based on the net electricity generation and a CO2 emission factor of each power unit")</f>
        <v>1</v>
      </c>
      <c r="E118" s="6" t="s">
        <v>219</v>
      </c>
      <c r="F118" s="6" t="s">
        <v>14</v>
      </c>
      <c r="G118" s="6" t="s">
        <v>13</v>
      </c>
    </row>
    <row r="119" spans="1:7" outlineLevel="2" collapsed="1">
      <c r="A119" s="5" t="s">
        <v>14</v>
      </c>
      <c r="B119" s="5" t="s">
        <v>139</v>
      </c>
      <c r="C119" s="5" t="s">
        <v>13</v>
      </c>
      <c r="D119" s="5" t="s">
        <v>14</v>
      </c>
      <c r="E119" s="5" t="s">
        <v>221</v>
      </c>
      <c r="F119" s="5" t="s">
        <v>14</v>
      </c>
      <c r="G119" s="5">
        <v>1</v>
      </c>
    </row>
    <row r="120" spans="1:7" outlineLevel="2" collapsed="1">
      <c r="A120" s="6" t="s">
        <v>11</v>
      </c>
      <c r="B120" s="7" t="s">
        <v>224</v>
      </c>
      <c r="C120" s="6" t="s">
        <v>13</v>
      </c>
      <c r="D120" s="6"/>
      <c r="E120" s="6" t="s">
        <v>225</v>
      </c>
      <c r="F120" s="6" t="s">
        <v>11</v>
      </c>
      <c r="G120" s="6" t="s">
        <v>13</v>
      </c>
    </row>
    <row r="121" spans="1:7" ht="29" outlineLevel="3" collapsed="1">
      <c r="A121" s="5" t="s">
        <v>11</v>
      </c>
      <c r="B121" s="5" t="s">
        <v>53</v>
      </c>
      <c r="C121" s="8" t="s">
        <v>341</v>
      </c>
      <c r="D121" s="5"/>
      <c r="E121" s="5" t="s">
        <v>342</v>
      </c>
      <c r="F121" s="5" t="s">
        <v>14</v>
      </c>
      <c r="G121" s="5" t="s">
        <v>343</v>
      </c>
    </row>
    <row r="122" spans="1:7" outlineLevel="3" collapsed="1">
      <c r="A122" s="6" t="s">
        <v>14</v>
      </c>
      <c r="B122" s="7" t="s">
        <v>344</v>
      </c>
      <c r="C122" s="6" t="s">
        <v>13</v>
      </c>
      <c r="D122" s="6" t="b">
        <f>EXACT(G121,"Only data available is the electricity generation for the specific power unit")</f>
        <v>0</v>
      </c>
      <c r="E122" s="6" t="s">
        <v>345</v>
      </c>
      <c r="F122" s="6" t="s">
        <v>14</v>
      </c>
      <c r="G122" s="6" t="s">
        <v>13</v>
      </c>
    </row>
    <row r="123" spans="1:7" outlineLevel="4" collapsed="1">
      <c r="A123" s="5" t="s">
        <v>14</v>
      </c>
      <c r="B123" s="5" t="s">
        <v>139</v>
      </c>
      <c r="C123" s="5" t="s">
        <v>13</v>
      </c>
      <c r="D123" s="5" t="s">
        <v>14</v>
      </c>
      <c r="E123" s="5" t="s">
        <v>408</v>
      </c>
      <c r="F123" s="5" t="s">
        <v>14</v>
      </c>
      <c r="G123" s="5">
        <v>1</v>
      </c>
    </row>
    <row r="124" spans="1:7" ht="29" outlineLevel="4" collapsed="1">
      <c r="A124" s="5" t="s">
        <v>11</v>
      </c>
      <c r="B124" s="5" t="s">
        <v>139</v>
      </c>
      <c r="C124" s="5" t="s">
        <v>13</v>
      </c>
      <c r="D124" s="5"/>
      <c r="E124" s="5" t="s">
        <v>409</v>
      </c>
      <c r="F124" s="5" t="s">
        <v>14</v>
      </c>
      <c r="G124" s="5">
        <v>1</v>
      </c>
    </row>
    <row r="125" spans="1:7" ht="29" outlineLevel="3" collapsed="1">
      <c r="A125" s="6" t="s">
        <v>14</v>
      </c>
      <c r="B125" s="7" t="s">
        <v>346</v>
      </c>
      <c r="C125" s="6" t="s">
        <v>13</v>
      </c>
      <c r="D125" s="6" t="b">
        <f>EXACT(G121,"Only data available for the specific power unit are the electricity generation and the fuel types used")</f>
        <v>0</v>
      </c>
      <c r="E125" s="6" t="s">
        <v>347</v>
      </c>
      <c r="F125" s="6" t="s">
        <v>14</v>
      </c>
      <c r="G125" s="6" t="s">
        <v>13</v>
      </c>
    </row>
    <row r="126" spans="1:7" outlineLevel="4" collapsed="1">
      <c r="A126" s="5" t="s">
        <v>14</v>
      </c>
      <c r="B126" s="5" t="s">
        <v>139</v>
      </c>
      <c r="C126" s="5" t="s">
        <v>13</v>
      </c>
      <c r="D126" s="5" t="s">
        <v>14</v>
      </c>
      <c r="E126" s="5" t="s">
        <v>410</v>
      </c>
      <c r="F126" s="5" t="s">
        <v>14</v>
      </c>
      <c r="G126" s="5">
        <v>1</v>
      </c>
    </row>
    <row r="127" spans="1:7" ht="29" outlineLevel="4" collapsed="1">
      <c r="A127" s="5" t="s">
        <v>11</v>
      </c>
      <c r="B127" s="5" t="s">
        <v>139</v>
      </c>
      <c r="C127" s="5" t="s">
        <v>13</v>
      </c>
      <c r="D127" s="5"/>
      <c r="E127" s="5" t="s">
        <v>409</v>
      </c>
      <c r="F127" s="5" t="s">
        <v>14</v>
      </c>
      <c r="G127" s="5">
        <v>1</v>
      </c>
    </row>
    <row r="128" spans="1:7" ht="29" outlineLevel="4" collapsed="1">
      <c r="A128" s="5" t="s">
        <v>11</v>
      </c>
      <c r="B128" s="5" t="s">
        <v>139</v>
      </c>
      <c r="C128" s="5" t="s">
        <v>13</v>
      </c>
      <c r="D128" s="5"/>
      <c r="E128" s="5" t="s">
        <v>411</v>
      </c>
      <c r="F128" s="5" t="s">
        <v>14</v>
      </c>
      <c r="G128" s="5">
        <v>1</v>
      </c>
    </row>
    <row r="129" spans="1:7" outlineLevel="4" collapsed="1">
      <c r="A129" s="5" t="s">
        <v>11</v>
      </c>
      <c r="B129" s="5" t="s">
        <v>139</v>
      </c>
      <c r="C129" s="5" t="s">
        <v>13</v>
      </c>
      <c r="D129" s="5"/>
      <c r="E129" s="5" t="s">
        <v>412</v>
      </c>
      <c r="F129" s="5" t="s">
        <v>14</v>
      </c>
      <c r="G129" s="5">
        <v>1</v>
      </c>
    </row>
    <row r="130" spans="1:7" outlineLevel="3" collapsed="1">
      <c r="A130" s="6" t="s">
        <v>14</v>
      </c>
      <c r="B130" s="7" t="s">
        <v>348</v>
      </c>
      <c r="C130" s="6" t="s">
        <v>13</v>
      </c>
      <c r="D130" s="6" t="b">
        <f>EXACT(G121,"Data available for fuel consumption and electricity generation")</f>
        <v>1</v>
      </c>
      <c r="E130" s="6" t="s">
        <v>343</v>
      </c>
      <c r="F130" s="6" t="s">
        <v>14</v>
      </c>
      <c r="G130" s="6" t="s">
        <v>13</v>
      </c>
    </row>
    <row r="131" spans="1:7" outlineLevel="4" collapsed="1">
      <c r="A131" s="5" t="s">
        <v>14</v>
      </c>
      <c r="B131" s="5" t="s">
        <v>139</v>
      </c>
      <c r="C131" s="5" t="s">
        <v>13</v>
      </c>
      <c r="D131" s="5" t="s">
        <v>14</v>
      </c>
      <c r="E131" s="5" t="s">
        <v>408</v>
      </c>
      <c r="F131" s="5" t="s">
        <v>14</v>
      </c>
      <c r="G131" s="5">
        <v>1</v>
      </c>
    </row>
    <row r="132" spans="1:7" ht="29" outlineLevel="4" collapsed="1">
      <c r="A132" s="5" t="s">
        <v>11</v>
      </c>
      <c r="B132" s="5" t="s">
        <v>15</v>
      </c>
      <c r="C132" s="5" t="s">
        <v>13</v>
      </c>
      <c r="D132" s="5"/>
      <c r="E132" s="5" t="s">
        <v>413</v>
      </c>
      <c r="F132" s="5" t="s">
        <v>14</v>
      </c>
      <c r="G132" s="5" t="s">
        <v>17</v>
      </c>
    </row>
    <row r="133" spans="1:7" ht="29" outlineLevel="4" collapsed="1">
      <c r="A133" s="5" t="s">
        <v>11</v>
      </c>
      <c r="B133" s="5" t="s">
        <v>139</v>
      </c>
      <c r="C133" s="5" t="s">
        <v>13</v>
      </c>
      <c r="D133" s="5"/>
      <c r="E133" s="5" t="s">
        <v>409</v>
      </c>
      <c r="F133" s="5" t="s">
        <v>14</v>
      </c>
      <c r="G133" s="5">
        <v>1</v>
      </c>
    </row>
    <row r="134" spans="1:7" outlineLevel="4" collapsed="1">
      <c r="A134" s="5" t="s">
        <v>11</v>
      </c>
      <c r="B134" s="5" t="s">
        <v>15</v>
      </c>
      <c r="C134" s="5" t="s">
        <v>13</v>
      </c>
      <c r="D134" s="5"/>
      <c r="E134" s="5" t="s">
        <v>414</v>
      </c>
      <c r="F134" s="5" t="s">
        <v>14</v>
      </c>
      <c r="G134" s="5" t="s">
        <v>17</v>
      </c>
    </row>
    <row r="135" spans="1:7" outlineLevel="4" collapsed="1">
      <c r="A135" s="6" t="s">
        <v>11</v>
      </c>
      <c r="B135" s="7" t="s">
        <v>223</v>
      </c>
      <c r="C135" s="6" t="s">
        <v>13</v>
      </c>
      <c r="D135" s="6"/>
      <c r="E135" s="6" t="s">
        <v>223</v>
      </c>
      <c r="F135" s="6" t="s">
        <v>11</v>
      </c>
      <c r="G135" s="6" t="s">
        <v>13</v>
      </c>
    </row>
    <row r="136" spans="1:7" outlineLevel="5" collapsed="1">
      <c r="A136" s="5" t="s">
        <v>11</v>
      </c>
      <c r="B136" s="5" t="s">
        <v>15</v>
      </c>
      <c r="C136" s="5" t="s">
        <v>13</v>
      </c>
      <c r="D136" s="5"/>
      <c r="E136" s="5" t="s">
        <v>337</v>
      </c>
      <c r="F136" s="5" t="s">
        <v>14</v>
      </c>
      <c r="G136" s="5" t="s">
        <v>17</v>
      </c>
    </row>
    <row r="137" spans="1:7" ht="29" outlineLevel="5" collapsed="1">
      <c r="A137" s="5" t="s">
        <v>11</v>
      </c>
      <c r="B137" s="5" t="s">
        <v>139</v>
      </c>
      <c r="C137" s="5" t="s">
        <v>13</v>
      </c>
      <c r="D137" s="5"/>
      <c r="E137" s="5" t="s">
        <v>338</v>
      </c>
      <c r="F137" s="5" t="s">
        <v>14</v>
      </c>
      <c r="G137" s="5">
        <v>1</v>
      </c>
    </row>
    <row r="138" spans="1:7" ht="29" outlineLevel="5" collapsed="1">
      <c r="A138" s="5" t="s">
        <v>11</v>
      </c>
      <c r="B138" s="5" t="s">
        <v>139</v>
      </c>
      <c r="C138" s="5" t="s">
        <v>13</v>
      </c>
      <c r="D138" s="5"/>
      <c r="E138" s="5" t="s">
        <v>339</v>
      </c>
      <c r="F138" s="5" t="s">
        <v>14</v>
      </c>
      <c r="G138" s="5">
        <v>1</v>
      </c>
    </row>
    <row r="139" spans="1:7" outlineLevel="5" collapsed="1">
      <c r="A139" s="5" t="s">
        <v>11</v>
      </c>
      <c r="B139" s="5" t="s">
        <v>139</v>
      </c>
      <c r="C139" s="5" t="s">
        <v>13</v>
      </c>
      <c r="D139" s="5"/>
      <c r="E139" s="5" t="s">
        <v>340</v>
      </c>
      <c r="F139" s="5" t="s">
        <v>14</v>
      </c>
      <c r="G139" s="5">
        <v>1</v>
      </c>
    </row>
    <row r="140" spans="1:7" outlineLevel="1" collapsed="1">
      <c r="A140" s="5" t="s">
        <v>14</v>
      </c>
      <c r="B140" s="5" t="s">
        <v>139</v>
      </c>
      <c r="C140" s="5" t="s">
        <v>13</v>
      </c>
      <c r="D140" s="5" t="s">
        <v>14</v>
      </c>
      <c r="E140" s="5" t="s">
        <v>220</v>
      </c>
      <c r="F140" s="5" t="s">
        <v>14</v>
      </c>
      <c r="G140" s="5">
        <v>1</v>
      </c>
    </row>
  </sheetData>
  <mergeCells count="3">
    <mergeCell ref="A1:G1"/>
    <mergeCell ref="B2:G2"/>
    <mergeCell ref="B3:G3"/>
  </mergeCells>
  <hyperlinks>
    <hyperlink ref="C5" location="#'Is the average load by  (enum)'!A3" display="Is the average load by  (enum)" xr:uid="{00000000-0004-0000-1500-000000000000}"/>
    <hyperlink ref="B6" location="#'Are hourly loads of the grid i'!A1" display="Are hourly loads of the grid i" xr:uid="{00000000-0004-0000-1500-000001000000}"/>
    <hyperlink ref="C7" location="#'Are hourly loads of the (enum)'!A3" display="Are hourly loads of the (enum)" xr:uid="{00000000-0004-0000-1500-000002000000}"/>
    <hyperlink ref="B8" location="#'Is the LASL more than one thir'!A1" display="Is the LASL more than one thir" xr:uid="{00000000-0004-0000-1500-000003000000}"/>
    <hyperlink ref="C9" location="#'Is the LASL more than o (enum)'!A3" display="Is the LASL more than o (enum)" xr:uid="{00000000-0004-0000-1500-000004000000}"/>
    <hyperlink ref="B10" location="#'Do you have annual aggregated '!A1" display="Do you have annual aggregated " xr:uid="{00000000-0004-0000-1500-000005000000}"/>
    <hyperlink ref="C11" location="#'Do you have annual aggr (enum)'!A3" display="Do you have annual aggr (enum)" xr:uid="{00000000-0004-0000-1500-000006000000}"/>
    <hyperlink ref="B13" location="#'Average OM Simple OM'!A1" display="Average OM Simple OM" xr:uid="{00000000-0004-0000-1500-000007000000}"/>
    <hyperlink ref="C14" location="#'Select one of the two o (enum)'!A3" display="Select one of the two o (enum)" xr:uid="{00000000-0004-0000-1500-000008000000}"/>
    <hyperlink ref="B15" location="#'Calculation based on total fue'!A1" display="Calculation based on total fue" xr:uid="{00000000-0004-0000-1500-000009000000}"/>
    <hyperlink ref="B18" location="#'Fuel Type'!A1" display="Fuel Type" xr:uid="{00000000-0004-0000-1500-00000A000000}"/>
    <hyperlink ref="B23" location="#'Calculation based on average e'!A1" display="Calculation based on average e" xr:uid="{00000000-0004-0000-1500-00000B000000}"/>
    <hyperlink ref="B25" location="#'(Average OM Simple Adj OM) Pow'!A1" display="(Average OM Simple Adj OM) Pow" xr:uid="{00000000-0004-0000-1500-00000C000000}"/>
    <hyperlink ref="C26" location="#'Select the option that  (enum)'!A3" display="Select the option that  (enum)" xr:uid="{00000000-0004-0000-1500-00000D000000}"/>
    <hyperlink ref="B27" location="#'Average OM (Option A3)'!A1" display="Average OM (Option A3)" xr:uid="{00000000-0004-0000-1500-00000E000000}"/>
    <hyperlink ref="B30" location="#'Average OM (Option A2)'!A1" display="Average OM (Option A2)" xr:uid="{00000000-0004-0000-1500-00000F000000}"/>
    <hyperlink ref="B35" location="#'Average OM (Option A1)'!A1" display="Average OM (Option A1)" xr:uid="{00000000-0004-0000-1500-000010000000}"/>
    <hyperlink ref="B40" location="#'Fuel Type'!A1" display="Fuel Type" xr:uid="{00000000-0004-0000-1500-000011000000}"/>
    <hyperlink ref="B42" location="#'Simple Adj OM'!A1" display="Simple Adj OM" xr:uid="{00000000-0004-0000-1500-000012000000}"/>
    <hyperlink ref="C43" location="#'Select the approach you (enum)'!A3" display="Select the approach you (enum)" xr:uid="{00000000-0004-0000-1500-000013000000}"/>
    <hyperlink ref="B44" location="#'Lambda Approach 2'!A1" display="Lambda Approach 2" xr:uid="{00000000-0004-0000-1500-000014000000}"/>
    <hyperlink ref="B48" location="#'Lambda Approach 1'!A1" display="Lambda Approach 1" xr:uid="{00000000-0004-0000-1500-000015000000}"/>
    <hyperlink ref="B55" location="#'(Average OM Simple Adj OM) Pow'!A1" display="(Average OM Simple Adj OM) Pow" xr:uid="{00000000-0004-0000-1500-000016000000}"/>
    <hyperlink ref="C56" location="#'Select the option that  (enum)'!A3" display="Select the option that  (enum)" xr:uid="{00000000-0004-0000-1500-000017000000}"/>
    <hyperlink ref="B57" location="#'Average OM (Option A3)'!A1" display="Average OM (Option A3)" xr:uid="{00000000-0004-0000-1500-000018000000}"/>
    <hyperlink ref="B60" location="#'Average OM (Option A2)'!A1" display="Average OM (Option A2)" xr:uid="{00000000-0004-0000-1500-000019000000}"/>
    <hyperlink ref="B65" location="#'Average OM (Option A1)'!A1" display="Average OM (Option A1)" xr:uid="{00000000-0004-0000-1500-00001A000000}"/>
    <hyperlink ref="B70" location="#'Fuel Type'!A1" display="Fuel Type" xr:uid="{00000000-0004-0000-1500-00001B000000}"/>
    <hyperlink ref="B75" location="#'Simple Adj OM'!A1" display="Simple Adj OM" xr:uid="{00000000-0004-0000-1500-00001C000000}"/>
    <hyperlink ref="C76" location="#'Select the approach you (enum)'!A3" display="Select the approach you (enum)" xr:uid="{00000000-0004-0000-1500-00001D000000}"/>
    <hyperlink ref="B77" location="#'Lambda Approach 2'!A1" display="Lambda Approach 2" xr:uid="{00000000-0004-0000-1500-00001E000000}"/>
    <hyperlink ref="B81" location="#'Lambda Approach 1'!A1" display="Lambda Approach 1" xr:uid="{00000000-0004-0000-1500-00001F000000}"/>
    <hyperlink ref="B88" location="#'(Average OM Simple Adj OM) Pow'!A1" display="(Average OM Simple Adj OM) Pow" xr:uid="{00000000-0004-0000-1500-000020000000}"/>
    <hyperlink ref="C89" location="#'Select the option that  (enum)'!A3" display="Select the option that  (enum)" xr:uid="{00000000-0004-0000-1500-000021000000}"/>
    <hyperlink ref="B90" location="#'Average OM (Option A3)'!A1" display="Average OM (Option A3)" xr:uid="{00000000-0004-0000-1500-000022000000}"/>
    <hyperlink ref="B93" location="#'Average OM (Option A2)'!A1" display="Average OM (Option A2)" xr:uid="{00000000-0004-0000-1500-000023000000}"/>
    <hyperlink ref="B98" location="#'Average OM (Option A1)'!A1" display="Average OM (Option A1)" xr:uid="{00000000-0004-0000-1500-000024000000}"/>
    <hyperlink ref="B103" location="#'Fuel Type'!A1" display="Fuel Type" xr:uid="{00000000-0004-0000-1500-000025000000}"/>
    <hyperlink ref="B108" location="#'Average OM Simple OM'!A1" display="Average OM Simple OM" xr:uid="{00000000-0004-0000-1500-000026000000}"/>
    <hyperlink ref="C109" location="#'Select one of the two o (enum)'!A3" display="Select one of the two o (enum)" xr:uid="{00000000-0004-0000-1500-000027000000}"/>
    <hyperlink ref="B110" location="#'Calculation based on total fue'!A1" display="Calculation based on total fue" xr:uid="{00000000-0004-0000-1500-000028000000}"/>
    <hyperlink ref="B113" location="#'Fuel Type'!A1" display="Fuel Type" xr:uid="{00000000-0004-0000-1500-000029000000}"/>
    <hyperlink ref="B118" location="#'Calculation based on average e'!A1" display="Calculation based on average e" xr:uid="{00000000-0004-0000-1500-00002A000000}"/>
    <hyperlink ref="B120" location="#'(Average OM Simple Adj OM) Pow'!A1" display="(Average OM Simple Adj OM) Pow" xr:uid="{00000000-0004-0000-1500-00002B000000}"/>
    <hyperlink ref="C121" location="#'Select the option that  (enum)'!A3" display="Select the option that  (enum)" xr:uid="{00000000-0004-0000-1500-00002C000000}"/>
    <hyperlink ref="B122" location="#'Average OM (Option A3)'!A1" display="Average OM (Option A3)" xr:uid="{00000000-0004-0000-1500-00002D000000}"/>
    <hyperlink ref="B125" location="#'Average OM (Option A2)'!A1" display="Average OM (Option A2)" xr:uid="{00000000-0004-0000-1500-00002E000000}"/>
    <hyperlink ref="B130" location="#'Average OM (Option A1)'!A1" display="Average OM (Option A1)" xr:uid="{00000000-0004-0000-1500-00002F000000}"/>
    <hyperlink ref="B135" location="#'Fuel Type'!A1" display="Fuel Type" xr:uid="{00000000-0004-0000-1500-000030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2">
        <x14:dataValidation type="list" allowBlank="1" xr:uid="{00000000-0002-0000-1500-000000000000}">
          <x14:formula1>
            <xm:f>'Select one of the two o (enum)'!A3:A4</xm:f>
          </x14:formula1>
          <xm:sqref>G109</xm:sqref>
        </x14:dataValidation>
        <x14:dataValidation type="list" allowBlank="1" xr:uid="{00000000-0002-0000-1500-000001000000}">
          <x14:formula1>
            <xm:f>'Do you have annual aggr (enum)'!A3:A4</xm:f>
          </x14:formula1>
          <xm:sqref>G11</xm:sqref>
        </x14:dataValidation>
        <x14:dataValidation type="list" allowBlank="1" xr:uid="{00000000-0002-0000-1500-000002000000}">
          <x14:formula1>
            <xm:f>'Select the option that  (enum)'!A3:A5</xm:f>
          </x14:formula1>
          <xm:sqref>G121</xm:sqref>
        </x14:dataValidation>
        <x14:dataValidation type="list" allowBlank="1" xr:uid="{00000000-0002-0000-1500-000003000000}">
          <x14:formula1>
            <xm:f>'Select one of the two o (enum)'!A3:A4</xm:f>
          </x14:formula1>
          <xm:sqref>G14</xm:sqref>
        </x14:dataValidation>
        <x14:dataValidation type="list" allowBlank="1" xr:uid="{00000000-0002-0000-1500-000004000000}">
          <x14:formula1>
            <xm:f>'Select the option that  (enum)'!A3:A5</xm:f>
          </x14:formula1>
          <xm:sqref>G26</xm:sqref>
        </x14:dataValidation>
        <x14:dataValidation type="list" allowBlank="1" xr:uid="{00000000-0002-0000-1500-000005000000}">
          <x14:formula1>
            <xm:f>'Select the approach you (enum)'!A3:A4</xm:f>
          </x14:formula1>
          <xm:sqref>G43</xm:sqref>
        </x14:dataValidation>
        <x14:dataValidation type="list" allowBlank="1" xr:uid="{00000000-0002-0000-1500-000006000000}">
          <x14:formula1>
            <xm:f>'Is the average load by  (enum)'!A3:A4</xm:f>
          </x14:formula1>
          <xm:sqref>G5</xm:sqref>
        </x14:dataValidation>
        <x14:dataValidation type="list" allowBlank="1" xr:uid="{00000000-0002-0000-1500-000007000000}">
          <x14:formula1>
            <xm:f>'Select the option that  (enum)'!A3:A5</xm:f>
          </x14:formula1>
          <xm:sqref>G56</xm:sqref>
        </x14:dataValidation>
        <x14:dataValidation type="list" allowBlank="1" xr:uid="{00000000-0002-0000-1500-000008000000}">
          <x14:formula1>
            <xm:f>'Are hourly loads of the (enum)'!A3:A4</xm:f>
          </x14:formula1>
          <xm:sqref>G7</xm:sqref>
        </x14:dataValidation>
        <x14:dataValidation type="list" allowBlank="1" xr:uid="{00000000-0002-0000-1500-000009000000}">
          <x14:formula1>
            <xm:f>'Select the approach you (enum)'!A3:A4</xm:f>
          </x14:formula1>
          <xm:sqref>G76</xm:sqref>
        </x14:dataValidation>
        <x14:dataValidation type="list" allowBlank="1" xr:uid="{00000000-0002-0000-1500-00000A000000}">
          <x14:formula1>
            <xm:f>'Select the option that  (enum)'!A3:A5</xm:f>
          </x14:formula1>
          <xm:sqref>G89</xm:sqref>
        </x14:dataValidation>
        <x14:dataValidation type="list" allowBlank="1" xr:uid="{00000000-0002-0000-1500-00000B000000}">
          <x14:formula1>
            <xm:f>'Is the LASL more than o (enum)'!A3:A4</xm:f>
          </x14:formula1>
          <xm:sqref>G9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G164"/>
  <sheetViews>
    <sheetView workbookViewId="0"/>
  </sheetViews>
  <sheetFormatPr defaultRowHeight="14.5" outlineLevelRow="7"/>
  <cols>
    <col min="1" max="1" width="20" customWidth="1"/>
    <col min="2" max="2" width="40" customWidth="1"/>
    <col min="3" max="4" width="20" customWidth="1"/>
    <col min="5" max="5" width="70" customWidth="1"/>
    <col min="6" max="6" width="30" customWidth="1"/>
    <col min="7" max="7" width="50" customWidth="1"/>
  </cols>
  <sheetData>
    <row r="1" spans="1:7" ht="18.5">
      <c r="A1" s="17" t="s">
        <v>199</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200</v>
      </c>
      <c r="D5" s="3"/>
      <c r="E5" s="3" t="s">
        <v>199</v>
      </c>
      <c r="F5" s="3" t="s">
        <v>14</v>
      </c>
      <c r="G5" s="3" t="s">
        <v>11</v>
      </c>
    </row>
    <row r="6" spans="1:7">
      <c r="A6" s="3" t="s">
        <v>14</v>
      </c>
      <c r="B6" s="4" t="s">
        <v>201</v>
      </c>
      <c r="C6" s="3" t="s">
        <v>13</v>
      </c>
      <c r="D6" s="3" t="b">
        <f>EXACT(G5,"No")</f>
        <v>0</v>
      </c>
      <c r="E6" s="3" t="s">
        <v>202</v>
      </c>
      <c r="F6" s="3" t="s">
        <v>14</v>
      </c>
      <c r="G6" s="3" t="s">
        <v>13</v>
      </c>
    </row>
    <row r="7" spans="1:7" ht="29" outlineLevel="1" collapsed="1">
      <c r="A7" s="5" t="s">
        <v>11</v>
      </c>
      <c r="B7" s="5" t="s">
        <v>53</v>
      </c>
      <c r="C7" s="8" t="s">
        <v>203</v>
      </c>
      <c r="D7" s="5"/>
      <c r="E7" s="5" t="s">
        <v>202</v>
      </c>
      <c r="F7" s="5" t="s">
        <v>14</v>
      </c>
      <c r="G7" s="5" t="s">
        <v>11</v>
      </c>
    </row>
    <row r="8" spans="1:7" outlineLevel="1" collapsed="1">
      <c r="A8" s="6" t="s">
        <v>14</v>
      </c>
      <c r="B8" s="7" t="s">
        <v>204</v>
      </c>
      <c r="C8" s="6" t="s">
        <v>13</v>
      </c>
      <c r="D8" s="6" t="b">
        <f>EXACT(G7,"No")</f>
        <v>0</v>
      </c>
      <c r="E8" s="6" t="s">
        <v>205</v>
      </c>
      <c r="F8" s="6" t="s">
        <v>14</v>
      </c>
      <c r="G8" s="6" t="s">
        <v>13</v>
      </c>
    </row>
    <row r="9" spans="1:7" ht="29" outlineLevel="2" collapsed="1">
      <c r="A9" s="5" t="s">
        <v>11</v>
      </c>
      <c r="B9" s="5" t="s">
        <v>53</v>
      </c>
      <c r="C9" s="8" t="s">
        <v>206</v>
      </c>
      <c r="D9" s="5"/>
      <c r="E9" s="5" t="s">
        <v>205</v>
      </c>
      <c r="F9" s="5" t="s">
        <v>14</v>
      </c>
      <c r="G9" s="5" t="s">
        <v>11</v>
      </c>
    </row>
    <row r="10" spans="1:7" outlineLevel="2" collapsed="1">
      <c r="A10" s="6" t="s">
        <v>14</v>
      </c>
      <c r="B10" s="7" t="s">
        <v>207</v>
      </c>
      <c r="C10" s="6" t="s">
        <v>13</v>
      </c>
      <c r="D10" s="6" t="b">
        <f>EXACT(G9,"No")</f>
        <v>0</v>
      </c>
      <c r="E10" s="6" t="s">
        <v>208</v>
      </c>
      <c r="F10" s="6" t="s">
        <v>14</v>
      </c>
      <c r="G10" s="6" t="s">
        <v>13</v>
      </c>
    </row>
    <row r="11" spans="1:7" ht="29" outlineLevel="3" collapsed="1">
      <c r="A11" s="5" t="s">
        <v>11</v>
      </c>
      <c r="B11" s="5" t="s">
        <v>53</v>
      </c>
      <c r="C11" s="8" t="s">
        <v>328</v>
      </c>
      <c r="D11" s="5"/>
      <c r="E11" s="5" t="s">
        <v>208</v>
      </c>
      <c r="F11" s="5" t="s">
        <v>14</v>
      </c>
      <c r="G11" s="5" t="s">
        <v>11</v>
      </c>
    </row>
    <row r="12" spans="1:7" ht="29" outlineLevel="3" collapsed="1">
      <c r="A12" s="6" t="s">
        <v>14</v>
      </c>
      <c r="B12" s="7" t="s">
        <v>329</v>
      </c>
      <c r="C12" s="6" t="s">
        <v>13</v>
      </c>
      <c r="D12" s="6" t="b">
        <f>EXACT(G11,"No")</f>
        <v>0</v>
      </c>
      <c r="E12" s="6" t="s">
        <v>330</v>
      </c>
      <c r="F12" s="6" t="s">
        <v>14</v>
      </c>
      <c r="G12" s="6" t="s">
        <v>13</v>
      </c>
    </row>
    <row r="13" spans="1:7" ht="29" outlineLevel="4" collapsed="1">
      <c r="A13" s="5" t="s">
        <v>11</v>
      </c>
      <c r="B13" s="5" t="s">
        <v>53</v>
      </c>
      <c r="C13" s="8" t="s">
        <v>395</v>
      </c>
      <c r="D13" s="5"/>
      <c r="E13" s="5" t="s">
        <v>330</v>
      </c>
      <c r="F13" s="5" t="s">
        <v>14</v>
      </c>
      <c r="G13" s="5" t="s">
        <v>11</v>
      </c>
    </row>
    <row r="14" spans="1:7" ht="47" outlineLevel="4" collapsed="1">
      <c r="A14" s="5" t="s">
        <v>14</v>
      </c>
      <c r="B14" s="5" t="s">
        <v>60</v>
      </c>
      <c r="C14" s="9" t="s">
        <v>61</v>
      </c>
      <c r="D14" s="5" t="b">
        <f>EXACT(G13,"No")</f>
        <v>0</v>
      </c>
      <c r="E14" s="10" t="s">
        <v>396</v>
      </c>
      <c r="F14" s="5" t="s">
        <v>14</v>
      </c>
      <c r="G14" s="5" t="s">
        <v>13</v>
      </c>
    </row>
    <row r="15" spans="1:7" outlineLevel="4" collapsed="1">
      <c r="A15" s="6" t="s">
        <v>14</v>
      </c>
      <c r="B15" s="7" t="s">
        <v>211</v>
      </c>
      <c r="C15" s="6" t="s">
        <v>13</v>
      </c>
      <c r="D15" s="6" t="b">
        <f>EXACT(G13,"Yes")</f>
        <v>1</v>
      </c>
      <c r="E15" s="6" t="s">
        <v>397</v>
      </c>
      <c r="F15" s="6" t="s">
        <v>14</v>
      </c>
      <c r="G15" s="6" t="s">
        <v>13</v>
      </c>
    </row>
    <row r="16" spans="1:7" ht="29" outlineLevel="5" collapsed="1">
      <c r="A16" s="5" t="s">
        <v>11</v>
      </c>
      <c r="B16" s="5" t="s">
        <v>53</v>
      </c>
      <c r="C16" s="8" t="s">
        <v>213</v>
      </c>
      <c r="D16" s="5"/>
      <c r="E16" s="5" t="s">
        <v>214</v>
      </c>
      <c r="F16" s="5" t="s">
        <v>14</v>
      </c>
      <c r="G16" s="5" t="s">
        <v>215</v>
      </c>
    </row>
    <row r="17" spans="1:7" ht="29" outlineLevel="5" collapsed="1">
      <c r="A17" s="6" t="s">
        <v>14</v>
      </c>
      <c r="B17" s="7" t="s">
        <v>216</v>
      </c>
      <c r="C17" s="6" t="s">
        <v>13</v>
      </c>
      <c r="D17" s="6" t="b">
        <f>EXACT(G16,"Based on the total net electricity generation of all power plants serving the system and the fuel types and total fuel consumption of the project electricity system")</f>
        <v>0</v>
      </c>
      <c r="E17" s="6" t="s">
        <v>217</v>
      </c>
      <c r="F17" s="6" t="s">
        <v>14</v>
      </c>
      <c r="G17" s="6" t="s">
        <v>13</v>
      </c>
    </row>
    <row r="18" spans="1:7" outlineLevel="6" collapsed="1">
      <c r="A18" s="5" t="s">
        <v>14</v>
      </c>
      <c r="B18" s="5" t="s">
        <v>139</v>
      </c>
      <c r="C18" s="5" t="s">
        <v>13</v>
      </c>
      <c r="D18" s="5" t="s">
        <v>14</v>
      </c>
      <c r="E18" s="5" t="s">
        <v>221</v>
      </c>
      <c r="F18" s="5" t="s">
        <v>14</v>
      </c>
      <c r="G18" s="5">
        <v>1</v>
      </c>
    </row>
    <row r="19" spans="1:7" ht="29" outlineLevel="6" collapsed="1">
      <c r="A19" s="5" t="s">
        <v>11</v>
      </c>
      <c r="B19" s="5" t="s">
        <v>139</v>
      </c>
      <c r="C19" s="5" t="s">
        <v>13</v>
      </c>
      <c r="D19" s="5"/>
      <c r="E19" s="5" t="s">
        <v>222</v>
      </c>
      <c r="F19" s="5" t="s">
        <v>14</v>
      </c>
      <c r="G19" s="5">
        <v>1</v>
      </c>
    </row>
    <row r="20" spans="1:7" outlineLevel="6" collapsed="1">
      <c r="A20" s="6" t="s">
        <v>11</v>
      </c>
      <c r="B20" s="7" t="s">
        <v>223</v>
      </c>
      <c r="C20" s="6" t="s">
        <v>13</v>
      </c>
      <c r="D20" s="6"/>
      <c r="E20" s="6" t="s">
        <v>223</v>
      </c>
      <c r="F20" s="6" t="s">
        <v>11</v>
      </c>
      <c r="G20" s="6" t="s">
        <v>13</v>
      </c>
    </row>
    <row r="21" spans="1:7" outlineLevel="7" collapsed="1">
      <c r="A21" s="5" t="s">
        <v>11</v>
      </c>
      <c r="B21" s="5" t="s">
        <v>15</v>
      </c>
      <c r="C21" s="5" t="s">
        <v>13</v>
      </c>
      <c r="D21" s="5"/>
      <c r="E21" s="5" t="s">
        <v>337</v>
      </c>
      <c r="F21" s="5" t="s">
        <v>14</v>
      </c>
      <c r="G21" s="5" t="s">
        <v>17</v>
      </c>
    </row>
    <row r="22" spans="1:7" ht="29" outlineLevel="7" collapsed="1">
      <c r="A22" s="5" t="s">
        <v>11</v>
      </c>
      <c r="B22" s="5" t="s">
        <v>139</v>
      </c>
      <c r="C22" s="5" t="s">
        <v>13</v>
      </c>
      <c r="D22" s="5"/>
      <c r="E22" s="5" t="s">
        <v>338</v>
      </c>
      <c r="F22" s="5" t="s">
        <v>14</v>
      </c>
      <c r="G22" s="5">
        <v>1</v>
      </c>
    </row>
    <row r="23" spans="1:7" ht="29" outlineLevel="7" collapsed="1">
      <c r="A23" s="5" t="s">
        <v>11</v>
      </c>
      <c r="B23" s="5" t="s">
        <v>139</v>
      </c>
      <c r="C23" s="5" t="s">
        <v>13</v>
      </c>
      <c r="D23" s="5"/>
      <c r="E23" s="5" t="s">
        <v>339</v>
      </c>
      <c r="F23" s="5" t="s">
        <v>14</v>
      </c>
      <c r="G23" s="5">
        <v>1</v>
      </c>
    </row>
    <row r="24" spans="1:7" outlineLevel="7" collapsed="1">
      <c r="A24" s="5" t="s">
        <v>11</v>
      </c>
      <c r="B24" s="5" t="s">
        <v>139</v>
      </c>
      <c r="C24" s="5" t="s">
        <v>13</v>
      </c>
      <c r="D24" s="5"/>
      <c r="E24" s="5" t="s">
        <v>340</v>
      </c>
      <c r="F24" s="5" t="s">
        <v>14</v>
      </c>
      <c r="G24" s="5">
        <v>1</v>
      </c>
    </row>
    <row r="25" spans="1:7" outlineLevel="5" collapsed="1">
      <c r="A25" s="6" t="s">
        <v>14</v>
      </c>
      <c r="B25" s="7" t="s">
        <v>218</v>
      </c>
      <c r="C25" s="6" t="s">
        <v>13</v>
      </c>
      <c r="D25" s="6" t="b">
        <f>EXACT(G16,"Based on the net electricity generation and a CO2 emission factor of each power unit")</f>
        <v>1</v>
      </c>
      <c r="E25" s="6" t="s">
        <v>219</v>
      </c>
      <c r="F25" s="6" t="s">
        <v>14</v>
      </c>
      <c r="G25" s="6" t="s">
        <v>13</v>
      </c>
    </row>
    <row r="26" spans="1:7" outlineLevel="6" collapsed="1">
      <c r="A26" s="5" t="s">
        <v>14</v>
      </c>
      <c r="B26" s="5" t="s">
        <v>139</v>
      </c>
      <c r="C26" s="5" t="s">
        <v>13</v>
      </c>
      <c r="D26" s="5" t="s">
        <v>14</v>
      </c>
      <c r="E26" s="5" t="s">
        <v>221</v>
      </c>
      <c r="F26" s="5" t="s">
        <v>14</v>
      </c>
      <c r="G26" s="5">
        <v>1</v>
      </c>
    </row>
    <row r="27" spans="1:7" outlineLevel="6" collapsed="1">
      <c r="A27" s="6" t="s">
        <v>11</v>
      </c>
      <c r="B27" s="7" t="s">
        <v>224</v>
      </c>
      <c r="C27" s="6" t="s">
        <v>13</v>
      </c>
      <c r="D27" s="6"/>
      <c r="E27" s="6" t="s">
        <v>225</v>
      </c>
      <c r="F27" s="6" t="s">
        <v>11</v>
      </c>
      <c r="G27" s="6" t="s">
        <v>13</v>
      </c>
    </row>
    <row r="28" spans="1:7" ht="29" outlineLevel="7" collapsed="1">
      <c r="A28" s="5" t="s">
        <v>11</v>
      </c>
      <c r="B28" s="5" t="s">
        <v>53</v>
      </c>
      <c r="C28" s="8" t="s">
        <v>341</v>
      </c>
      <c r="D28" s="5"/>
      <c r="E28" s="5" t="s">
        <v>342</v>
      </c>
      <c r="F28" s="5" t="s">
        <v>14</v>
      </c>
      <c r="G28" s="5" t="s">
        <v>343</v>
      </c>
    </row>
    <row r="29" spans="1:7" outlineLevel="7" collapsed="1">
      <c r="A29" s="5" t="s">
        <v>14</v>
      </c>
      <c r="B29" s="8" t="s">
        <v>344</v>
      </c>
      <c r="C29" s="5" t="s">
        <v>13</v>
      </c>
      <c r="D29" s="5" t="b">
        <f>EXACT(G28,"Only data available is the electricity generation for the specific power unit")</f>
        <v>0</v>
      </c>
      <c r="E29" s="5" t="s">
        <v>345</v>
      </c>
      <c r="F29" s="5" t="s">
        <v>14</v>
      </c>
      <c r="G29" s="5" t="s">
        <v>13</v>
      </c>
    </row>
    <row r="30" spans="1:7" ht="29" outlineLevel="7" collapsed="1">
      <c r="A30" s="5" t="s">
        <v>14</v>
      </c>
      <c r="B30" s="8" t="s">
        <v>346</v>
      </c>
      <c r="C30" s="5" t="s">
        <v>13</v>
      </c>
      <c r="D30" s="5" t="b">
        <f>EXACT(G28,"Only data available for the specific power unit are the electricity generation and the fuel types used")</f>
        <v>0</v>
      </c>
      <c r="E30" s="5" t="s">
        <v>347</v>
      </c>
      <c r="F30" s="5" t="s">
        <v>14</v>
      </c>
      <c r="G30" s="5" t="s">
        <v>13</v>
      </c>
    </row>
    <row r="31" spans="1:7" outlineLevel="7" collapsed="1">
      <c r="A31" s="5" t="s">
        <v>14</v>
      </c>
      <c r="B31" s="8" t="s">
        <v>348</v>
      </c>
      <c r="C31" s="5" t="s">
        <v>13</v>
      </c>
      <c r="D31" s="5" t="b">
        <f>EXACT(G28,"Data available for fuel consumption and electricity generation")</f>
        <v>1</v>
      </c>
      <c r="E31" s="5" t="s">
        <v>343</v>
      </c>
      <c r="F31" s="5" t="s">
        <v>14</v>
      </c>
      <c r="G31" s="5" t="s">
        <v>13</v>
      </c>
    </row>
    <row r="32" spans="1:7" outlineLevel="5" collapsed="1">
      <c r="A32" s="5" t="s">
        <v>14</v>
      </c>
      <c r="B32" s="5" t="s">
        <v>139</v>
      </c>
      <c r="C32" s="5" t="s">
        <v>13</v>
      </c>
      <c r="D32" s="5" t="s">
        <v>14</v>
      </c>
      <c r="E32" s="5" t="s">
        <v>220</v>
      </c>
      <c r="F32" s="5" t="s">
        <v>14</v>
      </c>
      <c r="G32" s="5">
        <v>1</v>
      </c>
    </row>
    <row r="33" spans="1:7" outlineLevel="3" collapsed="1">
      <c r="A33" s="6" t="s">
        <v>14</v>
      </c>
      <c r="B33" s="7" t="s">
        <v>209</v>
      </c>
      <c r="C33" s="6" t="s">
        <v>13</v>
      </c>
      <c r="D33" s="6" t="b">
        <f>EXACT(G11,"Yes")</f>
        <v>1</v>
      </c>
      <c r="E33" s="6" t="s">
        <v>210</v>
      </c>
      <c r="F33" s="6" t="s">
        <v>14</v>
      </c>
      <c r="G33" s="6" t="s">
        <v>13</v>
      </c>
    </row>
    <row r="34" spans="1:7" ht="43.5" outlineLevel="4" collapsed="1">
      <c r="A34" s="5" t="s">
        <v>11</v>
      </c>
      <c r="B34" s="5" t="s">
        <v>53</v>
      </c>
      <c r="C34" s="8" t="s">
        <v>331</v>
      </c>
      <c r="D34" s="5"/>
      <c r="E34" s="5" t="s">
        <v>332</v>
      </c>
      <c r="F34" s="5" t="s">
        <v>14</v>
      </c>
      <c r="G34" s="5" t="s">
        <v>333</v>
      </c>
    </row>
    <row r="35" spans="1:7" outlineLevel="4" collapsed="1">
      <c r="A35" s="6" t="s">
        <v>14</v>
      </c>
      <c r="B35" s="7" t="s">
        <v>334</v>
      </c>
      <c r="C35" s="6" t="s">
        <v>13</v>
      </c>
      <c r="D35" s="6" t="b">
        <f>EXACT(G34,"Lambda (λy) should be determined by applying the step wise procedure provided in appendix 3 of methodology")</f>
        <v>0</v>
      </c>
      <c r="E35" s="6" t="s">
        <v>334</v>
      </c>
      <c r="F35" s="6" t="s">
        <v>14</v>
      </c>
      <c r="G35" s="6" t="s">
        <v>13</v>
      </c>
    </row>
    <row r="36" spans="1:7" ht="29" outlineLevel="5" collapsed="1">
      <c r="A36" s="5" t="s">
        <v>11</v>
      </c>
      <c r="B36" s="5" t="s">
        <v>139</v>
      </c>
      <c r="C36" s="5" t="s">
        <v>13</v>
      </c>
      <c r="D36" s="5"/>
      <c r="E36" s="5" t="s">
        <v>398</v>
      </c>
      <c r="F36" s="5" t="s">
        <v>14</v>
      </c>
      <c r="G36" s="5">
        <v>1</v>
      </c>
    </row>
    <row r="37" spans="1:7" outlineLevel="5" collapsed="1">
      <c r="A37" s="5" t="s">
        <v>11</v>
      </c>
      <c r="B37" s="5" t="s">
        <v>15</v>
      </c>
      <c r="C37" s="5" t="s">
        <v>13</v>
      </c>
      <c r="D37" s="5"/>
      <c r="E37" s="5" t="s">
        <v>399</v>
      </c>
      <c r="F37" s="5" t="s">
        <v>14</v>
      </c>
      <c r="G37" s="5" t="s">
        <v>17</v>
      </c>
    </row>
    <row r="38" spans="1:7" outlineLevel="5" collapsed="1">
      <c r="A38" s="5" t="s">
        <v>11</v>
      </c>
      <c r="B38" s="5" t="s">
        <v>400</v>
      </c>
      <c r="C38" s="5" t="s">
        <v>13</v>
      </c>
      <c r="D38" s="5"/>
      <c r="E38" s="5" t="s">
        <v>401</v>
      </c>
      <c r="F38" s="5" t="s">
        <v>14</v>
      </c>
      <c r="G38" s="5" t="s">
        <v>448</v>
      </c>
    </row>
    <row r="39" spans="1:7" outlineLevel="4" collapsed="1">
      <c r="A39" s="6" t="s">
        <v>14</v>
      </c>
      <c r="B39" s="7" t="s">
        <v>335</v>
      </c>
      <c r="C39" s="6" t="s">
        <v>13</v>
      </c>
      <c r="D39" s="6" t="b">
        <f>EXACT(G34,"Use default values of lambda based on the share of electricity generation from low-cost/must-run in total generation")</f>
        <v>1</v>
      </c>
      <c r="E39" s="6" t="s">
        <v>335</v>
      </c>
      <c r="F39" s="6" t="s">
        <v>14</v>
      </c>
      <c r="G39" s="6" t="s">
        <v>13</v>
      </c>
    </row>
    <row r="40" spans="1:7" ht="29" outlineLevel="5" collapsed="1">
      <c r="A40" s="5" t="s">
        <v>14</v>
      </c>
      <c r="B40" s="5" t="s">
        <v>139</v>
      </c>
      <c r="C40" s="5" t="s">
        <v>13</v>
      </c>
      <c r="D40" s="5" t="s">
        <v>14</v>
      </c>
      <c r="E40" s="5" t="s">
        <v>398</v>
      </c>
      <c r="F40" s="5" t="s">
        <v>14</v>
      </c>
      <c r="G40" s="5">
        <v>1</v>
      </c>
    </row>
    <row r="41" spans="1:7" outlineLevel="5" collapsed="1">
      <c r="A41" s="5" t="s">
        <v>14</v>
      </c>
      <c r="B41" s="5" t="s">
        <v>139</v>
      </c>
      <c r="C41" s="5" t="s">
        <v>13</v>
      </c>
      <c r="D41" s="5" t="s">
        <v>14</v>
      </c>
      <c r="E41" s="5" t="s">
        <v>403</v>
      </c>
      <c r="F41" s="5" t="s">
        <v>14</v>
      </c>
      <c r="G41" s="5">
        <v>1</v>
      </c>
    </row>
    <row r="42" spans="1:7" ht="29" outlineLevel="5" collapsed="1">
      <c r="A42" s="5" t="s">
        <v>11</v>
      </c>
      <c r="B42" s="5" t="s">
        <v>139</v>
      </c>
      <c r="C42" s="5" t="s">
        <v>13</v>
      </c>
      <c r="D42" s="5"/>
      <c r="E42" s="5" t="s">
        <v>404</v>
      </c>
      <c r="F42" s="5" t="s">
        <v>11</v>
      </c>
      <c r="G42" s="5">
        <v>1</v>
      </c>
    </row>
    <row r="43" spans="1:7" outlineLevel="5" collapsed="1">
      <c r="A43" s="5" t="s">
        <v>11</v>
      </c>
      <c r="B43" s="5" t="s">
        <v>139</v>
      </c>
      <c r="C43" s="5" t="s">
        <v>13</v>
      </c>
      <c r="D43" s="5"/>
      <c r="E43" s="5" t="s">
        <v>405</v>
      </c>
      <c r="F43" s="5" t="s">
        <v>11</v>
      </c>
      <c r="G43" s="5">
        <v>1</v>
      </c>
    </row>
    <row r="44" spans="1:7" outlineLevel="5" collapsed="1">
      <c r="A44" s="5" t="s">
        <v>11</v>
      </c>
      <c r="B44" s="5" t="s">
        <v>139</v>
      </c>
      <c r="C44" s="5" t="s">
        <v>13</v>
      </c>
      <c r="D44" s="5"/>
      <c r="E44" s="5" t="s">
        <v>406</v>
      </c>
      <c r="F44" s="5" t="s">
        <v>14</v>
      </c>
      <c r="G44" s="5">
        <v>1</v>
      </c>
    </row>
    <row r="45" spans="1:7" outlineLevel="4" collapsed="1">
      <c r="A45" s="5" t="s">
        <v>14</v>
      </c>
      <c r="B45" s="5" t="s">
        <v>139</v>
      </c>
      <c r="C45" s="5" t="s">
        <v>13</v>
      </c>
      <c r="D45" s="5" t="s">
        <v>14</v>
      </c>
      <c r="E45" s="5" t="s">
        <v>336</v>
      </c>
      <c r="F45" s="5" t="s">
        <v>14</v>
      </c>
      <c r="G45" s="5">
        <v>1</v>
      </c>
    </row>
    <row r="46" spans="1:7" outlineLevel="4" collapsed="1">
      <c r="A46" s="6" t="s">
        <v>11</v>
      </c>
      <c r="B46" s="7" t="s">
        <v>224</v>
      </c>
      <c r="C46" s="6" t="s">
        <v>13</v>
      </c>
      <c r="D46" s="6"/>
      <c r="E46" s="6" t="s">
        <v>225</v>
      </c>
      <c r="F46" s="6" t="s">
        <v>11</v>
      </c>
      <c r="G46" s="6" t="s">
        <v>13</v>
      </c>
    </row>
    <row r="47" spans="1:7" ht="29" outlineLevel="5" collapsed="1">
      <c r="A47" s="5" t="s">
        <v>11</v>
      </c>
      <c r="B47" s="5" t="s">
        <v>53</v>
      </c>
      <c r="C47" s="8" t="s">
        <v>341</v>
      </c>
      <c r="D47" s="5"/>
      <c r="E47" s="5" t="s">
        <v>342</v>
      </c>
      <c r="F47" s="5" t="s">
        <v>14</v>
      </c>
      <c r="G47" s="5" t="s">
        <v>343</v>
      </c>
    </row>
    <row r="48" spans="1:7" outlineLevel="5" collapsed="1">
      <c r="A48" s="6" t="s">
        <v>14</v>
      </c>
      <c r="B48" s="7" t="s">
        <v>344</v>
      </c>
      <c r="C48" s="6" t="s">
        <v>13</v>
      </c>
      <c r="D48" s="6" t="b">
        <f>EXACT(G47,"Only data available is the electricity generation for the specific power unit")</f>
        <v>0</v>
      </c>
      <c r="E48" s="6" t="s">
        <v>345</v>
      </c>
      <c r="F48" s="6" t="s">
        <v>14</v>
      </c>
      <c r="G48" s="6" t="s">
        <v>13</v>
      </c>
    </row>
    <row r="49" spans="1:7" outlineLevel="6" collapsed="1">
      <c r="A49" s="5" t="s">
        <v>14</v>
      </c>
      <c r="B49" s="5" t="s">
        <v>139</v>
      </c>
      <c r="C49" s="5" t="s">
        <v>13</v>
      </c>
      <c r="D49" s="5" t="s">
        <v>14</v>
      </c>
      <c r="E49" s="5" t="s">
        <v>408</v>
      </c>
      <c r="F49" s="5" t="s">
        <v>14</v>
      </c>
      <c r="G49" s="5">
        <v>1</v>
      </c>
    </row>
    <row r="50" spans="1:7" ht="29" outlineLevel="6" collapsed="1">
      <c r="A50" s="5" t="s">
        <v>11</v>
      </c>
      <c r="B50" s="5" t="s">
        <v>139</v>
      </c>
      <c r="C50" s="5" t="s">
        <v>13</v>
      </c>
      <c r="D50" s="5"/>
      <c r="E50" s="5" t="s">
        <v>409</v>
      </c>
      <c r="F50" s="5" t="s">
        <v>14</v>
      </c>
      <c r="G50" s="5">
        <v>1</v>
      </c>
    </row>
    <row r="51" spans="1:7" ht="29" outlineLevel="5" collapsed="1">
      <c r="A51" s="6" t="s">
        <v>14</v>
      </c>
      <c r="B51" s="7" t="s">
        <v>346</v>
      </c>
      <c r="C51" s="6" t="s">
        <v>13</v>
      </c>
      <c r="D51" s="6" t="b">
        <f>EXACT(G47,"Only data available for the specific power unit are the electricity generation and the fuel types used")</f>
        <v>0</v>
      </c>
      <c r="E51" s="6" t="s">
        <v>347</v>
      </c>
      <c r="F51" s="6" t="s">
        <v>14</v>
      </c>
      <c r="G51" s="6" t="s">
        <v>13</v>
      </c>
    </row>
    <row r="52" spans="1:7" outlineLevel="6" collapsed="1">
      <c r="A52" s="5" t="s">
        <v>14</v>
      </c>
      <c r="B52" s="5" t="s">
        <v>139</v>
      </c>
      <c r="C52" s="5" t="s">
        <v>13</v>
      </c>
      <c r="D52" s="5" t="s">
        <v>14</v>
      </c>
      <c r="E52" s="5" t="s">
        <v>410</v>
      </c>
      <c r="F52" s="5" t="s">
        <v>14</v>
      </c>
      <c r="G52" s="5">
        <v>1</v>
      </c>
    </row>
    <row r="53" spans="1:7" ht="29" outlineLevel="6" collapsed="1">
      <c r="A53" s="5" t="s">
        <v>11</v>
      </c>
      <c r="B53" s="5" t="s">
        <v>139</v>
      </c>
      <c r="C53" s="5" t="s">
        <v>13</v>
      </c>
      <c r="D53" s="5"/>
      <c r="E53" s="5" t="s">
        <v>409</v>
      </c>
      <c r="F53" s="5" t="s">
        <v>14</v>
      </c>
      <c r="G53" s="5">
        <v>1</v>
      </c>
    </row>
    <row r="54" spans="1:7" ht="29" outlineLevel="6" collapsed="1">
      <c r="A54" s="5" t="s">
        <v>11</v>
      </c>
      <c r="B54" s="5" t="s">
        <v>139</v>
      </c>
      <c r="C54" s="5" t="s">
        <v>13</v>
      </c>
      <c r="D54" s="5"/>
      <c r="E54" s="5" t="s">
        <v>411</v>
      </c>
      <c r="F54" s="5" t="s">
        <v>14</v>
      </c>
      <c r="G54" s="5">
        <v>1</v>
      </c>
    </row>
    <row r="55" spans="1:7" outlineLevel="6" collapsed="1">
      <c r="A55" s="5" t="s">
        <v>11</v>
      </c>
      <c r="B55" s="5" t="s">
        <v>139</v>
      </c>
      <c r="C55" s="5" t="s">
        <v>13</v>
      </c>
      <c r="D55" s="5"/>
      <c r="E55" s="5" t="s">
        <v>412</v>
      </c>
      <c r="F55" s="5" t="s">
        <v>14</v>
      </c>
      <c r="G55" s="5">
        <v>1</v>
      </c>
    </row>
    <row r="56" spans="1:7" outlineLevel="5" collapsed="1">
      <c r="A56" s="6" t="s">
        <v>14</v>
      </c>
      <c r="B56" s="7" t="s">
        <v>348</v>
      </c>
      <c r="C56" s="6" t="s">
        <v>13</v>
      </c>
      <c r="D56" s="6" t="b">
        <f>EXACT(G47,"Data available for fuel consumption and electricity generation")</f>
        <v>1</v>
      </c>
      <c r="E56" s="6" t="s">
        <v>343</v>
      </c>
      <c r="F56" s="6" t="s">
        <v>14</v>
      </c>
      <c r="G56" s="6" t="s">
        <v>13</v>
      </c>
    </row>
    <row r="57" spans="1:7" outlineLevel="6" collapsed="1">
      <c r="A57" s="5" t="s">
        <v>14</v>
      </c>
      <c r="B57" s="5" t="s">
        <v>139</v>
      </c>
      <c r="C57" s="5" t="s">
        <v>13</v>
      </c>
      <c r="D57" s="5" t="s">
        <v>14</v>
      </c>
      <c r="E57" s="5" t="s">
        <v>408</v>
      </c>
      <c r="F57" s="5" t="s">
        <v>14</v>
      </c>
      <c r="G57" s="5">
        <v>1</v>
      </c>
    </row>
    <row r="58" spans="1:7" ht="29" outlineLevel="6" collapsed="1">
      <c r="A58" s="5" t="s">
        <v>11</v>
      </c>
      <c r="B58" s="5" t="s">
        <v>15</v>
      </c>
      <c r="C58" s="5" t="s">
        <v>13</v>
      </c>
      <c r="D58" s="5"/>
      <c r="E58" s="5" t="s">
        <v>413</v>
      </c>
      <c r="F58" s="5" t="s">
        <v>14</v>
      </c>
      <c r="G58" s="5" t="s">
        <v>17</v>
      </c>
    </row>
    <row r="59" spans="1:7" ht="29" outlineLevel="6" collapsed="1">
      <c r="A59" s="5" t="s">
        <v>11</v>
      </c>
      <c r="B59" s="5" t="s">
        <v>139</v>
      </c>
      <c r="C59" s="5" t="s">
        <v>13</v>
      </c>
      <c r="D59" s="5"/>
      <c r="E59" s="5" t="s">
        <v>409</v>
      </c>
      <c r="F59" s="5" t="s">
        <v>14</v>
      </c>
      <c r="G59" s="5">
        <v>1</v>
      </c>
    </row>
    <row r="60" spans="1:7" outlineLevel="6" collapsed="1">
      <c r="A60" s="5" t="s">
        <v>11</v>
      </c>
      <c r="B60" s="5" t="s">
        <v>15</v>
      </c>
      <c r="C60" s="5" t="s">
        <v>13</v>
      </c>
      <c r="D60" s="5"/>
      <c r="E60" s="5" t="s">
        <v>414</v>
      </c>
      <c r="F60" s="5" t="s">
        <v>14</v>
      </c>
      <c r="G60" s="5" t="s">
        <v>17</v>
      </c>
    </row>
    <row r="61" spans="1:7" outlineLevel="6" collapsed="1">
      <c r="A61" s="6" t="s">
        <v>11</v>
      </c>
      <c r="B61" s="7" t="s">
        <v>223</v>
      </c>
      <c r="C61" s="6" t="s">
        <v>13</v>
      </c>
      <c r="D61" s="6"/>
      <c r="E61" s="6" t="s">
        <v>223</v>
      </c>
      <c r="F61" s="6" t="s">
        <v>11</v>
      </c>
      <c r="G61" s="6" t="s">
        <v>13</v>
      </c>
    </row>
    <row r="62" spans="1:7" outlineLevel="7" collapsed="1">
      <c r="A62" s="5" t="s">
        <v>11</v>
      </c>
      <c r="B62" s="5" t="s">
        <v>15</v>
      </c>
      <c r="C62" s="5" t="s">
        <v>13</v>
      </c>
      <c r="D62" s="5"/>
      <c r="E62" s="5" t="s">
        <v>337</v>
      </c>
      <c r="F62" s="5" t="s">
        <v>14</v>
      </c>
      <c r="G62" s="5" t="s">
        <v>17</v>
      </c>
    </row>
    <row r="63" spans="1:7" ht="29" outlineLevel="7" collapsed="1">
      <c r="A63" s="5" t="s">
        <v>11</v>
      </c>
      <c r="B63" s="5" t="s">
        <v>139</v>
      </c>
      <c r="C63" s="5" t="s">
        <v>13</v>
      </c>
      <c r="D63" s="5"/>
      <c r="E63" s="5" t="s">
        <v>338</v>
      </c>
      <c r="F63" s="5" t="s">
        <v>14</v>
      </c>
      <c r="G63" s="5">
        <v>1</v>
      </c>
    </row>
    <row r="64" spans="1:7" ht="29" outlineLevel="7" collapsed="1">
      <c r="A64" s="5" t="s">
        <v>11</v>
      </c>
      <c r="B64" s="5" t="s">
        <v>139</v>
      </c>
      <c r="C64" s="5" t="s">
        <v>13</v>
      </c>
      <c r="D64" s="5"/>
      <c r="E64" s="5" t="s">
        <v>339</v>
      </c>
      <c r="F64" s="5" t="s">
        <v>14</v>
      </c>
      <c r="G64" s="5">
        <v>1</v>
      </c>
    </row>
    <row r="65" spans="1:7" outlineLevel="7" collapsed="1">
      <c r="A65" s="5" t="s">
        <v>11</v>
      </c>
      <c r="B65" s="5" t="s">
        <v>139</v>
      </c>
      <c r="C65" s="5" t="s">
        <v>13</v>
      </c>
      <c r="D65" s="5"/>
      <c r="E65" s="5" t="s">
        <v>340</v>
      </c>
      <c r="F65" s="5" t="s">
        <v>14</v>
      </c>
      <c r="G65" s="5">
        <v>1</v>
      </c>
    </row>
    <row r="66" spans="1:7" outlineLevel="2" collapsed="1">
      <c r="A66" s="6" t="s">
        <v>14</v>
      </c>
      <c r="B66" s="7" t="s">
        <v>209</v>
      </c>
      <c r="C66" s="6" t="s">
        <v>13</v>
      </c>
      <c r="D66" s="6" t="b">
        <f>EXACT(G9,"Yes")</f>
        <v>1</v>
      </c>
      <c r="E66" s="6" t="s">
        <v>210</v>
      </c>
      <c r="F66" s="6" t="s">
        <v>14</v>
      </c>
      <c r="G66" s="6" t="s">
        <v>13</v>
      </c>
    </row>
    <row r="67" spans="1:7" ht="43.5" outlineLevel="3" collapsed="1">
      <c r="A67" s="5" t="s">
        <v>11</v>
      </c>
      <c r="B67" s="5" t="s">
        <v>53</v>
      </c>
      <c r="C67" s="8" t="s">
        <v>331</v>
      </c>
      <c r="D67" s="5"/>
      <c r="E67" s="5" t="s">
        <v>332</v>
      </c>
      <c r="F67" s="5" t="s">
        <v>14</v>
      </c>
      <c r="G67" s="5" t="s">
        <v>333</v>
      </c>
    </row>
    <row r="68" spans="1:7" outlineLevel="3" collapsed="1">
      <c r="A68" s="6" t="s">
        <v>14</v>
      </c>
      <c r="B68" s="7" t="s">
        <v>334</v>
      </c>
      <c r="C68" s="6" t="s">
        <v>13</v>
      </c>
      <c r="D68" s="6" t="b">
        <f>EXACT(G67,"Lambda (λy) should be determined by applying the step wise procedure provided in appendix 3 of methodology")</f>
        <v>0</v>
      </c>
      <c r="E68" s="6" t="s">
        <v>334</v>
      </c>
      <c r="F68" s="6" t="s">
        <v>14</v>
      </c>
      <c r="G68" s="6" t="s">
        <v>13</v>
      </c>
    </row>
    <row r="69" spans="1:7" ht="29" outlineLevel="4" collapsed="1">
      <c r="A69" s="5" t="s">
        <v>11</v>
      </c>
      <c r="B69" s="5" t="s">
        <v>139</v>
      </c>
      <c r="C69" s="5" t="s">
        <v>13</v>
      </c>
      <c r="D69" s="5"/>
      <c r="E69" s="5" t="s">
        <v>398</v>
      </c>
      <c r="F69" s="5" t="s">
        <v>14</v>
      </c>
      <c r="G69" s="5">
        <v>1</v>
      </c>
    </row>
    <row r="70" spans="1:7" outlineLevel="4" collapsed="1">
      <c r="A70" s="5" t="s">
        <v>11</v>
      </c>
      <c r="B70" s="5" t="s">
        <v>15</v>
      </c>
      <c r="C70" s="5" t="s">
        <v>13</v>
      </c>
      <c r="D70" s="5"/>
      <c r="E70" s="5" t="s">
        <v>399</v>
      </c>
      <c r="F70" s="5" t="s">
        <v>14</v>
      </c>
      <c r="G70" s="5" t="s">
        <v>17</v>
      </c>
    </row>
    <row r="71" spans="1:7" outlineLevel="4" collapsed="1">
      <c r="A71" s="5" t="s">
        <v>11</v>
      </c>
      <c r="B71" s="5" t="s">
        <v>400</v>
      </c>
      <c r="C71" s="5" t="s">
        <v>13</v>
      </c>
      <c r="D71" s="5"/>
      <c r="E71" s="5" t="s">
        <v>401</v>
      </c>
      <c r="F71" s="5" t="s">
        <v>14</v>
      </c>
      <c r="G71" s="5" t="s">
        <v>449</v>
      </c>
    </row>
    <row r="72" spans="1:7" outlineLevel="3" collapsed="1">
      <c r="A72" s="6" t="s">
        <v>14</v>
      </c>
      <c r="B72" s="7" t="s">
        <v>335</v>
      </c>
      <c r="C72" s="6" t="s">
        <v>13</v>
      </c>
      <c r="D72" s="6" t="b">
        <f>EXACT(G67,"Use default values of lambda based on the share of electricity generation from low-cost/must-run in total generation")</f>
        <v>1</v>
      </c>
      <c r="E72" s="6" t="s">
        <v>335</v>
      </c>
      <c r="F72" s="6" t="s">
        <v>14</v>
      </c>
      <c r="G72" s="6" t="s">
        <v>13</v>
      </c>
    </row>
    <row r="73" spans="1:7" ht="29" outlineLevel="4" collapsed="1">
      <c r="A73" s="5" t="s">
        <v>14</v>
      </c>
      <c r="B73" s="5" t="s">
        <v>139</v>
      </c>
      <c r="C73" s="5" t="s">
        <v>13</v>
      </c>
      <c r="D73" s="5" t="s">
        <v>14</v>
      </c>
      <c r="E73" s="5" t="s">
        <v>398</v>
      </c>
      <c r="F73" s="5" t="s">
        <v>14</v>
      </c>
      <c r="G73" s="5">
        <v>1</v>
      </c>
    </row>
    <row r="74" spans="1:7" outlineLevel="4" collapsed="1">
      <c r="A74" s="5" t="s">
        <v>14</v>
      </c>
      <c r="B74" s="5" t="s">
        <v>139</v>
      </c>
      <c r="C74" s="5" t="s">
        <v>13</v>
      </c>
      <c r="D74" s="5" t="s">
        <v>14</v>
      </c>
      <c r="E74" s="5" t="s">
        <v>403</v>
      </c>
      <c r="F74" s="5" t="s">
        <v>14</v>
      </c>
      <c r="G74" s="5">
        <v>1</v>
      </c>
    </row>
    <row r="75" spans="1:7" ht="29" outlineLevel="4" collapsed="1">
      <c r="A75" s="5" t="s">
        <v>11</v>
      </c>
      <c r="B75" s="5" t="s">
        <v>139</v>
      </c>
      <c r="C75" s="5" t="s">
        <v>13</v>
      </c>
      <c r="D75" s="5"/>
      <c r="E75" s="5" t="s">
        <v>404</v>
      </c>
      <c r="F75" s="5" t="s">
        <v>11</v>
      </c>
      <c r="G75" s="5">
        <v>1</v>
      </c>
    </row>
    <row r="76" spans="1:7" outlineLevel="4" collapsed="1">
      <c r="A76" s="5" t="s">
        <v>11</v>
      </c>
      <c r="B76" s="5" t="s">
        <v>139</v>
      </c>
      <c r="C76" s="5" t="s">
        <v>13</v>
      </c>
      <c r="D76" s="5"/>
      <c r="E76" s="5" t="s">
        <v>405</v>
      </c>
      <c r="F76" s="5" t="s">
        <v>11</v>
      </c>
      <c r="G76" s="5">
        <v>1</v>
      </c>
    </row>
    <row r="77" spans="1:7" outlineLevel="4" collapsed="1">
      <c r="A77" s="5" t="s">
        <v>11</v>
      </c>
      <c r="B77" s="5" t="s">
        <v>139</v>
      </c>
      <c r="C77" s="5" t="s">
        <v>13</v>
      </c>
      <c r="D77" s="5"/>
      <c r="E77" s="5" t="s">
        <v>406</v>
      </c>
      <c r="F77" s="5" t="s">
        <v>14</v>
      </c>
      <c r="G77" s="5">
        <v>1</v>
      </c>
    </row>
    <row r="78" spans="1:7" outlineLevel="3" collapsed="1">
      <c r="A78" s="5" t="s">
        <v>14</v>
      </c>
      <c r="B78" s="5" t="s">
        <v>139</v>
      </c>
      <c r="C78" s="5" t="s">
        <v>13</v>
      </c>
      <c r="D78" s="5" t="s">
        <v>14</v>
      </c>
      <c r="E78" s="5" t="s">
        <v>336</v>
      </c>
      <c r="F78" s="5" t="s">
        <v>14</v>
      </c>
      <c r="G78" s="5">
        <v>1</v>
      </c>
    </row>
    <row r="79" spans="1:7" outlineLevel="3" collapsed="1">
      <c r="A79" s="6" t="s">
        <v>11</v>
      </c>
      <c r="B79" s="7" t="s">
        <v>224</v>
      </c>
      <c r="C79" s="6" t="s">
        <v>13</v>
      </c>
      <c r="D79" s="6"/>
      <c r="E79" s="6" t="s">
        <v>225</v>
      </c>
      <c r="F79" s="6" t="s">
        <v>11</v>
      </c>
      <c r="G79" s="6" t="s">
        <v>13</v>
      </c>
    </row>
    <row r="80" spans="1:7" ht="29" outlineLevel="4" collapsed="1">
      <c r="A80" s="5" t="s">
        <v>11</v>
      </c>
      <c r="B80" s="5" t="s">
        <v>53</v>
      </c>
      <c r="C80" s="8" t="s">
        <v>341</v>
      </c>
      <c r="D80" s="5"/>
      <c r="E80" s="5" t="s">
        <v>342</v>
      </c>
      <c r="F80" s="5" t="s">
        <v>14</v>
      </c>
      <c r="G80" s="5" t="s">
        <v>343</v>
      </c>
    </row>
    <row r="81" spans="1:7" outlineLevel="4" collapsed="1">
      <c r="A81" s="6" t="s">
        <v>14</v>
      </c>
      <c r="B81" s="7" t="s">
        <v>344</v>
      </c>
      <c r="C81" s="6" t="s">
        <v>13</v>
      </c>
      <c r="D81" s="6" t="b">
        <f>EXACT(G80,"Only data available is the electricity generation for the specific power unit")</f>
        <v>0</v>
      </c>
      <c r="E81" s="6" t="s">
        <v>345</v>
      </c>
      <c r="F81" s="6" t="s">
        <v>14</v>
      </c>
      <c r="G81" s="6" t="s">
        <v>13</v>
      </c>
    </row>
    <row r="82" spans="1:7" outlineLevel="5" collapsed="1">
      <c r="A82" s="5" t="s">
        <v>14</v>
      </c>
      <c r="B82" s="5" t="s">
        <v>139</v>
      </c>
      <c r="C82" s="5" t="s">
        <v>13</v>
      </c>
      <c r="D82" s="5" t="s">
        <v>14</v>
      </c>
      <c r="E82" s="5" t="s">
        <v>408</v>
      </c>
      <c r="F82" s="5" t="s">
        <v>14</v>
      </c>
      <c r="G82" s="5">
        <v>1</v>
      </c>
    </row>
    <row r="83" spans="1:7" ht="29" outlineLevel="5" collapsed="1">
      <c r="A83" s="5" t="s">
        <v>11</v>
      </c>
      <c r="B83" s="5" t="s">
        <v>139</v>
      </c>
      <c r="C83" s="5" t="s">
        <v>13</v>
      </c>
      <c r="D83" s="5"/>
      <c r="E83" s="5" t="s">
        <v>409</v>
      </c>
      <c r="F83" s="5" t="s">
        <v>14</v>
      </c>
      <c r="G83" s="5">
        <v>1</v>
      </c>
    </row>
    <row r="84" spans="1:7" ht="29" outlineLevel="4" collapsed="1">
      <c r="A84" s="6" t="s">
        <v>14</v>
      </c>
      <c r="B84" s="7" t="s">
        <v>346</v>
      </c>
      <c r="C84" s="6" t="s">
        <v>13</v>
      </c>
      <c r="D84" s="6" t="b">
        <f>EXACT(G80,"Only data available for the specific power unit are the electricity generation and the fuel types used")</f>
        <v>0</v>
      </c>
      <c r="E84" s="6" t="s">
        <v>347</v>
      </c>
      <c r="F84" s="6" t="s">
        <v>14</v>
      </c>
      <c r="G84" s="6" t="s">
        <v>13</v>
      </c>
    </row>
    <row r="85" spans="1:7" outlineLevel="5" collapsed="1">
      <c r="A85" s="5" t="s">
        <v>14</v>
      </c>
      <c r="B85" s="5" t="s">
        <v>139</v>
      </c>
      <c r="C85" s="5" t="s">
        <v>13</v>
      </c>
      <c r="D85" s="5" t="s">
        <v>14</v>
      </c>
      <c r="E85" s="5" t="s">
        <v>410</v>
      </c>
      <c r="F85" s="5" t="s">
        <v>14</v>
      </c>
      <c r="G85" s="5">
        <v>1</v>
      </c>
    </row>
    <row r="86" spans="1:7" ht="29" outlineLevel="5" collapsed="1">
      <c r="A86" s="5" t="s">
        <v>11</v>
      </c>
      <c r="B86" s="5" t="s">
        <v>139</v>
      </c>
      <c r="C86" s="5" t="s">
        <v>13</v>
      </c>
      <c r="D86" s="5"/>
      <c r="E86" s="5" t="s">
        <v>409</v>
      </c>
      <c r="F86" s="5" t="s">
        <v>14</v>
      </c>
      <c r="G86" s="5">
        <v>1</v>
      </c>
    </row>
    <row r="87" spans="1:7" ht="29" outlineLevel="5" collapsed="1">
      <c r="A87" s="5" t="s">
        <v>11</v>
      </c>
      <c r="B87" s="5" t="s">
        <v>139</v>
      </c>
      <c r="C87" s="5" t="s">
        <v>13</v>
      </c>
      <c r="D87" s="5"/>
      <c r="E87" s="5" t="s">
        <v>411</v>
      </c>
      <c r="F87" s="5" t="s">
        <v>14</v>
      </c>
      <c r="G87" s="5">
        <v>1</v>
      </c>
    </row>
    <row r="88" spans="1:7" outlineLevel="5" collapsed="1">
      <c r="A88" s="5" t="s">
        <v>11</v>
      </c>
      <c r="B88" s="5" t="s">
        <v>139</v>
      </c>
      <c r="C88" s="5" t="s">
        <v>13</v>
      </c>
      <c r="D88" s="5"/>
      <c r="E88" s="5" t="s">
        <v>412</v>
      </c>
      <c r="F88" s="5" t="s">
        <v>14</v>
      </c>
      <c r="G88" s="5">
        <v>1</v>
      </c>
    </row>
    <row r="89" spans="1:7" outlineLevel="4" collapsed="1">
      <c r="A89" s="6" t="s">
        <v>14</v>
      </c>
      <c r="B89" s="7" t="s">
        <v>348</v>
      </c>
      <c r="C89" s="6" t="s">
        <v>13</v>
      </c>
      <c r="D89" s="6" t="b">
        <f>EXACT(G80,"Data available for fuel consumption and electricity generation")</f>
        <v>1</v>
      </c>
      <c r="E89" s="6" t="s">
        <v>343</v>
      </c>
      <c r="F89" s="6" t="s">
        <v>14</v>
      </c>
      <c r="G89" s="6" t="s">
        <v>13</v>
      </c>
    </row>
    <row r="90" spans="1:7" outlineLevel="5" collapsed="1">
      <c r="A90" s="5" t="s">
        <v>14</v>
      </c>
      <c r="B90" s="5" t="s">
        <v>139</v>
      </c>
      <c r="C90" s="5" t="s">
        <v>13</v>
      </c>
      <c r="D90" s="5" t="s">
        <v>14</v>
      </c>
      <c r="E90" s="5" t="s">
        <v>408</v>
      </c>
      <c r="F90" s="5" t="s">
        <v>14</v>
      </c>
      <c r="G90" s="5">
        <v>1</v>
      </c>
    </row>
    <row r="91" spans="1:7" ht="29" outlineLevel="5" collapsed="1">
      <c r="A91" s="5" t="s">
        <v>11</v>
      </c>
      <c r="B91" s="5" t="s">
        <v>15</v>
      </c>
      <c r="C91" s="5" t="s">
        <v>13</v>
      </c>
      <c r="D91" s="5"/>
      <c r="E91" s="5" t="s">
        <v>413</v>
      </c>
      <c r="F91" s="5" t="s">
        <v>14</v>
      </c>
      <c r="G91" s="5" t="s">
        <v>17</v>
      </c>
    </row>
    <row r="92" spans="1:7" ht="29" outlineLevel="5" collapsed="1">
      <c r="A92" s="5" t="s">
        <v>11</v>
      </c>
      <c r="B92" s="5" t="s">
        <v>139</v>
      </c>
      <c r="C92" s="5" t="s">
        <v>13</v>
      </c>
      <c r="D92" s="5"/>
      <c r="E92" s="5" t="s">
        <v>409</v>
      </c>
      <c r="F92" s="5" t="s">
        <v>14</v>
      </c>
      <c r="G92" s="5">
        <v>1</v>
      </c>
    </row>
    <row r="93" spans="1:7" outlineLevel="5" collapsed="1">
      <c r="A93" s="5" t="s">
        <v>11</v>
      </c>
      <c r="B93" s="5" t="s">
        <v>15</v>
      </c>
      <c r="C93" s="5" t="s">
        <v>13</v>
      </c>
      <c r="D93" s="5"/>
      <c r="E93" s="5" t="s">
        <v>414</v>
      </c>
      <c r="F93" s="5" t="s">
        <v>14</v>
      </c>
      <c r="G93" s="5" t="s">
        <v>17</v>
      </c>
    </row>
    <row r="94" spans="1:7" outlineLevel="5" collapsed="1">
      <c r="A94" s="6" t="s">
        <v>11</v>
      </c>
      <c r="B94" s="7" t="s">
        <v>223</v>
      </c>
      <c r="C94" s="6" t="s">
        <v>13</v>
      </c>
      <c r="D94" s="6"/>
      <c r="E94" s="6" t="s">
        <v>223</v>
      </c>
      <c r="F94" s="6" t="s">
        <v>11</v>
      </c>
      <c r="G94" s="6" t="s">
        <v>13</v>
      </c>
    </row>
    <row r="95" spans="1:7" outlineLevel="6" collapsed="1">
      <c r="A95" s="5" t="s">
        <v>11</v>
      </c>
      <c r="B95" s="5" t="s">
        <v>15</v>
      </c>
      <c r="C95" s="5" t="s">
        <v>13</v>
      </c>
      <c r="D95" s="5"/>
      <c r="E95" s="5" t="s">
        <v>337</v>
      </c>
      <c r="F95" s="5" t="s">
        <v>14</v>
      </c>
      <c r="G95" s="5" t="s">
        <v>17</v>
      </c>
    </row>
    <row r="96" spans="1:7" ht="29" outlineLevel="6" collapsed="1">
      <c r="A96" s="5" t="s">
        <v>11</v>
      </c>
      <c r="B96" s="5" t="s">
        <v>139</v>
      </c>
      <c r="C96" s="5" t="s">
        <v>13</v>
      </c>
      <c r="D96" s="5"/>
      <c r="E96" s="5" t="s">
        <v>338</v>
      </c>
      <c r="F96" s="5" t="s">
        <v>14</v>
      </c>
      <c r="G96" s="5">
        <v>1</v>
      </c>
    </row>
    <row r="97" spans="1:7" ht="29" outlineLevel="6" collapsed="1">
      <c r="A97" s="5" t="s">
        <v>11</v>
      </c>
      <c r="B97" s="5" t="s">
        <v>139</v>
      </c>
      <c r="C97" s="5" t="s">
        <v>13</v>
      </c>
      <c r="D97" s="5"/>
      <c r="E97" s="5" t="s">
        <v>339</v>
      </c>
      <c r="F97" s="5" t="s">
        <v>14</v>
      </c>
      <c r="G97" s="5">
        <v>1</v>
      </c>
    </row>
    <row r="98" spans="1:7" outlineLevel="6" collapsed="1">
      <c r="A98" s="5" t="s">
        <v>11</v>
      </c>
      <c r="B98" s="5" t="s">
        <v>139</v>
      </c>
      <c r="C98" s="5" t="s">
        <v>13</v>
      </c>
      <c r="D98" s="5"/>
      <c r="E98" s="5" t="s">
        <v>340</v>
      </c>
      <c r="F98" s="5" t="s">
        <v>14</v>
      </c>
      <c r="G98" s="5">
        <v>1</v>
      </c>
    </row>
    <row r="99" spans="1:7" outlineLevel="1" collapsed="1">
      <c r="A99" s="6" t="s">
        <v>14</v>
      </c>
      <c r="B99" s="7" t="s">
        <v>211</v>
      </c>
      <c r="C99" s="6" t="s">
        <v>13</v>
      </c>
      <c r="D99" s="6" t="b">
        <f>EXACT(G7,"Yes")</f>
        <v>1</v>
      </c>
      <c r="E99" s="6" t="s">
        <v>212</v>
      </c>
      <c r="F99" s="6" t="s">
        <v>14</v>
      </c>
      <c r="G99" s="6" t="s">
        <v>13</v>
      </c>
    </row>
    <row r="100" spans="1:7" ht="29" outlineLevel="2" collapsed="1">
      <c r="A100" s="5" t="s">
        <v>11</v>
      </c>
      <c r="B100" s="5" t="s">
        <v>53</v>
      </c>
      <c r="C100" s="8" t="s">
        <v>213</v>
      </c>
      <c r="D100" s="5"/>
      <c r="E100" s="5" t="s">
        <v>214</v>
      </c>
      <c r="F100" s="5" t="s">
        <v>14</v>
      </c>
      <c r="G100" s="5" t="s">
        <v>215</v>
      </c>
    </row>
    <row r="101" spans="1:7" ht="29" outlineLevel="2" collapsed="1">
      <c r="A101" s="6" t="s">
        <v>14</v>
      </c>
      <c r="B101" s="7" t="s">
        <v>216</v>
      </c>
      <c r="C101" s="6" t="s">
        <v>13</v>
      </c>
      <c r="D101" s="6" t="b">
        <f>EXACT(G100,"Based on the total net electricity generation of all power plants serving the system and the fuel types and total fuel consumption of the project electricity system")</f>
        <v>0</v>
      </c>
      <c r="E101" s="6" t="s">
        <v>217</v>
      </c>
      <c r="F101" s="6" t="s">
        <v>14</v>
      </c>
      <c r="G101" s="6" t="s">
        <v>13</v>
      </c>
    </row>
    <row r="102" spans="1:7" outlineLevel="3" collapsed="1">
      <c r="A102" s="5" t="s">
        <v>14</v>
      </c>
      <c r="B102" s="5" t="s">
        <v>139</v>
      </c>
      <c r="C102" s="5" t="s">
        <v>13</v>
      </c>
      <c r="D102" s="5" t="s">
        <v>14</v>
      </c>
      <c r="E102" s="5" t="s">
        <v>221</v>
      </c>
      <c r="F102" s="5" t="s">
        <v>14</v>
      </c>
      <c r="G102" s="5">
        <v>1</v>
      </c>
    </row>
    <row r="103" spans="1:7" ht="29" outlineLevel="3" collapsed="1">
      <c r="A103" s="5" t="s">
        <v>11</v>
      </c>
      <c r="B103" s="5" t="s">
        <v>139</v>
      </c>
      <c r="C103" s="5" t="s">
        <v>13</v>
      </c>
      <c r="D103" s="5"/>
      <c r="E103" s="5" t="s">
        <v>222</v>
      </c>
      <c r="F103" s="5" t="s">
        <v>14</v>
      </c>
      <c r="G103" s="5">
        <v>1</v>
      </c>
    </row>
    <row r="104" spans="1:7" outlineLevel="3" collapsed="1">
      <c r="A104" s="6" t="s">
        <v>11</v>
      </c>
      <c r="B104" s="7" t="s">
        <v>223</v>
      </c>
      <c r="C104" s="6" t="s">
        <v>13</v>
      </c>
      <c r="D104" s="6"/>
      <c r="E104" s="6" t="s">
        <v>223</v>
      </c>
      <c r="F104" s="6" t="s">
        <v>11</v>
      </c>
      <c r="G104" s="6" t="s">
        <v>13</v>
      </c>
    </row>
    <row r="105" spans="1:7" outlineLevel="4" collapsed="1">
      <c r="A105" s="5" t="s">
        <v>11</v>
      </c>
      <c r="B105" s="5" t="s">
        <v>15</v>
      </c>
      <c r="C105" s="5" t="s">
        <v>13</v>
      </c>
      <c r="D105" s="5"/>
      <c r="E105" s="5" t="s">
        <v>337</v>
      </c>
      <c r="F105" s="5" t="s">
        <v>14</v>
      </c>
      <c r="G105" s="5" t="s">
        <v>17</v>
      </c>
    </row>
    <row r="106" spans="1:7" ht="29" outlineLevel="4" collapsed="1">
      <c r="A106" s="5" t="s">
        <v>11</v>
      </c>
      <c r="B106" s="5" t="s">
        <v>139</v>
      </c>
      <c r="C106" s="5" t="s">
        <v>13</v>
      </c>
      <c r="D106" s="5"/>
      <c r="E106" s="5" t="s">
        <v>338</v>
      </c>
      <c r="F106" s="5" t="s">
        <v>14</v>
      </c>
      <c r="G106" s="5">
        <v>1</v>
      </c>
    </row>
    <row r="107" spans="1:7" ht="29" outlineLevel="4" collapsed="1">
      <c r="A107" s="5" t="s">
        <v>11</v>
      </c>
      <c r="B107" s="5" t="s">
        <v>139</v>
      </c>
      <c r="C107" s="5" t="s">
        <v>13</v>
      </c>
      <c r="D107" s="5"/>
      <c r="E107" s="5" t="s">
        <v>339</v>
      </c>
      <c r="F107" s="5" t="s">
        <v>14</v>
      </c>
      <c r="G107" s="5">
        <v>1</v>
      </c>
    </row>
    <row r="108" spans="1:7" outlineLevel="4" collapsed="1">
      <c r="A108" s="5" t="s">
        <v>11</v>
      </c>
      <c r="B108" s="5" t="s">
        <v>139</v>
      </c>
      <c r="C108" s="5" t="s">
        <v>13</v>
      </c>
      <c r="D108" s="5"/>
      <c r="E108" s="5" t="s">
        <v>340</v>
      </c>
      <c r="F108" s="5" t="s">
        <v>14</v>
      </c>
      <c r="G108" s="5">
        <v>1</v>
      </c>
    </row>
    <row r="109" spans="1:7" outlineLevel="2" collapsed="1">
      <c r="A109" s="6" t="s">
        <v>14</v>
      </c>
      <c r="B109" s="7" t="s">
        <v>218</v>
      </c>
      <c r="C109" s="6" t="s">
        <v>13</v>
      </c>
      <c r="D109" s="6" t="b">
        <f>EXACT(G100,"Based on the net electricity generation and a CO2 emission factor of each power unit")</f>
        <v>1</v>
      </c>
      <c r="E109" s="6" t="s">
        <v>219</v>
      </c>
      <c r="F109" s="6" t="s">
        <v>14</v>
      </c>
      <c r="G109" s="6" t="s">
        <v>13</v>
      </c>
    </row>
    <row r="110" spans="1:7" outlineLevel="3" collapsed="1">
      <c r="A110" s="5" t="s">
        <v>14</v>
      </c>
      <c r="B110" s="5" t="s">
        <v>139</v>
      </c>
      <c r="C110" s="5" t="s">
        <v>13</v>
      </c>
      <c r="D110" s="5" t="s">
        <v>14</v>
      </c>
      <c r="E110" s="5" t="s">
        <v>221</v>
      </c>
      <c r="F110" s="5" t="s">
        <v>14</v>
      </c>
      <c r="G110" s="5">
        <v>1</v>
      </c>
    </row>
    <row r="111" spans="1:7" outlineLevel="3" collapsed="1">
      <c r="A111" s="6" t="s">
        <v>11</v>
      </c>
      <c r="B111" s="7" t="s">
        <v>224</v>
      </c>
      <c r="C111" s="6" t="s">
        <v>13</v>
      </c>
      <c r="D111" s="6"/>
      <c r="E111" s="6" t="s">
        <v>225</v>
      </c>
      <c r="F111" s="6" t="s">
        <v>11</v>
      </c>
      <c r="G111" s="6" t="s">
        <v>13</v>
      </c>
    </row>
    <row r="112" spans="1:7" ht="29" outlineLevel="4" collapsed="1">
      <c r="A112" s="5" t="s">
        <v>11</v>
      </c>
      <c r="B112" s="5" t="s">
        <v>53</v>
      </c>
      <c r="C112" s="8" t="s">
        <v>341</v>
      </c>
      <c r="D112" s="5"/>
      <c r="E112" s="5" t="s">
        <v>342</v>
      </c>
      <c r="F112" s="5" t="s">
        <v>14</v>
      </c>
      <c r="G112" s="5" t="s">
        <v>343</v>
      </c>
    </row>
    <row r="113" spans="1:7" outlineLevel="4" collapsed="1">
      <c r="A113" s="6" t="s">
        <v>14</v>
      </c>
      <c r="B113" s="7" t="s">
        <v>344</v>
      </c>
      <c r="C113" s="6" t="s">
        <v>13</v>
      </c>
      <c r="D113" s="6" t="b">
        <f>EXACT(G112,"Only data available is the electricity generation for the specific power unit")</f>
        <v>0</v>
      </c>
      <c r="E113" s="6" t="s">
        <v>345</v>
      </c>
      <c r="F113" s="6" t="s">
        <v>14</v>
      </c>
      <c r="G113" s="6" t="s">
        <v>13</v>
      </c>
    </row>
    <row r="114" spans="1:7" outlineLevel="5" collapsed="1">
      <c r="A114" s="5" t="s">
        <v>14</v>
      </c>
      <c r="B114" s="5" t="s">
        <v>139</v>
      </c>
      <c r="C114" s="5" t="s">
        <v>13</v>
      </c>
      <c r="D114" s="5" t="s">
        <v>14</v>
      </c>
      <c r="E114" s="5" t="s">
        <v>408</v>
      </c>
      <c r="F114" s="5" t="s">
        <v>14</v>
      </c>
      <c r="G114" s="5">
        <v>1</v>
      </c>
    </row>
    <row r="115" spans="1:7" ht="29" outlineLevel="5" collapsed="1">
      <c r="A115" s="5" t="s">
        <v>11</v>
      </c>
      <c r="B115" s="5" t="s">
        <v>139</v>
      </c>
      <c r="C115" s="5" t="s">
        <v>13</v>
      </c>
      <c r="D115" s="5"/>
      <c r="E115" s="5" t="s">
        <v>409</v>
      </c>
      <c r="F115" s="5" t="s">
        <v>14</v>
      </c>
      <c r="G115" s="5">
        <v>1</v>
      </c>
    </row>
    <row r="116" spans="1:7" ht="29" outlineLevel="4" collapsed="1">
      <c r="A116" s="6" t="s">
        <v>14</v>
      </c>
      <c r="B116" s="7" t="s">
        <v>346</v>
      </c>
      <c r="C116" s="6" t="s">
        <v>13</v>
      </c>
      <c r="D116" s="6" t="b">
        <f>EXACT(G112,"Only data available for the specific power unit are the electricity generation and the fuel types used")</f>
        <v>0</v>
      </c>
      <c r="E116" s="6" t="s">
        <v>347</v>
      </c>
      <c r="F116" s="6" t="s">
        <v>14</v>
      </c>
      <c r="G116" s="6" t="s">
        <v>13</v>
      </c>
    </row>
    <row r="117" spans="1:7" outlineLevel="5" collapsed="1">
      <c r="A117" s="5" t="s">
        <v>14</v>
      </c>
      <c r="B117" s="5" t="s">
        <v>139</v>
      </c>
      <c r="C117" s="5" t="s">
        <v>13</v>
      </c>
      <c r="D117" s="5" t="s">
        <v>14</v>
      </c>
      <c r="E117" s="5" t="s">
        <v>410</v>
      </c>
      <c r="F117" s="5" t="s">
        <v>14</v>
      </c>
      <c r="G117" s="5">
        <v>1</v>
      </c>
    </row>
    <row r="118" spans="1:7" ht="29" outlineLevel="5" collapsed="1">
      <c r="A118" s="5" t="s">
        <v>11</v>
      </c>
      <c r="B118" s="5" t="s">
        <v>139</v>
      </c>
      <c r="C118" s="5" t="s">
        <v>13</v>
      </c>
      <c r="D118" s="5"/>
      <c r="E118" s="5" t="s">
        <v>409</v>
      </c>
      <c r="F118" s="5" t="s">
        <v>14</v>
      </c>
      <c r="G118" s="5">
        <v>1</v>
      </c>
    </row>
    <row r="119" spans="1:7" ht="29" outlineLevel="5" collapsed="1">
      <c r="A119" s="5" t="s">
        <v>11</v>
      </c>
      <c r="B119" s="5" t="s">
        <v>139</v>
      </c>
      <c r="C119" s="5" t="s">
        <v>13</v>
      </c>
      <c r="D119" s="5"/>
      <c r="E119" s="5" t="s">
        <v>411</v>
      </c>
      <c r="F119" s="5" t="s">
        <v>14</v>
      </c>
      <c r="G119" s="5">
        <v>1</v>
      </c>
    </row>
    <row r="120" spans="1:7" outlineLevel="5" collapsed="1">
      <c r="A120" s="5" t="s">
        <v>11</v>
      </c>
      <c r="B120" s="5" t="s">
        <v>139</v>
      </c>
      <c r="C120" s="5" t="s">
        <v>13</v>
      </c>
      <c r="D120" s="5"/>
      <c r="E120" s="5" t="s">
        <v>412</v>
      </c>
      <c r="F120" s="5" t="s">
        <v>14</v>
      </c>
      <c r="G120" s="5">
        <v>1</v>
      </c>
    </row>
    <row r="121" spans="1:7" outlineLevel="4" collapsed="1">
      <c r="A121" s="6" t="s">
        <v>14</v>
      </c>
      <c r="B121" s="7" t="s">
        <v>348</v>
      </c>
      <c r="C121" s="6" t="s">
        <v>13</v>
      </c>
      <c r="D121" s="6" t="b">
        <f>EXACT(G112,"Data available for fuel consumption and electricity generation")</f>
        <v>1</v>
      </c>
      <c r="E121" s="6" t="s">
        <v>343</v>
      </c>
      <c r="F121" s="6" t="s">
        <v>14</v>
      </c>
      <c r="G121" s="6" t="s">
        <v>13</v>
      </c>
    </row>
    <row r="122" spans="1:7" outlineLevel="5" collapsed="1">
      <c r="A122" s="5" t="s">
        <v>14</v>
      </c>
      <c r="B122" s="5" t="s">
        <v>139</v>
      </c>
      <c r="C122" s="5" t="s">
        <v>13</v>
      </c>
      <c r="D122" s="5" t="s">
        <v>14</v>
      </c>
      <c r="E122" s="5" t="s">
        <v>408</v>
      </c>
      <c r="F122" s="5" t="s">
        <v>14</v>
      </c>
      <c r="G122" s="5">
        <v>1</v>
      </c>
    </row>
    <row r="123" spans="1:7" ht="29" outlineLevel="5" collapsed="1">
      <c r="A123" s="5" t="s">
        <v>11</v>
      </c>
      <c r="B123" s="5" t="s">
        <v>15</v>
      </c>
      <c r="C123" s="5" t="s">
        <v>13</v>
      </c>
      <c r="D123" s="5"/>
      <c r="E123" s="5" t="s">
        <v>413</v>
      </c>
      <c r="F123" s="5" t="s">
        <v>14</v>
      </c>
      <c r="G123" s="5" t="s">
        <v>17</v>
      </c>
    </row>
    <row r="124" spans="1:7" ht="29" outlineLevel="5" collapsed="1">
      <c r="A124" s="5" t="s">
        <v>11</v>
      </c>
      <c r="B124" s="5" t="s">
        <v>139</v>
      </c>
      <c r="C124" s="5" t="s">
        <v>13</v>
      </c>
      <c r="D124" s="5"/>
      <c r="E124" s="5" t="s">
        <v>409</v>
      </c>
      <c r="F124" s="5" t="s">
        <v>14</v>
      </c>
      <c r="G124" s="5">
        <v>1</v>
      </c>
    </row>
    <row r="125" spans="1:7" outlineLevel="5" collapsed="1">
      <c r="A125" s="5" t="s">
        <v>11</v>
      </c>
      <c r="B125" s="5" t="s">
        <v>15</v>
      </c>
      <c r="C125" s="5" t="s">
        <v>13</v>
      </c>
      <c r="D125" s="5"/>
      <c r="E125" s="5" t="s">
        <v>414</v>
      </c>
      <c r="F125" s="5" t="s">
        <v>14</v>
      </c>
      <c r="G125" s="5" t="s">
        <v>17</v>
      </c>
    </row>
    <row r="126" spans="1:7" outlineLevel="5" collapsed="1">
      <c r="A126" s="6" t="s">
        <v>11</v>
      </c>
      <c r="B126" s="7" t="s">
        <v>223</v>
      </c>
      <c r="C126" s="6" t="s">
        <v>13</v>
      </c>
      <c r="D126" s="6"/>
      <c r="E126" s="6" t="s">
        <v>223</v>
      </c>
      <c r="F126" s="6" t="s">
        <v>11</v>
      </c>
      <c r="G126" s="6" t="s">
        <v>13</v>
      </c>
    </row>
    <row r="127" spans="1:7" outlineLevel="6" collapsed="1">
      <c r="A127" s="5" t="s">
        <v>11</v>
      </c>
      <c r="B127" s="5" t="s">
        <v>15</v>
      </c>
      <c r="C127" s="5" t="s">
        <v>13</v>
      </c>
      <c r="D127" s="5"/>
      <c r="E127" s="5" t="s">
        <v>337</v>
      </c>
      <c r="F127" s="5" t="s">
        <v>14</v>
      </c>
      <c r="G127" s="5" t="s">
        <v>17</v>
      </c>
    </row>
    <row r="128" spans="1:7" ht="29" outlineLevel="6" collapsed="1">
      <c r="A128" s="5" t="s">
        <v>11</v>
      </c>
      <c r="B128" s="5" t="s">
        <v>139</v>
      </c>
      <c r="C128" s="5" t="s">
        <v>13</v>
      </c>
      <c r="D128" s="5"/>
      <c r="E128" s="5" t="s">
        <v>338</v>
      </c>
      <c r="F128" s="5" t="s">
        <v>14</v>
      </c>
      <c r="G128" s="5">
        <v>1</v>
      </c>
    </row>
    <row r="129" spans="1:7" ht="29" outlineLevel="6" collapsed="1">
      <c r="A129" s="5" t="s">
        <v>11</v>
      </c>
      <c r="B129" s="5" t="s">
        <v>139</v>
      </c>
      <c r="C129" s="5" t="s">
        <v>13</v>
      </c>
      <c r="D129" s="5"/>
      <c r="E129" s="5" t="s">
        <v>339</v>
      </c>
      <c r="F129" s="5" t="s">
        <v>14</v>
      </c>
      <c r="G129" s="5">
        <v>1</v>
      </c>
    </row>
    <row r="130" spans="1:7" outlineLevel="6" collapsed="1">
      <c r="A130" s="5" t="s">
        <v>11</v>
      </c>
      <c r="B130" s="5" t="s">
        <v>139</v>
      </c>
      <c r="C130" s="5" t="s">
        <v>13</v>
      </c>
      <c r="D130" s="5"/>
      <c r="E130" s="5" t="s">
        <v>340</v>
      </c>
      <c r="F130" s="5" t="s">
        <v>14</v>
      </c>
      <c r="G130" s="5">
        <v>1</v>
      </c>
    </row>
    <row r="131" spans="1:7" outlineLevel="2" collapsed="1">
      <c r="A131" s="5" t="s">
        <v>14</v>
      </c>
      <c r="B131" s="5" t="s">
        <v>139</v>
      </c>
      <c r="C131" s="5" t="s">
        <v>13</v>
      </c>
      <c r="D131" s="5" t="s">
        <v>14</v>
      </c>
      <c r="E131" s="5" t="s">
        <v>220</v>
      </c>
      <c r="F131" s="5" t="s">
        <v>14</v>
      </c>
      <c r="G131" s="5">
        <v>1</v>
      </c>
    </row>
    <row r="132" spans="1:7">
      <c r="A132" s="3" t="s">
        <v>14</v>
      </c>
      <c r="B132" s="4" t="s">
        <v>211</v>
      </c>
      <c r="C132" s="3" t="s">
        <v>13</v>
      </c>
      <c r="D132" s="3" t="b">
        <f>EXACT(G5,"Yes")</f>
        <v>1</v>
      </c>
      <c r="E132" s="3" t="s">
        <v>212</v>
      </c>
      <c r="F132" s="3" t="s">
        <v>14</v>
      </c>
      <c r="G132" s="3" t="s">
        <v>13</v>
      </c>
    </row>
    <row r="133" spans="1:7" ht="29" outlineLevel="1" collapsed="1">
      <c r="A133" s="5" t="s">
        <v>11</v>
      </c>
      <c r="B133" s="5" t="s">
        <v>53</v>
      </c>
      <c r="C133" s="8" t="s">
        <v>213</v>
      </c>
      <c r="D133" s="5"/>
      <c r="E133" s="5" t="s">
        <v>214</v>
      </c>
      <c r="F133" s="5" t="s">
        <v>14</v>
      </c>
      <c r="G133" s="5" t="s">
        <v>215</v>
      </c>
    </row>
    <row r="134" spans="1:7" ht="29" outlineLevel="1" collapsed="1">
      <c r="A134" s="6" t="s">
        <v>14</v>
      </c>
      <c r="B134" s="7" t="s">
        <v>216</v>
      </c>
      <c r="C134" s="6" t="s">
        <v>13</v>
      </c>
      <c r="D134" s="6" t="b">
        <f>EXACT(G133,"Based on the total net electricity generation of all power plants serving the system and the fuel types and total fuel consumption of the project electricity system")</f>
        <v>0</v>
      </c>
      <c r="E134" s="6" t="s">
        <v>217</v>
      </c>
      <c r="F134" s="6" t="s">
        <v>14</v>
      </c>
      <c r="G134" s="6" t="s">
        <v>13</v>
      </c>
    </row>
    <row r="135" spans="1:7" outlineLevel="2" collapsed="1">
      <c r="A135" s="5" t="s">
        <v>14</v>
      </c>
      <c r="B135" s="5" t="s">
        <v>139</v>
      </c>
      <c r="C135" s="5" t="s">
        <v>13</v>
      </c>
      <c r="D135" s="5" t="s">
        <v>14</v>
      </c>
      <c r="E135" s="5" t="s">
        <v>221</v>
      </c>
      <c r="F135" s="5" t="s">
        <v>14</v>
      </c>
      <c r="G135" s="5">
        <v>1</v>
      </c>
    </row>
    <row r="136" spans="1:7" ht="29" outlineLevel="2" collapsed="1">
      <c r="A136" s="5" t="s">
        <v>11</v>
      </c>
      <c r="B136" s="5" t="s">
        <v>139</v>
      </c>
      <c r="C136" s="5" t="s">
        <v>13</v>
      </c>
      <c r="D136" s="5"/>
      <c r="E136" s="5" t="s">
        <v>222</v>
      </c>
      <c r="F136" s="5" t="s">
        <v>14</v>
      </c>
      <c r="G136" s="5">
        <v>1</v>
      </c>
    </row>
    <row r="137" spans="1:7" outlineLevel="2" collapsed="1">
      <c r="A137" s="6" t="s">
        <v>11</v>
      </c>
      <c r="B137" s="7" t="s">
        <v>223</v>
      </c>
      <c r="C137" s="6" t="s">
        <v>13</v>
      </c>
      <c r="D137" s="6"/>
      <c r="E137" s="6" t="s">
        <v>223</v>
      </c>
      <c r="F137" s="6" t="s">
        <v>11</v>
      </c>
      <c r="G137" s="6" t="s">
        <v>13</v>
      </c>
    </row>
    <row r="138" spans="1:7" outlineLevel="3" collapsed="1">
      <c r="A138" s="5" t="s">
        <v>11</v>
      </c>
      <c r="B138" s="5" t="s">
        <v>15</v>
      </c>
      <c r="C138" s="5" t="s">
        <v>13</v>
      </c>
      <c r="D138" s="5"/>
      <c r="E138" s="5" t="s">
        <v>337</v>
      </c>
      <c r="F138" s="5" t="s">
        <v>14</v>
      </c>
      <c r="G138" s="5" t="s">
        <v>17</v>
      </c>
    </row>
    <row r="139" spans="1:7" ht="29" outlineLevel="3" collapsed="1">
      <c r="A139" s="5" t="s">
        <v>11</v>
      </c>
      <c r="B139" s="5" t="s">
        <v>139</v>
      </c>
      <c r="C139" s="5" t="s">
        <v>13</v>
      </c>
      <c r="D139" s="5"/>
      <c r="E139" s="5" t="s">
        <v>338</v>
      </c>
      <c r="F139" s="5" t="s">
        <v>14</v>
      </c>
      <c r="G139" s="5">
        <v>1</v>
      </c>
    </row>
    <row r="140" spans="1:7" ht="29" outlineLevel="3" collapsed="1">
      <c r="A140" s="5" t="s">
        <v>11</v>
      </c>
      <c r="B140" s="5" t="s">
        <v>139</v>
      </c>
      <c r="C140" s="5" t="s">
        <v>13</v>
      </c>
      <c r="D140" s="5"/>
      <c r="E140" s="5" t="s">
        <v>339</v>
      </c>
      <c r="F140" s="5" t="s">
        <v>14</v>
      </c>
      <c r="G140" s="5">
        <v>1</v>
      </c>
    </row>
    <row r="141" spans="1:7" outlineLevel="3" collapsed="1">
      <c r="A141" s="5" t="s">
        <v>11</v>
      </c>
      <c r="B141" s="5" t="s">
        <v>139</v>
      </c>
      <c r="C141" s="5" t="s">
        <v>13</v>
      </c>
      <c r="D141" s="5"/>
      <c r="E141" s="5" t="s">
        <v>340</v>
      </c>
      <c r="F141" s="5" t="s">
        <v>14</v>
      </c>
      <c r="G141" s="5">
        <v>1</v>
      </c>
    </row>
    <row r="142" spans="1:7" outlineLevel="1" collapsed="1">
      <c r="A142" s="6" t="s">
        <v>14</v>
      </c>
      <c r="B142" s="7" t="s">
        <v>218</v>
      </c>
      <c r="C142" s="6" t="s">
        <v>13</v>
      </c>
      <c r="D142" s="6" t="b">
        <f>EXACT(G133,"Based on the net electricity generation and a CO2 emission factor of each power unit")</f>
        <v>1</v>
      </c>
      <c r="E142" s="6" t="s">
        <v>219</v>
      </c>
      <c r="F142" s="6" t="s">
        <v>14</v>
      </c>
      <c r="G142" s="6" t="s">
        <v>13</v>
      </c>
    </row>
    <row r="143" spans="1:7" outlineLevel="2" collapsed="1">
      <c r="A143" s="5" t="s">
        <v>14</v>
      </c>
      <c r="B143" s="5" t="s">
        <v>139</v>
      </c>
      <c r="C143" s="5" t="s">
        <v>13</v>
      </c>
      <c r="D143" s="5" t="s">
        <v>14</v>
      </c>
      <c r="E143" s="5" t="s">
        <v>221</v>
      </c>
      <c r="F143" s="5" t="s">
        <v>14</v>
      </c>
      <c r="G143" s="5">
        <v>1</v>
      </c>
    </row>
    <row r="144" spans="1:7" outlineLevel="2" collapsed="1">
      <c r="A144" s="6" t="s">
        <v>11</v>
      </c>
      <c r="B144" s="7" t="s">
        <v>224</v>
      </c>
      <c r="C144" s="6" t="s">
        <v>13</v>
      </c>
      <c r="D144" s="6"/>
      <c r="E144" s="6" t="s">
        <v>225</v>
      </c>
      <c r="F144" s="6" t="s">
        <v>11</v>
      </c>
      <c r="G144" s="6" t="s">
        <v>13</v>
      </c>
    </row>
    <row r="145" spans="1:7" ht="29" outlineLevel="3" collapsed="1">
      <c r="A145" s="5" t="s">
        <v>11</v>
      </c>
      <c r="B145" s="5" t="s">
        <v>53</v>
      </c>
      <c r="C145" s="8" t="s">
        <v>341</v>
      </c>
      <c r="D145" s="5"/>
      <c r="E145" s="5" t="s">
        <v>342</v>
      </c>
      <c r="F145" s="5" t="s">
        <v>14</v>
      </c>
      <c r="G145" s="5" t="s">
        <v>343</v>
      </c>
    </row>
    <row r="146" spans="1:7" outlineLevel="3" collapsed="1">
      <c r="A146" s="6" t="s">
        <v>14</v>
      </c>
      <c r="B146" s="7" t="s">
        <v>344</v>
      </c>
      <c r="C146" s="6" t="s">
        <v>13</v>
      </c>
      <c r="D146" s="6" t="b">
        <f>EXACT(G145,"Only data available is the electricity generation for the specific power unit")</f>
        <v>0</v>
      </c>
      <c r="E146" s="6" t="s">
        <v>345</v>
      </c>
      <c r="F146" s="6" t="s">
        <v>14</v>
      </c>
      <c r="G146" s="6" t="s">
        <v>13</v>
      </c>
    </row>
    <row r="147" spans="1:7" outlineLevel="4" collapsed="1">
      <c r="A147" s="5" t="s">
        <v>14</v>
      </c>
      <c r="B147" s="5" t="s">
        <v>139</v>
      </c>
      <c r="C147" s="5" t="s">
        <v>13</v>
      </c>
      <c r="D147" s="5" t="s">
        <v>14</v>
      </c>
      <c r="E147" s="5" t="s">
        <v>408</v>
      </c>
      <c r="F147" s="5" t="s">
        <v>14</v>
      </c>
      <c r="G147" s="5">
        <v>1</v>
      </c>
    </row>
    <row r="148" spans="1:7" ht="29" outlineLevel="4" collapsed="1">
      <c r="A148" s="5" t="s">
        <v>11</v>
      </c>
      <c r="B148" s="5" t="s">
        <v>139</v>
      </c>
      <c r="C148" s="5" t="s">
        <v>13</v>
      </c>
      <c r="D148" s="5"/>
      <c r="E148" s="5" t="s">
        <v>409</v>
      </c>
      <c r="F148" s="5" t="s">
        <v>14</v>
      </c>
      <c r="G148" s="5">
        <v>1</v>
      </c>
    </row>
    <row r="149" spans="1:7" ht="29" outlineLevel="3" collapsed="1">
      <c r="A149" s="6" t="s">
        <v>14</v>
      </c>
      <c r="B149" s="7" t="s">
        <v>346</v>
      </c>
      <c r="C149" s="6" t="s">
        <v>13</v>
      </c>
      <c r="D149" s="6" t="b">
        <f>EXACT(G145,"Only data available for the specific power unit are the electricity generation and the fuel types used")</f>
        <v>0</v>
      </c>
      <c r="E149" s="6" t="s">
        <v>347</v>
      </c>
      <c r="F149" s="6" t="s">
        <v>14</v>
      </c>
      <c r="G149" s="6" t="s">
        <v>13</v>
      </c>
    </row>
    <row r="150" spans="1:7" outlineLevel="4" collapsed="1">
      <c r="A150" s="5" t="s">
        <v>14</v>
      </c>
      <c r="B150" s="5" t="s">
        <v>139</v>
      </c>
      <c r="C150" s="5" t="s">
        <v>13</v>
      </c>
      <c r="D150" s="5" t="s">
        <v>14</v>
      </c>
      <c r="E150" s="5" t="s">
        <v>410</v>
      </c>
      <c r="F150" s="5" t="s">
        <v>14</v>
      </c>
      <c r="G150" s="5">
        <v>1</v>
      </c>
    </row>
    <row r="151" spans="1:7" ht="29" outlineLevel="4" collapsed="1">
      <c r="A151" s="5" t="s">
        <v>11</v>
      </c>
      <c r="B151" s="5" t="s">
        <v>139</v>
      </c>
      <c r="C151" s="5" t="s">
        <v>13</v>
      </c>
      <c r="D151" s="5"/>
      <c r="E151" s="5" t="s">
        <v>409</v>
      </c>
      <c r="F151" s="5" t="s">
        <v>14</v>
      </c>
      <c r="G151" s="5">
        <v>1</v>
      </c>
    </row>
    <row r="152" spans="1:7" ht="29" outlineLevel="4" collapsed="1">
      <c r="A152" s="5" t="s">
        <v>11</v>
      </c>
      <c r="B152" s="5" t="s">
        <v>139</v>
      </c>
      <c r="C152" s="5" t="s">
        <v>13</v>
      </c>
      <c r="D152" s="5"/>
      <c r="E152" s="5" t="s">
        <v>411</v>
      </c>
      <c r="F152" s="5" t="s">
        <v>14</v>
      </c>
      <c r="G152" s="5">
        <v>1</v>
      </c>
    </row>
    <row r="153" spans="1:7" outlineLevel="4" collapsed="1">
      <c r="A153" s="5" t="s">
        <v>11</v>
      </c>
      <c r="B153" s="5" t="s">
        <v>139</v>
      </c>
      <c r="C153" s="5" t="s">
        <v>13</v>
      </c>
      <c r="D153" s="5"/>
      <c r="E153" s="5" t="s">
        <v>412</v>
      </c>
      <c r="F153" s="5" t="s">
        <v>14</v>
      </c>
      <c r="G153" s="5">
        <v>1</v>
      </c>
    </row>
    <row r="154" spans="1:7" outlineLevel="3" collapsed="1">
      <c r="A154" s="6" t="s">
        <v>14</v>
      </c>
      <c r="B154" s="7" t="s">
        <v>348</v>
      </c>
      <c r="C154" s="6" t="s">
        <v>13</v>
      </c>
      <c r="D154" s="6" t="b">
        <f>EXACT(G145,"Data available for fuel consumption and electricity generation")</f>
        <v>1</v>
      </c>
      <c r="E154" s="6" t="s">
        <v>343</v>
      </c>
      <c r="F154" s="6" t="s">
        <v>14</v>
      </c>
      <c r="G154" s="6" t="s">
        <v>13</v>
      </c>
    </row>
    <row r="155" spans="1:7" outlineLevel="4" collapsed="1">
      <c r="A155" s="5" t="s">
        <v>14</v>
      </c>
      <c r="B155" s="5" t="s">
        <v>139</v>
      </c>
      <c r="C155" s="5" t="s">
        <v>13</v>
      </c>
      <c r="D155" s="5" t="s">
        <v>14</v>
      </c>
      <c r="E155" s="5" t="s">
        <v>408</v>
      </c>
      <c r="F155" s="5" t="s">
        <v>14</v>
      </c>
      <c r="G155" s="5">
        <v>1</v>
      </c>
    </row>
    <row r="156" spans="1:7" ht="29" outlineLevel="4" collapsed="1">
      <c r="A156" s="5" t="s">
        <v>11</v>
      </c>
      <c r="B156" s="5" t="s">
        <v>15</v>
      </c>
      <c r="C156" s="5" t="s">
        <v>13</v>
      </c>
      <c r="D156" s="5"/>
      <c r="E156" s="5" t="s">
        <v>413</v>
      </c>
      <c r="F156" s="5" t="s">
        <v>14</v>
      </c>
      <c r="G156" s="5" t="s">
        <v>17</v>
      </c>
    </row>
    <row r="157" spans="1:7" ht="29" outlineLevel="4" collapsed="1">
      <c r="A157" s="5" t="s">
        <v>11</v>
      </c>
      <c r="B157" s="5" t="s">
        <v>139</v>
      </c>
      <c r="C157" s="5" t="s">
        <v>13</v>
      </c>
      <c r="D157" s="5"/>
      <c r="E157" s="5" t="s">
        <v>409</v>
      </c>
      <c r="F157" s="5" t="s">
        <v>14</v>
      </c>
      <c r="G157" s="5">
        <v>1</v>
      </c>
    </row>
    <row r="158" spans="1:7" outlineLevel="4" collapsed="1">
      <c r="A158" s="5" t="s">
        <v>11</v>
      </c>
      <c r="B158" s="5" t="s">
        <v>15</v>
      </c>
      <c r="C158" s="5" t="s">
        <v>13</v>
      </c>
      <c r="D158" s="5"/>
      <c r="E158" s="5" t="s">
        <v>414</v>
      </c>
      <c r="F158" s="5" t="s">
        <v>14</v>
      </c>
      <c r="G158" s="5" t="s">
        <v>17</v>
      </c>
    </row>
    <row r="159" spans="1:7" outlineLevel="4" collapsed="1">
      <c r="A159" s="6" t="s">
        <v>11</v>
      </c>
      <c r="B159" s="7" t="s">
        <v>223</v>
      </c>
      <c r="C159" s="6" t="s">
        <v>13</v>
      </c>
      <c r="D159" s="6"/>
      <c r="E159" s="6" t="s">
        <v>223</v>
      </c>
      <c r="F159" s="6" t="s">
        <v>11</v>
      </c>
      <c r="G159" s="6" t="s">
        <v>13</v>
      </c>
    </row>
    <row r="160" spans="1:7" outlineLevel="5" collapsed="1">
      <c r="A160" s="5" t="s">
        <v>11</v>
      </c>
      <c r="B160" s="5" t="s">
        <v>15</v>
      </c>
      <c r="C160" s="5" t="s">
        <v>13</v>
      </c>
      <c r="D160" s="5"/>
      <c r="E160" s="5" t="s">
        <v>337</v>
      </c>
      <c r="F160" s="5" t="s">
        <v>14</v>
      </c>
      <c r="G160" s="5" t="s">
        <v>17</v>
      </c>
    </row>
    <row r="161" spans="1:7" ht="29" outlineLevel="5" collapsed="1">
      <c r="A161" s="5" t="s">
        <v>11</v>
      </c>
      <c r="B161" s="5" t="s">
        <v>139</v>
      </c>
      <c r="C161" s="5" t="s">
        <v>13</v>
      </c>
      <c r="D161" s="5"/>
      <c r="E161" s="5" t="s">
        <v>338</v>
      </c>
      <c r="F161" s="5" t="s">
        <v>14</v>
      </c>
      <c r="G161" s="5">
        <v>1</v>
      </c>
    </row>
    <row r="162" spans="1:7" ht="29" outlineLevel="5" collapsed="1">
      <c r="A162" s="5" t="s">
        <v>11</v>
      </c>
      <c r="B162" s="5" t="s">
        <v>139</v>
      </c>
      <c r="C162" s="5" t="s">
        <v>13</v>
      </c>
      <c r="D162" s="5"/>
      <c r="E162" s="5" t="s">
        <v>339</v>
      </c>
      <c r="F162" s="5" t="s">
        <v>14</v>
      </c>
      <c r="G162" s="5">
        <v>1</v>
      </c>
    </row>
    <row r="163" spans="1:7" outlineLevel="5" collapsed="1">
      <c r="A163" s="5" t="s">
        <v>11</v>
      </c>
      <c r="B163" s="5" t="s">
        <v>139</v>
      </c>
      <c r="C163" s="5" t="s">
        <v>13</v>
      </c>
      <c r="D163" s="5"/>
      <c r="E163" s="5" t="s">
        <v>340</v>
      </c>
      <c r="F163" s="5" t="s">
        <v>14</v>
      </c>
      <c r="G163" s="5">
        <v>1</v>
      </c>
    </row>
    <row r="164" spans="1:7" outlineLevel="1" collapsed="1">
      <c r="A164" s="5" t="s">
        <v>14</v>
      </c>
      <c r="B164" s="5" t="s">
        <v>139</v>
      </c>
      <c r="C164" s="5" t="s">
        <v>13</v>
      </c>
      <c r="D164" s="5" t="s">
        <v>14</v>
      </c>
      <c r="E164" s="5" t="s">
        <v>220</v>
      </c>
      <c r="F164" s="5" t="s">
        <v>14</v>
      </c>
      <c r="G164" s="5">
        <v>1</v>
      </c>
    </row>
  </sheetData>
  <mergeCells count="3">
    <mergeCell ref="A1:G1"/>
    <mergeCell ref="B2:G2"/>
    <mergeCell ref="B3:G3"/>
  </mergeCells>
  <hyperlinks>
    <hyperlink ref="C5" location="#'Is LCMR share less than (enum)'!A3" display="Is LCMR share less than (enum)" xr:uid="{00000000-0004-0000-1600-000000000000}"/>
    <hyperlink ref="B6" location="#'Is the average load by LCMR le'!A1" display="Is the average load by LCMR le" xr:uid="{00000000-0004-0000-1600-000001000000}"/>
    <hyperlink ref="C7" location="#'Is the average load by  (enum)'!A3" display="Is the average load by  (enum)" xr:uid="{00000000-0004-0000-1600-000002000000}"/>
    <hyperlink ref="B8" location="#'Are hourly loads of the grid i'!A1" display="Are hourly loads of the grid i" xr:uid="{00000000-0004-0000-1600-000003000000}"/>
    <hyperlink ref="C9" location="#'Are hourly loads of the (enum)'!A3" display="Are hourly loads of the (enum)" xr:uid="{00000000-0004-0000-1600-000004000000}"/>
    <hyperlink ref="B10" location="#'Is the LASL more than one thir'!A1" display="Is the LASL more than one thir" xr:uid="{00000000-0004-0000-1600-000005000000}"/>
    <hyperlink ref="C11" location="#'Is the LASL more than o (enum)'!A3" display="Is the LASL more than o (enum)" xr:uid="{00000000-0004-0000-1600-000006000000}"/>
    <hyperlink ref="B12" location="#'Do you have annual aggregated '!A1" display="Do you have annual aggregated " xr:uid="{00000000-0004-0000-1600-000007000000}"/>
    <hyperlink ref="C13" location="#'Do you have annual aggr (enum)'!A3" display="Do you have annual aggr (enum)" xr:uid="{00000000-0004-0000-1600-000008000000}"/>
    <hyperlink ref="B15" location="#'Average OM Simple OM'!A1" display="Average OM Simple OM" xr:uid="{00000000-0004-0000-1600-000009000000}"/>
    <hyperlink ref="C16" location="#'Select one of the two o (enum)'!A3" display="Select one of the two o (enum)" xr:uid="{00000000-0004-0000-1600-00000A000000}"/>
    <hyperlink ref="B17" location="#'Calculation based on total fue'!A1" display="Calculation based on total fue" xr:uid="{00000000-0004-0000-1600-00000B000000}"/>
    <hyperlink ref="B20" location="#'Fuel Type'!A1" display="Fuel Type" xr:uid="{00000000-0004-0000-1600-00000C000000}"/>
    <hyperlink ref="B25" location="#'Calculation based on average e'!A1" display="Calculation based on average e" xr:uid="{00000000-0004-0000-1600-00000D000000}"/>
    <hyperlink ref="B27" location="#'(Average OM Simple Adj OM) Pow'!A1" display="(Average OM Simple Adj OM) Pow" xr:uid="{00000000-0004-0000-1600-00000E000000}"/>
    <hyperlink ref="C28" location="#'Select the option that  (enum)'!A3" display="Select the option that  (enum)" xr:uid="{00000000-0004-0000-1600-00000F000000}"/>
    <hyperlink ref="B29" location="#'Average OM (Option A3)'!A1" display="Average OM (Option A3)" xr:uid="{00000000-0004-0000-1600-000010000000}"/>
    <hyperlink ref="B30" location="#'Average OM (Option A2)'!A1" display="Average OM (Option A2)" xr:uid="{00000000-0004-0000-1600-000011000000}"/>
    <hyperlink ref="B31" location="#'Average OM (Option A1)'!A1" display="Average OM (Option A1)" xr:uid="{00000000-0004-0000-1600-000012000000}"/>
    <hyperlink ref="B33" location="#'Simple Adj OM'!A1" display="Simple Adj OM" xr:uid="{00000000-0004-0000-1600-000013000000}"/>
    <hyperlink ref="C34" location="#'Select the approach you (enum)'!A3" display="Select the approach you (enum)" xr:uid="{00000000-0004-0000-1600-000014000000}"/>
    <hyperlink ref="B35" location="#'Lambda Approach 2'!A1" display="Lambda Approach 2" xr:uid="{00000000-0004-0000-1600-000015000000}"/>
    <hyperlink ref="B39" location="#'Lambda Approach 1'!A1" display="Lambda Approach 1" xr:uid="{00000000-0004-0000-1600-000016000000}"/>
    <hyperlink ref="B46" location="#'(Average OM Simple Adj OM) Pow'!A1" display="(Average OM Simple Adj OM) Pow" xr:uid="{00000000-0004-0000-1600-000017000000}"/>
    <hyperlink ref="C47" location="#'Select the option that  (enum)'!A3" display="Select the option that  (enum)" xr:uid="{00000000-0004-0000-1600-000018000000}"/>
    <hyperlink ref="B48" location="#'Average OM (Option A3)'!A1" display="Average OM (Option A3)" xr:uid="{00000000-0004-0000-1600-000019000000}"/>
    <hyperlink ref="B51" location="#'Average OM (Option A2)'!A1" display="Average OM (Option A2)" xr:uid="{00000000-0004-0000-1600-00001A000000}"/>
    <hyperlink ref="B56" location="#'Average OM (Option A1)'!A1" display="Average OM (Option A1)" xr:uid="{00000000-0004-0000-1600-00001B000000}"/>
    <hyperlink ref="B61" location="#'Fuel Type'!A1" display="Fuel Type" xr:uid="{00000000-0004-0000-1600-00001C000000}"/>
    <hyperlink ref="B66" location="#'Simple Adj OM'!A1" display="Simple Adj OM" xr:uid="{00000000-0004-0000-1600-00001D000000}"/>
    <hyperlink ref="C67" location="#'Select the approach you (enum)'!A3" display="Select the approach you (enum)" xr:uid="{00000000-0004-0000-1600-00001E000000}"/>
    <hyperlink ref="B68" location="#'Lambda Approach 2'!A1" display="Lambda Approach 2" xr:uid="{00000000-0004-0000-1600-00001F000000}"/>
    <hyperlink ref="B72" location="#'Lambda Approach 1'!A1" display="Lambda Approach 1" xr:uid="{00000000-0004-0000-1600-000020000000}"/>
    <hyperlink ref="B79" location="#'(Average OM Simple Adj OM) Pow'!A1" display="(Average OM Simple Adj OM) Pow" xr:uid="{00000000-0004-0000-1600-000021000000}"/>
    <hyperlink ref="C80" location="#'Select the option that  (enum)'!A3" display="Select the option that  (enum)" xr:uid="{00000000-0004-0000-1600-000022000000}"/>
    <hyperlink ref="B81" location="#'Average OM (Option A3)'!A1" display="Average OM (Option A3)" xr:uid="{00000000-0004-0000-1600-000023000000}"/>
    <hyperlink ref="B84" location="#'Average OM (Option A2)'!A1" display="Average OM (Option A2)" xr:uid="{00000000-0004-0000-1600-000024000000}"/>
    <hyperlink ref="B89" location="#'Average OM (Option A1)'!A1" display="Average OM (Option A1)" xr:uid="{00000000-0004-0000-1600-000025000000}"/>
    <hyperlink ref="B94" location="#'Fuel Type'!A1" display="Fuel Type" xr:uid="{00000000-0004-0000-1600-000026000000}"/>
    <hyperlink ref="B99" location="#'Average OM Simple OM'!A1" display="Average OM Simple OM" xr:uid="{00000000-0004-0000-1600-000027000000}"/>
    <hyperlink ref="C100" location="#'Select one of the two o (enum)'!A3" display="Select one of the two o (enum)" xr:uid="{00000000-0004-0000-1600-000028000000}"/>
    <hyperlink ref="B101" location="#'Calculation based on total fue'!A1" display="Calculation based on total fue" xr:uid="{00000000-0004-0000-1600-000029000000}"/>
    <hyperlink ref="B104" location="#'Fuel Type'!A1" display="Fuel Type" xr:uid="{00000000-0004-0000-1600-00002A000000}"/>
    <hyperlink ref="B109" location="#'Calculation based on average e'!A1" display="Calculation based on average e" xr:uid="{00000000-0004-0000-1600-00002B000000}"/>
    <hyperlink ref="B111" location="#'(Average OM Simple Adj OM) Pow'!A1" display="(Average OM Simple Adj OM) Pow" xr:uid="{00000000-0004-0000-1600-00002C000000}"/>
    <hyperlink ref="C112" location="#'Select the option that  (enum)'!A3" display="Select the option that  (enum)" xr:uid="{00000000-0004-0000-1600-00002D000000}"/>
    <hyperlink ref="B113" location="#'Average OM (Option A3)'!A1" display="Average OM (Option A3)" xr:uid="{00000000-0004-0000-1600-00002E000000}"/>
    <hyperlink ref="B116" location="#'Average OM (Option A2)'!A1" display="Average OM (Option A2)" xr:uid="{00000000-0004-0000-1600-00002F000000}"/>
    <hyperlink ref="B121" location="#'Average OM (Option A1)'!A1" display="Average OM (Option A1)" xr:uid="{00000000-0004-0000-1600-000030000000}"/>
    <hyperlink ref="B126" location="#'Fuel Type'!A1" display="Fuel Type" xr:uid="{00000000-0004-0000-1600-000031000000}"/>
    <hyperlink ref="B132" location="#'Average OM Simple OM'!A1" display="Average OM Simple OM" xr:uid="{00000000-0004-0000-1600-000032000000}"/>
    <hyperlink ref="C133" location="#'Select one of the two o (enum)'!A3" display="Select one of the two o (enum)" xr:uid="{00000000-0004-0000-1600-000033000000}"/>
    <hyperlink ref="B134" location="#'Calculation based on total fue'!A1" display="Calculation based on total fue" xr:uid="{00000000-0004-0000-1600-000034000000}"/>
    <hyperlink ref="B137" location="#'Fuel Type'!A1" display="Fuel Type" xr:uid="{00000000-0004-0000-1600-000035000000}"/>
    <hyperlink ref="B142" location="#'Calculation based on average e'!A1" display="Calculation based on average e" xr:uid="{00000000-0004-0000-1600-000036000000}"/>
    <hyperlink ref="B144" location="#'(Average OM Simple Adj OM) Pow'!A1" display="(Average OM Simple Adj OM) Pow" xr:uid="{00000000-0004-0000-1600-000037000000}"/>
    <hyperlink ref="C145" location="#'Select the option that  (enum)'!A3" display="Select the option that  (enum)" xr:uid="{00000000-0004-0000-1600-000038000000}"/>
    <hyperlink ref="B146" location="#'Average OM (Option A3)'!A1" display="Average OM (Option A3)" xr:uid="{00000000-0004-0000-1600-000039000000}"/>
    <hyperlink ref="B149" location="#'Average OM (Option A2)'!A1" display="Average OM (Option A2)" xr:uid="{00000000-0004-0000-1600-00003A000000}"/>
    <hyperlink ref="B154" location="#'Average OM (Option A1)'!A1" display="Average OM (Option A1)" xr:uid="{00000000-0004-0000-1600-00003B000000}"/>
    <hyperlink ref="B159" location="#'Fuel Type'!A1" display="Fuel Type" xr:uid="{00000000-0004-0000-1600-00003C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5">
        <x14:dataValidation type="list" allowBlank="1" xr:uid="{00000000-0002-0000-1600-000000000000}">
          <x14:formula1>
            <xm:f>'Select one of the two o (enum)'!A3:A4</xm:f>
          </x14:formula1>
          <xm:sqref>G100</xm:sqref>
        </x14:dataValidation>
        <x14:dataValidation type="list" allowBlank="1" xr:uid="{00000000-0002-0000-1600-000001000000}">
          <x14:formula1>
            <xm:f>'Is the LASL more than o (enum)'!A3:A4</xm:f>
          </x14:formula1>
          <xm:sqref>G11</xm:sqref>
        </x14:dataValidation>
        <x14:dataValidation type="list" allowBlank="1" xr:uid="{00000000-0002-0000-1600-000002000000}">
          <x14:formula1>
            <xm:f>'Select the option that  (enum)'!A3:A5</xm:f>
          </x14:formula1>
          <xm:sqref>G112</xm:sqref>
        </x14:dataValidation>
        <x14:dataValidation type="list" allowBlank="1" xr:uid="{00000000-0002-0000-1600-000003000000}">
          <x14:formula1>
            <xm:f>'Do you have annual aggr (enum)'!A3:A4</xm:f>
          </x14:formula1>
          <xm:sqref>G13</xm:sqref>
        </x14:dataValidation>
        <x14:dataValidation type="list" allowBlank="1" xr:uid="{00000000-0002-0000-1600-000004000000}">
          <x14:formula1>
            <xm:f>'Select one of the two o (enum)'!A3:A4</xm:f>
          </x14:formula1>
          <xm:sqref>G133</xm:sqref>
        </x14:dataValidation>
        <x14:dataValidation type="list" allowBlank="1" xr:uid="{00000000-0002-0000-1600-000005000000}">
          <x14:formula1>
            <xm:f>'Select the option that  (enum)'!A3:A5</xm:f>
          </x14:formula1>
          <xm:sqref>G145</xm:sqref>
        </x14:dataValidation>
        <x14:dataValidation type="list" allowBlank="1" xr:uid="{00000000-0002-0000-1600-000006000000}">
          <x14:formula1>
            <xm:f>'Select one of the two o (enum)'!A3:A4</xm:f>
          </x14:formula1>
          <xm:sqref>G16</xm:sqref>
        </x14:dataValidation>
        <x14:dataValidation type="list" allowBlank="1" xr:uid="{00000000-0002-0000-1600-000007000000}">
          <x14:formula1>
            <xm:f>'Select the option that  (enum)'!A3:A5</xm:f>
          </x14:formula1>
          <xm:sqref>G28</xm:sqref>
        </x14:dataValidation>
        <x14:dataValidation type="list" allowBlank="1" xr:uid="{00000000-0002-0000-1600-000008000000}">
          <x14:formula1>
            <xm:f>'Select the approach you (enum)'!A3:A4</xm:f>
          </x14:formula1>
          <xm:sqref>G34</xm:sqref>
        </x14:dataValidation>
        <x14:dataValidation type="list" allowBlank="1" xr:uid="{00000000-0002-0000-1600-000009000000}">
          <x14:formula1>
            <xm:f>'Select the option that  (enum)'!A3:A5</xm:f>
          </x14:formula1>
          <xm:sqref>G47</xm:sqref>
        </x14:dataValidation>
        <x14:dataValidation type="list" allowBlank="1" xr:uid="{00000000-0002-0000-1600-00000A000000}">
          <x14:formula1>
            <xm:f>'Is LCMR share less than (enum)'!A3:A4</xm:f>
          </x14:formula1>
          <xm:sqref>G5</xm:sqref>
        </x14:dataValidation>
        <x14:dataValidation type="list" allowBlank="1" xr:uid="{00000000-0002-0000-1600-00000B000000}">
          <x14:formula1>
            <xm:f>'Select the approach you (enum)'!A3:A4</xm:f>
          </x14:formula1>
          <xm:sqref>G67</xm:sqref>
        </x14:dataValidation>
        <x14:dataValidation type="list" allowBlank="1" xr:uid="{00000000-0002-0000-1600-00000C000000}">
          <x14:formula1>
            <xm:f>'Is the average load by  (enum)'!A3:A4</xm:f>
          </x14:formula1>
          <xm:sqref>G7</xm:sqref>
        </x14:dataValidation>
        <x14:dataValidation type="list" allowBlank="1" xr:uid="{00000000-0002-0000-1600-00000D000000}">
          <x14:formula1>
            <xm:f>'Select the option that  (enum)'!A3:A5</xm:f>
          </x14:formula1>
          <xm:sqref>G80</xm:sqref>
        </x14:dataValidation>
        <x14:dataValidation type="list" allowBlank="1" xr:uid="{00000000-0002-0000-1600-00000E000000}">
          <x14:formula1>
            <xm:f>'Are hourly loads of the (enum)'!A3:A4</xm:f>
          </x14:formula1>
          <xm:sqref>G9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G44"/>
  <sheetViews>
    <sheetView workbookViewId="0"/>
  </sheetViews>
  <sheetFormatPr defaultRowHeight="14.5" outlineLevelRow="3"/>
  <cols>
    <col min="1" max="1" width="20" customWidth="1"/>
    <col min="2" max="2" width="40" customWidth="1"/>
    <col min="3" max="4" width="20" customWidth="1"/>
    <col min="5" max="5" width="70" customWidth="1"/>
    <col min="6" max="6" width="30" customWidth="1"/>
    <col min="7" max="7" width="50" customWidth="1"/>
  </cols>
  <sheetData>
    <row r="1" spans="1:7" ht="18.5">
      <c r="A1" s="17" t="s">
        <v>242</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243</v>
      </c>
      <c r="D5" s="3"/>
      <c r="E5" s="3" t="s">
        <v>244</v>
      </c>
      <c r="F5" s="3" t="s">
        <v>14</v>
      </c>
      <c r="G5" s="3" t="s">
        <v>11</v>
      </c>
    </row>
    <row r="6" spans="1:7">
      <c r="A6" s="3" t="s">
        <v>14</v>
      </c>
      <c r="B6" s="4" t="s">
        <v>245</v>
      </c>
      <c r="C6" s="3" t="s">
        <v>13</v>
      </c>
      <c r="D6" s="3" t="b">
        <f>EXACT(G5,"No")</f>
        <v>0</v>
      </c>
      <c r="E6" s="3" t="s">
        <v>246</v>
      </c>
      <c r="F6" s="3" t="s">
        <v>14</v>
      </c>
      <c r="G6" s="3" t="s">
        <v>13</v>
      </c>
    </row>
    <row r="7" spans="1:7" ht="29" outlineLevel="1" collapsed="1">
      <c r="A7" s="5" t="s">
        <v>11</v>
      </c>
      <c r="B7" s="5" t="s">
        <v>53</v>
      </c>
      <c r="C7" s="8" t="s">
        <v>247</v>
      </c>
      <c r="D7" s="5"/>
      <c r="E7" s="5" t="s">
        <v>248</v>
      </c>
      <c r="F7" s="5" t="s">
        <v>14</v>
      </c>
      <c r="G7" s="5" t="s">
        <v>249</v>
      </c>
    </row>
    <row r="8" spans="1:7" outlineLevel="1" collapsed="1">
      <c r="A8" s="6" t="s">
        <v>14</v>
      </c>
      <c r="B8" s="7" t="s">
        <v>250</v>
      </c>
      <c r="C8" s="6" t="s">
        <v>13</v>
      </c>
      <c r="D8" s="6" t="b">
        <f>EXACT(G7,"Neither")</f>
        <v>0</v>
      </c>
      <c r="E8" s="6" t="s">
        <v>250</v>
      </c>
      <c r="F8" s="6" t="s">
        <v>14</v>
      </c>
      <c r="G8" s="6" t="s">
        <v>13</v>
      </c>
    </row>
    <row r="9" spans="1:7" outlineLevel="2" collapsed="1">
      <c r="A9" s="5" t="s">
        <v>14</v>
      </c>
      <c r="B9" s="5" t="s">
        <v>139</v>
      </c>
      <c r="C9" s="5" t="s">
        <v>13</v>
      </c>
      <c r="D9" s="5" t="s">
        <v>14</v>
      </c>
      <c r="E9" s="5" t="s">
        <v>251</v>
      </c>
      <c r="F9" s="5" t="s">
        <v>14</v>
      </c>
      <c r="G9" s="5">
        <v>1</v>
      </c>
    </row>
    <row r="10" spans="1:7" outlineLevel="2" collapsed="1">
      <c r="A10" s="5" t="s">
        <v>14</v>
      </c>
      <c r="B10" s="5" t="s">
        <v>139</v>
      </c>
      <c r="C10" s="5" t="s">
        <v>13</v>
      </c>
      <c r="D10" s="5" t="s">
        <v>14</v>
      </c>
      <c r="E10" s="5" t="s">
        <v>252</v>
      </c>
      <c r="F10" s="5" t="s">
        <v>14</v>
      </c>
      <c r="G10" s="5">
        <v>1</v>
      </c>
    </row>
    <row r="11" spans="1:7" outlineLevel="2" collapsed="1">
      <c r="A11" s="5" t="s">
        <v>14</v>
      </c>
      <c r="B11" s="5" t="s">
        <v>139</v>
      </c>
      <c r="C11" s="5" t="s">
        <v>13</v>
      </c>
      <c r="D11" s="5" t="s">
        <v>14</v>
      </c>
      <c r="E11" s="5" t="s">
        <v>253</v>
      </c>
      <c r="F11" s="5" t="s">
        <v>14</v>
      </c>
      <c r="G11" s="5">
        <v>1</v>
      </c>
    </row>
    <row r="12" spans="1:7" outlineLevel="2" collapsed="1">
      <c r="A12" s="5" t="s">
        <v>14</v>
      </c>
      <c r="B12" s="5" t="s">
        <v>139</v>
      </c>
      <c r="C12" s="5" t="s">
        <v>13</v>
      </c>
      <c r="D12" s="5" t="s">
        <v>14</v>
      </c>
      <c r="E12" s="5" t="s">
        <v>233</v>
      </c>
      <c r="F12" s="5" t="s">
        <v>14</v>
      </c>
      <c r="G12" s="5">
        <v>1</v>
      </c>
    </row>
    <row r="13" spans="1:7" ht="29" outlineLevel="2" collapsed="1">
      <c r="A13" s="5" t="s">
        <v>11</v>
      </c>
      <c r="B13" s="5" t="s">
        <v>53</v>
      </c>
      <c r="C13" s="8" t="s">
        <v>254</v>
      </c>
      <c r="D13" s="5"/>
      <c r="E13" s="5" t="s">
        <v>255</v>
      </c>
      <c r="F13" s="5" t="s">
        <v>14</v>
      </c>
      <c r="G13" s="5" t="s">
        <v>11</v>
      </c>
    </row>
    <row r="14" spans="1:7" ht="43.5" outlineLevel="2" collapsed="1">
      <c r="A14" s="5" t="s">
        <v>11</v>
      </c>
      <c r="B14" s="5" t="s">
        <v>53</v>
      </c>
      <c r="C14" s="8" t="s">
        <v>256</v>
      </c>
      <c r="D14" s="5"/>
      <c r="E14" s="5" t="s">
        <v>257</v>
      </c>
      <c r="F14" s="5" t="s">
        <v>14</v>
      </c>
      <c r="G14" s="5" t="s">
        <v>258</v>
      </c>
    </row>
    <row r="15" spans="1:7" ht="29" outlineLevel="2" collapsed="1">
      <c r="A15" s="5" t="s">
        <v>11</v>
      </c>
      <c r="B15" s="5" t="s">
        <v>53</v>
      </c>
      <c r="C15" s="8" t="s">
        <v>259</v>
      </c>
      <c r="D15" s="5"/>
      <c r="E15" s="5" t="s">
        <v>260</v>
      </c>
      <c r="F15" s="5" t="s">
        <v>14</v>
      </c>
      <c r="G15" s="5" t="s">
        <v>11</v>
      </c>
    </row>
    <row r="16" spans="1:7" outlineLevel="2" collapsed="1">
      <c r="A16" s="5" t="s">
        <v>14</v>
      </c>
      <c r="B16" s="5" t="s">
        <v>139</v>
      </c>
      <c r="C16" s="5" t="s">
        <v>13</v>
      </c>
      <c r="D16" s="5" t="s">
        <v>14</v>
      </c>
      <c r="E16" s="5" t="s">
        <v>261</v>
      </c>
      <c r="F16" s="5" t="s">
        <v>14</v>
      </c>
      <c r="G16" s="5">
        <v>1</v>
      </c>
    </row>
    <row r="17" spans="1:7" outlineLevel="1" collapsed="1">
      <c r="A17" s="6" t="s">
        <v>14</v>
      </c>
      <c r="B17" s="7" t="s">
        <v>262</v>
      </c>
      <c r="C17" s="6" t="s">
        <v>13</v>
      </c>
      <c r="D17" s="6" t="b">
        <f>EXACT(G7,"Isolated System")</f>
        <v>0</v>
      </c>
      <c r="E17" s="6" t="s">
        <v>263</v>
      </c>
      <c r="F17" s="6" t="s">
        <v>14</v>
      </c>
      <c r="G17" s="6" t="s">
        <v>13</v>
      </c>
    </row>
    <row r="18" spans="1:7" outlineLevel="2" collapsed="1">
      <c r="A18" s="5" t="s">
        <v>14</v>
      </c>
      <c r="B18" s="5" t="s">
        <v>139</v>
      </c>
      <c r="C18" s="5" t="s">
        <v>13</v>
      </c>
      <c r="D18" s="5" t="s">
        <v>14</v>
      </c>
      <c r="E18" s="5" t="s">
        <v>251</v>
      </c>
      <c r="F18" s="5" t="s">
        <v>14</v>
      </c>
      <c r="G18" s="5">
        <v>1</v>
      </c>
    </row>
    <row r="19" spans="1:7" outlineLevel="2" collapsed="1">
      <c r="A19" s="5" t="s">
        <v>14</v>
      </c>
      <c r="B19" s="5" t="s">
        <v>139</v>
      </c>
      <c r="C19" s="5" t="s">
        <v>13</v>
      </c>
      <c r="D19" s="5" t="s">
        <v>14</v>
      </c>
      <c r="E19" s="5" t="s">
        <v>252</v>
      </c>
      <c r="F19" s="5" t="s">
        <v>14</v>
      </c>
      <c r="G19" s="5">
        <v>1</v>
      </c>
    </row>
    <row r="20" spans="1:7" outlineLevel="2" collapsed="1">
      <c r="A20" s="5" t="s">
        <v>14</v>
      </c>
      <c r="B20" s="5" t="s">
        <v>139</v>
      </c>
      <c r="C20" s="5" t="s">
        <v>13</v>
      </c>
      <c r="D20" s="5" t="s">
        <v>14</v>
      </c>
      <c r="E20" s="5" t="s">
        <v>253</v>
      </c>
      <c r="F20" s="5" t="s">
        <v>14</v>
      </c>
      <c r="G20" s="5">
        <v>1</v>
      </c>
    </row>
    <row r="21" spans="1:7" outlineLevel="2" collapsed="1">
      <c r="A21" s="5" t="s">
        <v>14</v>
      </c>
      <c r="B21" s="5" t="s">
        <v>139</v>
      </c>
      <c r="C21" s="5" t="s">
        <v>13</v>
      </c>
      <c r="D21" s="5" t="s">
        <v>14</v>
      </c>
      <c r="E21" s="5" t="s">
        <v>261</v>
      </c>
      <c r="F21" s="5" t="s">
        <v>14</v>
      </c>
      <c r="G21" s="5">
        <v>1</v>
      </c>
    </row>
    <row r="22" spans="1:7" outlineLevel="2" collapsed="1">
      <c r="A22" s="5" t="s">
        <v>14</v>
      </c>
      <c r="B22" s="5" t="s">
        <v>139</v>
      </c>
      <c r="C22" s="5" t="s">
        <v>13</v>
      </c>
      <c r="D22" s="5" t="s">
        <v>14</v>
      </c>
      <c r="E22" s="5" t="s">
        <v>233</v>
      </c>
      <c r="F22" s="5" t="s">
        <v>14</v>
      </c>
      <c r="G22" s="5">
        <v>1</v>
      </c>
    </row>
    <row r="23" spans="1:7" ht="29" outlineLevel="2" collapsed="1">
      <c r="A23" s="5" t="s">
        <v>11</v>
      </c>
      <c r="B23" s="5" t="s">
        <v>53</v>
      </c>
      <c r="C23" s="8" t="s">
        <v>264</v>
      </c>
      <c r="D23" s="5"/>
      <c r="E23" s="5" t="s">
        <v>265</v>
      </c>
      <c r="F23" s="5" t="s">
        <v>14</v>
      </c>
      <c r="G23" s="5" t="s">
        <v>266</v>
      </c>
    </row>
    <row r="24" spans="1:7" outlineLevel="2" collapsed="1">
      <c r="A24" s="6" t="s">
        <v>14</v>
      </c>
      <c r="B24" s="7" t="s">
        <v>267</v>
      </c>
      <c r="C24" s="6" t="s">
        <v>13</v>
      </c>
      <c r="D24" s="6" t="b">
        <f>EXACT(G23,"Multiple")</f>
        <v>0</v>
      </c>
      <c r="E24" s="6" t="s">
        <v>268</v>
      </c>
      <c r="F24" s="6" t="s">
        <v>14</v>
      </c>
      <c r="G24" s="6" t="s">
        <v>13</v>
      </c>
    </row>
    <row r="25" spans="1:7" ht="29" outlineLevel="3" collapsed="1">
      <c r="A25" s="5" t="s">
        <v>11</v>
      </c>
      <c r="B25" s="5" t="s">
        <v>53</v>
      </c>
      <c r="C25" s="8" t="s">
        <v>349</v>
      </c>
      <c r="D25" s="5"/>
      <c r="E25" s="5" t="s">
        <v>350</v>
      </c>
      <c r="F25" s="5" t="s">
        <v>14</v>
      </c>
      <c r="G25" s="5" t="s">
        <v>351</v>
      </c>
    </row>
    <row r="26" spans="1:7" ht="29" outlineLevel="3" collapsed="1">
      <c r="A26" s="5" t="s">
        <v>14</v>
      </c>
      <c r="B26" s="5" t="s">
        <v>53</v>
      </c>
      <c r="C26" s="8" t="s">
        <v>352</v>
      </c>
      <c r="D26" s="5" t="b">
        <f>EXACT(G25,"Isolated grid systems with multiple fuel and technology types with combined cycle power plants")</f>
        <v>0</v>
      </c>
      <c r="E26" s="5" t="s">
        <v>353</v>
      </c>
      <c r="F26" s="5" t="s">
        <v>14</v>
      </c>
      <c r="G26" s="5" t="s">
        <v>11</v>
      </c>
    </row>
    <row r="27" spans="1:7" ht="29" outlineLevel="3" collapsed="1">
      <c r="A27" s="5" t="s">
        <v>14</v>
      </c>
      <c r="B27" s="5" t="s">
        <v>53</v>
      </c>
      <c r="C27" s="8" t="s">
        <v>354</v>
      </c>
      <c r="D27" s="5" t="b">
        <f>EXACT(G25,"Isolated grid systems with multiple fuel and technology types without combined cycle power plants")</f>
        <v>0</v>
      </c>
      <c r="E27" s="5" t="s">
        <v>353</v>
      </c>
      <c r="F27" s="5" t="s">
        <v>14</v>
      </c>
      <c r="G27" s="5" t="s">
        <v>11</v>
      </c>
    </row>
    <row r="28" spans="1:7" outlineLevel="1" collapsed="1">
      <c r="A28" s="6" t="s">
        <v>14</v>
      </c>
      <c r="B28" s="7" t="s">
        <v>250</v>
      </c>
      <c r="C28" s="6" t="s">
        <v>13</v>
      </c>
      <c r="D28" s="6" t="b">
        <f>EXACT(G7,"Grid is located in LDC/SIDs/URC")</f>
        <v>1</v>
      </c>
      <c r="E28" s="6" t="s">
        <v>250</v>
      </c>
      <c r="F28" s="6" t="s">
        <v>14</v>
      </c>
      <c r="G28" s="6" t="s">
        <v>13</v>
      </c>
    </row>
    <row r="29" spans="1:7" outlineLevel="2" collapsed="1">
      <c r="A29" s="5" t="s">
        <v>14</v>
      </c>
      <c r="B29" s="5" t="s">
        <v>139</v>
      </c>
      <c r="C29" s="5" t="s">
        <v>13</v>
      </c>
      <c r="D29" s="5" t="s">
        <v>14</v>
      </c>
      <c r="E29" s="5" t="s">
        <v>251</v>
      </c>
      <c r="F29" s="5" t="s">
        <v>14</v>
      </c>
      <c r="G29" s="5">
        <v>1</v>
      </c>
    </row>
    <row r="30" spans="1:7" outlineLevel="2" collapsed="1">
      <c r="A30" s="5" t="s">
        <v>14</v>
      </c>
      <c r="B30" s="5" t="s">
        <v>139</v>
      </c>
      <c r="C30" s="5" t="s">
        <v>13</v>
      </c>
      <c r="D30" s="5" t="s">
        <v>14</v>
      </c>
      <c r="E30" s="5" t="s">
        <v>252</v>
      </c>
      <c r="F30" s="5" t="s">
        <v>14</v>
      </c>
      <c r="G30" s="5">
        <v>1</v>
      </c>
    </row>
    <row r="31" spans="1:7" outlineLevel="2" collapsed="1">
      <c r="A31" s="5" t="s">
        <v>14</v>
      </c>
      <c r="B31" s="5" t="s">
        <v>139</v>
      </c>
      <c r="C31" s="5" t="s">
        <v>13</v>
      </c>
      <c r="D31" s="5" t="s">
        <v>14</v>
      </c>
      <c r="E31" s="5" t="s">
        <v>253</v>
      </c>
      <c r="F31" s="5" t="s">
        <v>14</v>
      </c>
      <c r="G31" s="5">
        <v>1</v>
      </c>
    </row>
    <row r="32" spans="1:7" outlineLevel="2" collapsed="1">
      <c r="A32" s="5" t="s">
        <v>14</v>
      </c>
      <c r="B32" s="5" t="s">
        <v>139</v>
      </c>
      <c r="C32" s="5" t="s">
        <v>13</v>
      </c>
      <c r="D32" s="5" t="s">
        <v>14</v>
      </c>
      <c r="E32" s="5" t="s">
        <v>233</v>
      </c>
      <c r="F32" s="5" t="s">
        <v>14</v>
      </c>
      <c r="G32" s="5">
        <v>1</v>
      </c>
    </row>
    <row r="33" spans="1:7" ht="29" outlineLevel="2" collapsed="1">
      <c r="A33" s="5" t="s">
        <v>11</v>
      </c>
      <c r="B33" s="5" t="s">
        <v>53</v>
      </c>
      <c r="C33" s="8" t="s">
        <v>254</v>
      </c>
      <c r="D33" s="5"/>
      <c r="E33" s="5" t="s">
        <v>255</v>
      </c>
      <c r="F33" s="5" t="s">
        <v>14</v>
      </c>
      <c r="G33" s="5" t="s">
        <v>11</v>
      </c>
    </row>
    <row r="34" spans="1:7" ht="43.5" outlineLevel="2" collapsed="1">
      <c r="A34" s="5" t="s">
        <v>11</v>
      </c>
      <c r="B34" s="5" t="s">
        <v>53</v>
      </c>
      <c r="C34" s="8" t="s">
        <v>256</v>
      </c>
      <c r="D34" s="5"/>
      <c r="E34" s="5" t="s">
        <v>257</v>
      </c>
      <c r="F34" s="5" t="s">
        <v>14</v>
      </c>
      <c r="G34" s="5" t="s">
        <v>258</v>
      </c>
    </row>
    <row r="35" spans="1:7" ht="29" outlineLevel="2" collapsed="1">
      <c r="A35" s="5" t="s">
        <v>11</v>
      </c>
      <c r="B35" s="5" t="s">
        <v>53</v>
      </c>
      <c r="C35" s="8" t="s">
        <v>259</v>
      </c>
      <c r="D35" s="5"/>
      <c r="E35" s="5" t="s">
        <v>260</v>
      </c>
      <c r="F35" s="5" t="s">
        <v>14</v>
      </c>
      <c r="G35" s="5" t="s">
        <v>11</v>
      </c>
    </row>
    <row r="36" spans="1:7" outlineLevel="2" collapsed="1">
      <c r="A36" s="5" t="s">
        <v>14</v>
      </c>
      <c r="B36" s="5" t="s">
        <v>139</v>
      </c>
      <c r="C36" s="5" t="s">
        <v>13</v>
      </c>
      <c r="D36" s="5" t="s">
        <v>14</v>
      </c>
      <c r="E36" s="5" t="s">
        <v>261</v>
      </c>
      <c r="F36" s="5" t="s">
        <v>14</v>
      </c>
      <c r="G36" s="5">
        <v>1</v>
      </c>
    </row>
    <row r="37" spans="1:7">
      <c r="A37" s="3" t="s">
        <v>14</v>
      </c>
      <c r="B37" s="4" t="s">
        <v>269</v>
      </c>
      <c r="C37" s="3" t="s">
        <v>13</v>
      </c>
      <c r="D37" s="3" t="b">
        <f>EXACT(G5,"Yes")</f>
        <v>1</v>
      </c>
      <c r="E37" s="3" t="s">
        <v>269</v>
      </c>
      <c r="F37" s="3" t="s">
        <v>14</v>
      </c>
      <c r="G37" s="3" t="s">
        <v>13</v>
      </c>
    </row>
    <row r="38" spans="1:7" outlineLevel="1" collapsed="1">
      <c r="A38" s="5" t="s">
        <v>14</v>
      </c>
      <c r="B38" s="5" t="s">
        <v>139</v>
      </c>
      <c r="C38" s="5" t="s">
        <v>13</v>
      </c>
      <c r="D38" s="5" t="s">
        <v>14</v>
      </c>
      <c r="E38" s="5" t="s">
        <v>251</v>
      </c>
      <c r="F38" s="5" t="s">
        <v>14</v>
      </c>
      <c r="G38" s="5">
        <v>1</v>
      </c>
    </row>
    <row r="39" spans="1:7" outlineLevel="1" collapsed="1">
      <c r="A39" s="5" t="s">
        <v>14</v>
      </c>
      <c r="B39" s="5" t="s">
        <v>139</v>
      </c>
      <c r="C39" s="5" t="s">
        <v>13</v>
      </c>
      <c r="D39" s="5" t="s">
        <v>14</v>
      </c>
      <c r="E39" s="5" t="s">
        <v>261</v>
      </c>
      <c r="F39" s="5" t="s">
        <v>14</v>
      </c>
      <c r="G39" s="5">
        <v>1</v>
      </c>
    </row>
    <row r="40" spans="1:7" outlineLevel="1" collapsed="1">
      <c r="A40" s="5" t="s">
        <v>14</v>
      </c>
      <c r="B40" s="5" t="s">
        <v>139</v>
      </c>
      <c r="C40" s="5" t="s">
        <v>13</v>
      </c>
      <c r="D40" s="5" t="s">
        <v>14</v>
      </c>
      <c r="E40" s="5" t="s">
        <v>252</v>
      </c>
      <c r="F40" s="5" t="s">
        <v>14</v>
      </c>
      <c r="G40" s="5">
        <v>1</v>
      </c>
    </row>
    <row r="41" spans="1:7" outlineLevel="1" collapsed="1">
      <c r="A41" s="5" t="s">
        <v>14</v>
      </c>
      <c r="B41" s="5" t="s">
        <v>139</v>
      </c>
      <c r="C41" s="5" t="s">
        <v>13</v>
      </c>
      <c r="D41" s="5" t="s">
        <v>14</v>
      </c>
      <c r="E41" s="5" t="s">
        <v>253</v>
      </c>
      <c r="F41" s="5" t="s">
        <v>14</v>
      </c>
      <c r="G41" s="5">
        <v>1</v>
      </c>
    </row>
    <row r="42" spans="1:7" ht="29">
      <c r="A42" s="3" t="s">
        <v>11</v>
      </c>
      <c r="B42" s="3" t="s">
        <v>53</v>
      </c>
      <c r="C42" s="4" t="s">
        <v>270</v>
      </c>
      <c r="D42" s="3"/>
      <c r="E42" s="3" t="s">
        <v>271</v>
      </c>
      <c r="F42" s="3" t="s">
        <v>14</v>
      </c>
      <c r="G42" s="3" t="s">
        <v>11</v>
      </c>
    </row>
    <row r="43" spans="1:7" ht="29">
      <c r="A43" s="3" t="s">
        <v>11</v>
      </c>
      <c r="B43" s="3" t="s">
        <v>53</v>
      </c>
      <c r="C43" s="4" t="s">
        <v>272</v>
      </c>
      <c r="D43" s="3"/>
      <c r="E43" s="3" t="s">
        <v>273</v>
      </c>
      <c r="F43" s="3" t="s">
        <v>14</v>
      </c>
      <c r="G43" s="3" t="s">
        <v>274</v>
      </c>
    </row>
    <row r="44" spans="1:7">
      <c r="A44" s="3" t="s">
        <v>14</v>
      </c>
      <c r="B44" s="3" t="s">
        <v>139</v>
      </c>
      <c r="C44" s="3" t="s">
        <v>13</v>
      </c>
      <c r="D44" s="3" t="s">
        <v>14</v>
      </c>
      <c r="E44" s="3" t="s">
        <v>275</v>
      </c>
      <c r="F44" s="3" t="s">
        <v>14</v>
      </c>
      <c r="G44" s="3">
        <v>1</v>
      </c>
    </row>
  </sheetData>
  <mergeCells count="3">
    <mergeCell ref="A1:G1"/>
    <mergeCell ref="B2:G2"/>
    <mergeCell ref="B3:G3"/>
  </mergeCells>
  <hyperlinks>
    <hyperlink ref="C5" location="#'Is data to determine Bu (enum)'!A3" display="Is data to determine Bu (enum)" xr:uid="{00000000-0004-0000-1700-000000000000}"/>
    <hyperlink ref="B6" location="#'Combined Margin. Is grid locat'!A1" display="Combined Margin. Is grid locat" xr:uid="{00000000-0004-0000-1700-000001000000}"/>
    <hyperlink ref="C7" location="#'Is grid located in LDCS (enum)'!A3" display="Is grid located in LDCS (enum)" xr:uid="{00000000-0004-0000-1700-000002000000}"/>
    <hyperlink ref="B8" location="#'Simplified CM'!A1" display="Simplified CM" xr:uid="{00000000-0004-0000-1700-000003000000}"/>
    <hyperlink ref="C13" location="#'Is the project activity (enum)'!A3" display="Is the project activity (enum)" xr:uid="{00000000-0004-0000-1700-000004000000}"/>
    <hyperlink ref="C14" location="#'Is the share of renewab (enum)'!A3" display="Is the share of renewab (enum)" xr:uid="{00000000-0004-0000-1700-000005000000}"/>
    <hyperlink ref="C15" location="#'Has natural gas been us (enum)'!A3" display="Has natural gas been us (enum)" xr:uid="{00000000-0004-0000-1700-000006000000}"/>
    <hyperlink ref="B17" location="#'Simplified CM for Isolated Gri'!A1" display="Simplified CM for Isolated Gri" xr:uid="{00000000-0004-0000-1700-000007000000}"/>
    <hyperlink ref="C23" location="#'Is there a single diese (enum)'!A3" display="Is there a single diese (enum)" xr:uid="{00000000-0004-0000-1700-000008000000}"/>
    <hyperlink ref="B24" location="#'For multiple power plants choo'!A1" display="For multiple power plants choo" xr:uid="{00000000-0004-0000-1700-000009000000}"/>
    <hyperlink ref="C25" location="#'For multiple power plan (enum)'!A3" display="For multiple power plan (enum)" xr:uid="{00000000-0004-0000-1700-00000A000000}"/>
    <hyperlink ref="C26" location="#'Are there gaseous fuel- (enum)'!A3" display="Are there gaseous fuel- (enum)" xr:uid="{00000000-0004-0000-1700-00000B000000}"/>
    <hyperlink ref="C27" location="#'Are there gaseous fu 1 (enum)'!A3" display="Are there gaseous fu 1 (enum)" xr:uid="{00000000-0004-0000-1700-00000C000000}"/>
    <hyperlink ref="B28" location="#'Simplified CM'!A1" display="Simplified CM" xr:uid="{00000000-0004-0000-1700-00000D000000}"/>
    <hyperlink ref="C33" location="#'Is the project activity (enum)'!A3" display="Is the project activity (enum)" xr:uid="{00000000-0004-0000-1700-00000E000000}"/>
    <hyperlink ref="C34" location="#'Is the share of renewab (enum)'!A3" display="Is the share of renewab (enum)" xr:uid="{00000000-0004-0000-1700-00000F000000}"/>
    <hyperlink ref="C35" location="#'Has natural gas been us (enum)'!A3" display="Has natural gas been us (enum)" xr:uid="{00000000-0004-0000-1700-000010000000}"/>
    <hyperlink ref="B37" location="#'Weighted average CM'!A1" display="Weighted average CM" xr:uid="{00000000-0004-0000-1700-000011000000}"/>
    <hyperlink ref="C42" location="#'Is this data for the fi (enum)'!A3" display="Is this data for the fi (enum)" xr:uid="{00000000-0004-0000-1700-000012000000}"/>
    <hyperlink ref="C43" location="#'Select the option th 2 (enum)'!A3" display="Select the option th 2 (enum)" xr:uid="{00000000-0004-0000-1700-000013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4">
        <x14:dataValidation type="list" allowBlank="1" xr:uid="{00000000-0002-0000-1700-000000000000}">
          <x14:formula1>
            <xm:f>'Is the project activity (enum)'!A3:A4</xm:f>
          </x14:formula1>
          <xm:sqref>G13</xm:sqref>
        </x14:dataValidation>
        <x14:dataValidation type="list" allowBlank="1" xr:uid="{00000000-0002-0000-1700-000001000000}">
          <x14:formula1>
            <xm:f>'Is the share of renewab (enum)'!A3:A4</xm:f>
          </x14:formula1>
          <xm:sqref>G14</xm:sqref>
        </x14:dataValidation>
        <x14:dataValidation type="list" allowBlank="1" xr:uid="{00000000-0002-0000-1700-000002000000}">
          <x14:formula1>
            <xm:f>'Has natural gas been us (enum)'!A3:A4</xm:f>
          </x14:formula1>
          <xm:sqref>G15</xm:sqref>
        </x14:dataValidation>
        <x14:dataValidation type="list" allowBlank="1" xr:uid="{00000000-0002-0000-1700-000003000000}">
          <x14:formula1>
            <xm:f>'Is there a single diese (enum)'!A3:A4</xm:f>
          </x14:formula1>
          <xm:sqref>G23</xm:sqref>
        </x14:dataValidation>
        <x14:dataValidation type="list" allowBlank="1" xr:uid="{00000000-0002-0000-1700-000004000000}">
          <x14:formula1>
            <xm:f>'For multiple power plan (enum)'!A3:A5</xm:f>
          </x14:formula1>
          <xm:sqref>G25</xm:sqref>
        </x14:dataValidation>
        <x14:dataValidation type="list" allowBlank="1" xr:uid="{00000000-0002-0000-1700-000005000000}">
          <x14:formula1>
            <xm:f>'Are there gaseous fuel- (enum)'!A3:A4</xm:f>
          </x14:formula1>
          <xm:sqref>G26</xm:sqref>
        </x14:dataValidation>
        <x14:dataValidation type="list" allowBlank="1" xr:uid="{00000000-0002-0000-1700-000006000000}">
          <x14:formula1>
            <xm:f>'Are there gaseous fu 1 (enum)'!A3:A4</xm:f>
          </x14:formula1>
          <xm:sqref>G27</xm:sqref>
        </x14:dataValidation>
        <x14:dataValidation type="list" allowBlank="1" xr:uid="{00000000-0002-0000-1700-000007000000}">
          <x14:formula1>
            <xm:f>'Is the project activity (enum)'!A3:A4</xm:f>
          </x14:formula1>
          <xm:sqref>G33</xm:sqref>
        </x14:dataValidation>
        <x14:dataValidation type="list" allowBlank="1" xr:uid="{00000000-0002-0000-1700-000008000000}">
          <x14:formula1>
            <xm:f>'Is the share of renewab (enum)'!A3:A4</xm:f>
          </x14:formula1>
          <xm:sqref>G34</xm:sqref>
        </x14:dataValidation>
        <x14:dataValidation type="list" allowBlank="1" xr:uid="{00000000-0002-0000-1700-000009000000}">
          <x14:formula1>
            <xm:f>'Has natural gas been us (enum)'!A3:A4</xm:f>
          </x14:formula1>
          <xm:sqref>G35</xm:sqref>
        </x14:dataValidation>
        <x14:dataValidation type="list" allowBlank="1" xr:uid="{00000000-0002-0000-1700-00000A000000}">
          <x14:formula1>
            <xm:f>'Is this data for the fi (enum)'!A3:A4</xm:f>
          </x14:formula1>
          <xm:sqref>G42</xm:sqref>
        </x14:dataValidation>
        <x14:dataValidation type="list" allowBlank="1" xr:uid="{00000000-0002-0000-1700-00000B000000}">
          <x14:formula1>
            <xm:f>'Select the option th 2 (enum)'!A3:A4</xm:f>
          </x14:formula1>
          <xm:sqref>G43</xm:sqref>
        </x14:dataValidation>
        <x14:dataValidation type="list" allowBlank="1" xr:uid="{00000000-0002-0000-1700-00000C000000}">
          <x14:formula1>
            <xm:f>'Is data to determine Bu (enum)'!A3:A4</xm:f>
          </x14:formula1>
          <xm:sqref>G5</xm:sqref>
        </x14:dataValidation>
        <x14:dataValidation type="list" allowBlank="1" xr:uid="{00000000-0002-0000-1700-00000D000000}">
          <x14:formula1>
            <xm:f>'Is grid located in LDCS (enum)'!A3:A5</xm:f>
          </x14:formula1>
          <xm:sqref>G7</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G8"/>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269</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c r="A5" s="3" t="s">
        <v>14</v>
      </c>
      <c r="B5" s="3" t="s">
        <v>139</v>
      </c>
      <c r="C5" s="3" t="s">
        <v>13</v>
      </c>
      <c r="D5" s="3" t="s">
        <v>14</v>
      </c>
      <c r="E5" s="3" t="s">
        <v>251</v>
      </c>
      <c r="F5" s="3" t="s">
        <v>14</v>
      </c>
      <c r="G5" s="3">
        <v>1</v>
      </c>
    </row>
    <row r="6" spans="1:7">
      <c r="A6" s="3" t="s">
        <v>14</v>
      </c>
      <c r="B6" s="3" t="s">
        <v>139</v>
      </c>
      <c r="C6" s="3" t="s">
        <v>13</v>
      </c>
      <c r="D6" s="3" t="s">
        <v>14</v>
      </c>
      <c r="E6" s="3" t="s">
        <v>261</v>
      </c>
      <c r="F6" s="3" t="s">
        <v>14</v>
      </c>
      <c r="G6" s="3">
        <v>1</v>
      </c>
    </row>
    <row r="7" spans="1:7">
      <c r="A7" s="3" t="s">
        <v>14</v>
      </c>
      <c r="B7" s="3" t="s">
        <v>139</v>
      </c>
      <c r="C7" s="3" t="s">
        <v>13</v>
      </c>
      <c r="D7" s="3" t="s">
        <v>14</v>
      </c>
      <c r="E7" s="3" t="s">
        <v>252</v>
      </c>
      <c r="F7" s="3" t="s">
        <v>14</v>
      </c>
      <c r="G7" s="3">
        <v>1</v>
      </c>
    </row>
    <row r="8" spans="1:7">
      <c r="A8" s="3" t="s">
        <v>14</v>
      </c>
      <c r="B8" s="3" t="s">
        <v>139</v>
      </c>
      <c r="C8" s="3" t="s">
        <v>13</v>
      </c>
      <c r="D8" s="3" t="s">
        <v>14</v>
      </c>
      <c r="E8" s="3" t="s">
        <v>253</v>
      </c>
      <c r="F8" s="3" t="s">
        <v>14</v>
      </c>
      <c r="G8" s="3">
        <v>1</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G12"/>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250</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c r="A5" s="3" t="s">
        <v>14</v>
      </c>
      <c r="B5" s="3" t="s">
        <v>139</v>
      </c>
      <c r="C5" s="3" t="s">
        <v>13</v>
      </c>
      <c r="D5" s="3" t="s">
        <v>14</v>
      </c>
      <c r="E5" s="3" t="s">
        <v>251</v>
      </c>
      <c r="F5" s="3" t="s">
        <v>14</v>
      </c>
      <c r="G5" s="3">
        <v>1</v>
      </c>
    </row>
    <row r="6" spans="1:7">
      <c r="A6" s="3" t="s">
        <v>14</v>
      </c>
      <c r="B6" s="3" t="s">
        <v>139</v>
      </c>
      <c r="C6" s="3" t="s">
        <v>13</v>
      </c>
      <c r="D6" s="3" t="s">
        <v>14</v>
      </c>
      <c r="E6" s="3" t="s">
        <v>252</v>
      </c>
      <c r="F6" s="3" t="s">
        <v>14</v>
      </c>
      <c r="G6" s="3">
        <v>1</v>
      </c>
    </row>
    <row r="7" spans="1:7">
      <c r="A7" s="3" t="s">
        <v>14</v>
      </c>
      <c r="B7" s="3" t="s">
        <v>139</v>
      </c>
      <c r="C7" s="3" t="s">
        <v>13</v>
      </c>
      <c r="D7" s="3" t="s">
        <v>14</v>
      </c>
      <c r="E7" s="3" t="s">
        <v>253</v>
      </c>
      <c r="F7" s="3" t="s">
        <v>14</v>
      </c>
      <c r="G7" s="3">
        <v>1</v>
      </c>
    </row>
    <row r="8" spans="1:7">
      <c r="A8" s="3" t="s">
        <v>14</v>
      </c>
      <c r="B8" s="3" t="s">
        <v>139</v>
      </c>
      <c r="C8" s="3" t="s">
        <v>13</v>
      </c>
      <c r="D8" s="3" t="s">
        <v>14</v>
      </c>
      <c r="E8" s="3" t="s">
        <v>233</v>
      </c>
      <c r="F8" s="3" t="s">
        <v>14</v>
      </c>
      <c r="G8" s="3">
        <v>1</v>
      </c>
    </row>
    <row r="9" spans="1:7" ht="29">
      <c r="A9" s="3" t="s">
        <v>11</v>
      </c>
      <c r="B9" s="3" t="s">
        <v>53</v>
      </c>
      <c r="C9" s="4" t="s">
        <v>254</v>
      </c>
      <c r="D9" s="3"/>
      <c r="E9" s="3" t="s">
        <v>255</v>
      </c>
      <c r="F9" s="3" t="s">
        <v>14</v>
      </c>
      <c r="G9" s="3" t="s">
        <v>11</v>
      </c>
    </row>
    <row r="10" spans="1:7" ht="43.5">
      <c r="A10" s="3" t="s">
        <v>11</v>
      </c>
      <c r="B10" s="3" t="s">
        <v>53</v>
      </c>
      <c r="C10" s="4" t="s">
        <v>256</v>
      </c>
      <c r="D10" s="3"/>
      <c r="E10" s="3" t="s">
        <v>257</v>
      </c>
      <c r="F10" s="3" t="s">
        <v>14</v>
      </c>
      <c r="G10" s="3" t="s">
        <v>258</v>
      </c>
    </row>
    <row r="11" spans="1:7" ht="29">
      <c r="A11" s="3" t="s">
        <v>11</v>
      </c>
      <c r="B11" s="3" t="s">
        <v>53</v>
      </c>
      <c r="C11" s="4" t="s">
        <v>259</v>
      </c>
      <c r="D11" s="3"/>
      <c r="E11" s="3" t="s">
        <v>260</v>
      </c>
      <c r="F11" s="3" t="s">
        <v>14</v>
      </c>
      <c r="G11" s="3" t="s">
        <v>11</v>
      </c>
    </row>
    <row r="12" spans="1:7">
      <c r="A12" s="3" t="s">
        <v>14</v>
      </c>
      <c r="B12" s="3" t="s">
        <v>139</v>
      </c>
      <c r="C12" s="3" t="s">
        <v>13</v>
      </c>
      <c r="D12" s="3" t="s">
        <v>14</v>
      </c>
      <c r="E12" s="3" t="s">
        <v>261</v>
      </c>
      <c r="F12" s="3" t="s">
        <v>14</v>
      </c>
      <c r="G12" s="3">
        <v>1</v>
      </c>
    </row>
  </sheetData>
  <mergeCells count="3">
    <mergeCell ref="A1:G1"/>
    <mergeCell ref="B2:G2"/>
    <mergeCell ref="B3:G3"/>
  </mergeCells>
  <hyperlinks>
    <hyperlink ref="C9" location="#'Is the project activity (enum)'!A3" display="Is the project activity (enum)" xr:uid="{00000000-0004-0000-1900-000000000000}"/>
    <hyperlink ref="C10" location="#'Is the share of renewab (enum)'!A3" display="Is the share of renewab (enum)" xr:uid="{00000000-0004-0000-1900-000001000000}"/>
    <hyperlink ref="C11" location="#'Has natural gas been us (enum)'!A3" display="Has natural gas been us (enum)" xr:uid="{00000000-0004-0000-1900-000002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3">
        <x14:dataValidation type="list" allowBlank="1" xr:uid="{00000000-0002-0000-1900-000000000000}">
          <x14:formula1>
            <xm:f>'Is the share of renewab (enum)'!A3:A4</xm:f>
          </x14:formula1>
          <xm:sqref>G10</xm:sqref>
        </x14:dataValidation>
        <x14:dataValidation type="list" allowBlank="1" xr:uid="{00000000-0002-0000-1900-000001000000}">
          <x14:formula1>
            <xm:f>'Has natural gas been us (enum)'!A3:A4</xm:f>
          </x14:formula1>
          <xm:sqref>G11</xm:sqref>
        </x14:dataValidation>
        <x14:dataValidation type="list" allowBlank="1" xr:uid="{00000000-0002-0000-1900-000002000000}">
          <x14:formula1>
            <xm:f>'Is the project activity (enum)'!A3:A4</xm:f>
          </x14:formula1>
          <xm:sqref>G9</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G14"/>
  <sheetViews>
    <sheetView workbookViewId="0"/>
  </sheetViews>
  <sheetFormatPr defaultRowHeight="14.5" outlineLevelRow="1"/>
  <cols>
    <col min="1" max="1" width="20" customWidth="1"/>
    <col min="2" max="2" width="40" customWidth="1"/>
    <col min="3" max="4" width="20" customWidth="1"/>
    <col min="5" max="5" width="70" customWidth="1"/>
    <col min="6" max="6" width="30" customWidth="1"/>
    <col min="7" max="7" width="50" customWidth="1"/>
  </cols>
  <sheetData>
    <row r="1" spans="1:7" ht="18.5">
      <c r="A1" s="17" t="s">
        <v>263</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c r="A5" s="3" t="s">
        <v>14</v>
      </c>
      <c r="B5" s="3" t="s">
        <v>139</v>
      </c>
      <c r="C5" s="3" t="s">
        <v>13</v>
      </c>
      <c r="D5" s="3" t="s">
        <v>14</v>
      </c>
      <c r="E5" s="3" t="s">
        <v>251</v>
      </c>
      <c r="F5" s="3" t="s">
        <v>14</v>
      </c>
      <c r="G5" s="3">
        <v>1</v>
      </c>
    </row>
    <row r="6" spans="1:7">
      <c r="A6" s="3" t="s">
        <v>14</v>
      </c>
      <c r="B6" s="3" t="s">
        <v>139</v>
      </c>
      <c r="C6" s="3" t="s">
        <v>13</v>
      </c>
      <c r="D6" s="3" t="s">
        <v>14</v>
      </c>
      <c r="E6" s="3" t="s">
        <v>252</v>
      </c>
      <c r="F6" s="3" t="s">
        <v>14</v>
      </c>
      <c r="G6" s="3">
        <v>1</v>
      </c>
    </row>
    <row r="7" spans="1:7">
      <c r="A7" s="3" t="s">
        <v>14</v>
      </c>
      <c r="B7" s="3" t="s">
        <v>139</v>
      </c>
      <c r="C7" s="3" t="s">
        <v>13</v>
      </c>
      <c r="D7" s="3" t="s">
        <v>14</v>
      </c>
      <c r="E7" s="3" t="s">
        <v>253</v>
      </c>
      <c r="F7" s="3" t="s">
        <v>14</v>
      </c>
      <c r="G7" s="3">
        <v>1</v>
      </c>
    </row>
    <row r="8" spans="1:7">
      <c r="A8" s="3" t="s">
        <v>14</v>
      </c>
      <c r="B8" s="3" t="s">
        <v>139</v>
      </c>
      <c r="C8" s="3" t="s">
        <v>13</v>
      </c>
      <c r="D8" s="3" t="s">
        <v>14</v>
      </c>
      <c r="E8" s="3" t="s">
        <v>261</v>
      </c>
      <c r="F8" s="3" t="s">
        <v>14</v>
      </c>
      <c r="G8" s="3">
        <v>1</v>
      </c>
    </row>
    <row r="9" spans="1:7">
      <c r="A9" s="3" t="s">
        <v>14</v>
      </c>
      <c r="B9" s="3" t="s">
        <v>139</v>
      </c>
      <c r="C9" s="3" t="s">
        <v>13</v>
      </c>
      <c r="D9" s="3" t="s">
        <v>14</v>
      </c>
      <c r="E9" s="3" t="s">
        <v>233</v>
      </c>
      <c r="F9" s="3" t="s">
        <v>14</v>
      </c>
      <c r="G9" s="3">
        <v>1</v>
      </c>
    </row>
    <row r="10" spans="1:7" ht="29">
      <c r="A10" s="3" t="s">
        <v>11</v>
      </c>
      <c r="B10" s="3" t="s">
        <v>53</v>
      </c>
      <c r="C10" s="4" t="s">
        <v>264</v>
      </c>
      <c r="D10" s="3"/>
      <c r="E10" s="3" t="s">
        <v>265</v>
      </c>
      <c r="F10" s="3" t="s">
        <v>14</v>
      </c>
      <c r="G10" s="3" t="s">
        <v>266</v>
      </c>
    </row>
    <row r="11" spans="1:7">
      <c r="A11" s="3" t="s">
        <v>14</v>
      </c>
      <c r="B11" s="4" t="s">
        <v>267</v>
      </c>
      <c r="C11" s="3" t="s">
        <v>13</v>
      </c>
      <c r="D11" s="3" t="b">
        <f>EXACT(G10,"Multiple")</f>
        <v>0</v>
      </c>
      <c r="E11" s="3" t="s">
        <v>268</v>
      </c>
      <c r="F11" s="3" t="s">
        <v>14</v>
      </c>
      <c r="G11" s="3" t="s">
        <v>13</v>
      </c>
    </row>
    <row r="12" spans="1:7" ht="29" outlineLevel="1" collapsed="1">
      <c r="A12" s="5" t="s">
        <v>11</v>
      </c>
      <c r="B12" s="5" t="s">
        <v>53</v>
      </c>
      <c r="C12" s="8" t="s">
        <v>349</v>
      </c>
      <c r="D12" s="5"/>
      <c r="E12" s="5" t="s">
        <v>350</v>
      </c>
      <c r="F12" s="5" t="s">
        <v>14</v>
      </c>
      <c r="G12" s="5" t="s">
        <v>351</v>
      </c>
    </row>
    <row r="13" spans="1:7" ht="29" outlineLevel="1" collapsed="1">
      <c r="A13" s="5" t="s">
        <v>14</v>
      </c>
      <c r="B13" s="5" t="s">
        <v>53</v>
      </c>
      <c r="C13" s="8" t="s">
        <v>352</v>
      </c>
      <c r="D13" s="5" t="b">
        <f>EXACT(G12,"Isolated grid systems with multiple fuel and technology types with combined cycle power plants")</f>
        <v>0</v>
      </c>
      <c r="E13" s="5" t="s">
        <v>353</v>
      </c>
      <c r="F13" s="5" t="s">
        <v>14</v>
      </c>
      <c r="G13" s="5" t="s">
        <v>11</v>
      </c>
    </row>
    <row r="14" spans="1:7" ht="29" outlineLevel="1" collapsed="1">
      <c r="A14" s="5" t="s">
        <v>14</v>
      </c>
      <c r="B14" s="5" t="s">
        <v>53</v>
      </c>
      <c r="C14" s="8" t="s">
        <v>354</v>
      </c>
      <c r="D14" s="5" t="b">
        <f>EXACT(G12,"Isolated grid systems with multiple fuel and technology types without combined cycle power plants")</f>
        <v>0</v>
      </c>
      <c r="E14" s="5" t="s">
        <v>353</v>
      </c>
      <c r="F14" s="5" t="s">
        <v>14</v>
      </c>
      <c r="G14" s="5" t="s">
        <v>11</v>
      </c>
    </row>
  </sheetData>
  <mergeCells count="3">
    <mergeCell ref="A1:G1"/>
    <mergeCell ref="B2:G2"/>
    <mergeCell ref="B3:G3"/>
  </mergeCells>
  <hyperlinks>
    <hyperlink ref="C10" location="#'Is there a single diese (enum)'!A3" display="Is there a single diese (enum)" xr:uid="{00000000-0004-0000-1A00-000000000000}"/>
    <hyperlink ref="B11" location="#'For multiple power plants choo'!A1" display="For multiple power plants choo" xr:uid="{00000000-0004-0000-1A00-000001000000}"/>
    <hyperlink ref="C12" location="#'For multiple power plan (enum)'!A3" display="For multiple power plan (enum)" xr:uid="{00000000-0004-0000-1A00-000002000000}"/>
    <hyperlink ref="C13" location="#'Are there gaseous fuel- (enum)'!A3" display="Are there gaseous fuel- (enum)" xr:uid="{00000000-0004-0000-1A00-000003000000}"/>
    <hyperlink ref="C14" location="#'Are there gaseous fu 1 (enum)'!A3" display="Are there gaseous fu 1 (enum)" xr:uid="{00000000-0004-0000-1A00-000004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4">
        <x14:dataValidation type="list" allowBlank="1" xr:uid="{00000000-0002-0000-1A00-000000000000}">
          <x14:formula1>
            <xm:f>'Is there a single diese (enum)'!A3:A4</xm:f>
          </x14:formula1>
          <xm:sqref>G10</xm:sqref>
        </x14:dataValidation>
        <x14:dataValidation type="list" allowBlank="1" xr:uid="{00000000-0002-0000-1A00-000001000000}">
          <x14:formula1>
            <xm:f>'For multiple power plan (enum)'!A3:A5</xm:f>
          </x14:formula1>
          <xm:sqref>G12</xm:sqref>
        </x14:dataValidation>
        <x14:dataValidation type="list" allowBlank="1" xr:uid="{00000000-0002-0000-1A00-000002000000}">
          <x14:formula1>
            <xm:f>'Are there gaseous fuel- (enum)'!A3:A4</xm:f>
          </x14:formula1>
          <xm:sqref>G13</xm:sqref>
        </x14:dataValidation>
        <x14:dataValidation type="list" allowBlank="1" xr:uid="{00000000-0002-0000-1A00-000003000000}">
          <x14:formula1>
            <xm:f>'Are there gaseous fu 1 (enum)'!A3:A4</xm:f>
          </x14:formula1>
          <xm:sqref>G14</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G7"/>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268</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349</v>
      </c>
      <c r="D5" s="3"/>
      <c r="E5" s="3" t="s">
        <v>350</v>
      </c>
      <c r="F5" s="3" t="s">
        <v>14</v>
      </c>
      <c r="G5" s="3" t="s">
        <v>351</v>
      </c>
    </row>
    <row r="6" spans="1:7" ht="29">
      <c r="A6" s="3" t="s">
        <v>14</v>
      </c>
      <c r="B6" s="3" t="s">
        <v>53</v>
      </c>
      <c r="C6" s="4" t="s">
        <v>352</v>
      </c>
      <c r="D6" s="3" t="b">
        <f>EXACT(G5,"Isolated grid systems with multiple fuel and technology types with combined cycle power plants")</f>
        <v>0</v>
      </c>
      <c r="E6" s="3" t="s">
        <v>353</v>
      </c>
      <c r="F6" s="3" t="s">
        <v>14</v>
      </c>
      <c r="G6" s="3" t="s">
        <v>11</v>
      </c>
    </row>
    <row r="7" spans="1:7" ht="29">
      <c r="A7" s="3" t="s">
        <v>14</v>
      </c>
      <c r="B7" s="3" t="s">
        <v>53</v>
      </c>
      <c r="C7" s="4" t="s">
        <v>354</v>
      </c>
      <c r="D7" s="3" t="b">
        <f>EXACT(G5,"Isolated grid systems with multiple fuel and technology types without combined cycle power plants")</f>
        <v>0</v>
      </c>
      <c r="E7" s="3" t="s">
        <v>353</v>
      </c>
      <c r="F7" s="3" t="s">
        <v>14</v>
      </c>
      <c r="G7" s="3" t="s">
        <v>11</v>
      </c>
    </row>
  </sheetData>
  <mergeCells count="3">
    <mergeCell ref="A1:G1"/>
    <mergeCell ref="B2:G2"/>
    <mergeCell ref="B3:G3"/>
  </mergeCells>
  <hyperlinks>
    <hyperlink ref="C5" location="#'For multiple power plan (enum)'!A3" display="For multiple power plan (enum)" xr:uid="{00000000-0004-0000-1B00-000000000000}"/>
    <hyperlink ref="C6" location="#'Are there gaseous fuel- (enum)'!A3" display="Are there gaseous fuel- (enum)" xr:uid="{00000000-0004-0000-1B00-000001000000}"/>
    <hyperlink ref="C7" location="#'Are there gaseous fu 1 (enum)'!A3" display="Are there gaseous fu 1 (enum)" xr:uid="{00000000-0004-0000-1B00-000002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3">
        <x14:dataValidation type="list" allowBlank="1" xr:uid="{00000000-0002-0000-1B00-000000000000}">
          <x14:formula1>
            <xm:f>'For multiple power plan (enum)'!A3:A5</xm:f>
          </x14:formula1>
          <xm:sqref>G5</xm:sqref>
        </x14:dataValidation>
        <x14:dataValidation type="list" allowBlank="1" xr:uid="{00000000-0002-0000-1B00-000001000000}">
          <x14:formula1>
            <xm:f>'Are there gaseous fuel- (enum)'!A3:A4</xm:f>
          </x14:formula1>
          <xm:sqref>G6</xm:sqref>
        </x14:dataValidation>
        <x14:dataValidation type="list" allowBlank="1" xr:uid="{00000000-0002-0000-1B00-000002000000}">
          <x14:formula1>
            <xm:f>'Are there gaseous fu 1 (enum)'!A3:A4</xm:f>
          </x14:formula1>
          <xm:sqref>G7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9"/>
  <sheetViews>
    <sheetView workbookViewId="0"/>
  </sheetViews>
  <sheetFormatPr defaultRowHeight="14.5" outlineLevelRow="2"/>
  <cols>
    <col min="1" max="1" width="20" customWidth="1"/>
    <col min="2" max="2" width="40" customWidth="1"/>
    <col min="3" max="4" width="20" customWidth="1"/>
    <col min="5" max="5" width="70" customWidth="1"/>
    <col min="6" max="6" width="30" customWidth="1"/>
    <col min="7" max="7" width="50" customWidth="1"/>
  </cols>
  <sheetData>
    <row r="1" spans="1:7" ht="18.5">
      <c r="A1" s="17" t="s">
        <v>415</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c r="A5" s="3" t="s">
        <v>11</v>
      </c>
      <c r="B5" s="4" t="s">
        <v>416</v>
      </c>
      <c r="C5" s="3" t="s">
        <v>13</v>
      </c>
      <c r="D5" s="3"/>
      <c r="E5" s="3" t="s">
        <v>417</v>
      </c>
      <c r="F5" s="3" t="s">
        <v>11</v>
      </c>
      <c r="G5" s="3" t="s">
        <v>13</v>
      </c>
    </row>
    <row r="6" spans="1:7" outlineLevel="1" collapsed="1">
      <c r="A6" s="5" t="s">
        <v>11</v>
      </c>
      <c r="B6" s="5" t="s">
        <v>15</v>
      </c>
      <c r="C6" s="5" t="s">
        <v>13</v>
      </c>
      <c r="D6" s="5"/>
      <c r="E6" s="5" t="s">
        <v>418</v>
      </c>
      <c r="F6" s="5" t="s">
        <v>14</v>
      </c>
      <c r="G6" s="5" t="s">
        <v>17</v>
      </c>
    </row>
    <row r="7" spans="1:7" outlineLevel="1" collapsed="1">
      <c r="A7" s="5" t="s">
        <v>11</v>
      </c>
      <c r="B7" s="5" t="s">
        <v>15</v>
      </c>
      <c r="C7" s="5" t="s">
        <v>13</v>
      </c>
      <c r="D7" s="5"/>
      <c r="E7" s="5" t="s">
        <v>419</v>
      </c>
      <c r="F7" s="5" t="s">
        <v>14</v>
      </c>
      <c r="G7" s="5" t="s">
        <v>17</v>
      </c>
    </row>
    <row r="8" spans="1:7" ht="29" outlineLevel="1" collapsed="1">
      <c r="A8" s="5" t="s">
        <v>11</v>
      </c>
      <c r="B8" s="5" t="s">
        <v>53</v>
      </c>
      <c r="C8" s="8" t="s">
        <v>420</v>
      </c>
      <c r="D8" s="5"/>
      <c r="E8" s="5" t="s">
        <v>421</v>
      </c>
      <c r="F8" s="5" t="s">
        <v>14</v>
      </c>
      <c r="G8" s="5" t="s">
        <v>422</v>
      </c>
    </row>
    <row r="9" spans="1:7" ht="29" outlineLevel="1" collapsed="1">
      <c r="A9" s="5" t="s">
        <v>14</v>
      </c>
      <c r="B9" s="5" t="s">
        <v>139</v>
      </c>
      <c r="C9" s="5" t="s">
        <v>13</v>
      </c>
      <c r="D9" s="5" t="b">
        <f>EXACT(G8,"The CO2 emission coefficient is calculated based on net calorific value and CO2 emission factor of the fuel type")</f>
        <v>0</v>
      </c>
      <c r="E9" s="5" t="s">
        <v>423</v>
      </c>
      <c r="F9" s="5" t="s">
        <v>14</v>
      </c>
      <c r="G9" s="5">
        <v>1</v>
      </c>
    </row>
    <row r="10" spans="1:7" outlineLevel="1" collapsed="1">
      <c r="A10" s="5" t="s">
        <v>14</v>
      </c>
      <c r="B10" s="5" t="s">
        <v>139</v>
      </c>
      <c r="C10" s="5" t="s">
        <v>13</v>
      </c>
      <c r="D10" s="5" t="b">
        <f>EXACT(G8,"The CO2 emission coefficient is calculated based on net calorific value and CO2 emission factor of the fuel type")</f>
        <v>0</v>
      </c>
      <c r="E10" s="5" t="s">
        <v>424</v>
      </c>
      <c r="F10" s="5" t="s">
        <v>14</v>
      </c>
      <c r="G10" s="5">
        <v>1</v>
      </c>
    </row>
    <row r="11" spans="1:7" outlineLevel="1" collapsed="1">
      <c r="A11" s="6" t="s">
        <v>14</v>
      </c>
      <c r="B11" s="7" t="s">
        <v>425</v>
      </c>
      <c r="C11" s="6" t="s">
        <v>13</v>
      </c>
      <c r="D11" s="6" t="b">
        <f>EXACT(G8,"The CO2 emission coefficient is calculated based on the chemical composition of the fossil fuel type")</f>
        <v>1</v>
      </c>
      <c r="E11" s="6" t="s">
        <v>426</v>
      </c>
      <c r="F11" s="6" t="s">
        <v>14</v>
      </c>
      <c r="G11" s="6" t="s">
        <v>13</v>
      </c>
    </row>
    <row r="12" spans="1:7" ht="29" outlineLevel="2" collapsed="1">
      <c r="A12" s="5" t="s">
        <v>11</v>
      </c>
      <c r="B12" s="5" t="s">
        <v>53</v>
      </c>
      <c r="C12" s="8" t="s">
        <v>427</v>
      </c>
      <c r="D12" s="5"/>
      <c r="E12" s="5" t="s">
        <v>426</v>
      </c>
      <c r="F12" s="5" t="s">
        <v>14</v>
      </c>
      <c r="G12" s="5" t="s">
        <v>428</v>
      </c>
    </row>
    <row r="13" spans="1:7" ht="29" outlineLevel="2" collapsed="1">
      <c r="A13" s="5" t="s">
        <v>14</v>
      </c>
      <c r="B13" s="5" t="s">
        <v>139</v>
      </c>
      <c r="C13" s="5" t="s">
        <v>13</v>
      </c>
      <c r="D13" s="5" t="b">
        <f>EXACT(G12,"Volume")</f>
        <v>0</v>
      </c>
      <c r="E13" s="5" t="s">
        <v>429</v>
      </c>
      <c r="F13" s="5" t="s">
        <v>14</v>
      </c>
      <c r="G13" s="5">
        <v>1</v>
      </c>
    </row>
    <row r="14" spans="1:7" ht="29" outlineLevel="2" collapsed="1">
      <c r="A14" s="5" t="s">
        <v>14</v>
      </c>
      <c r="B14" s="5" t="s">
        <v>139</v>
      </c>
      <c r="C14" s="5" t="s">
        <v>13</v>
      </c>
      <c r="D14" s="5" t="b">
        <f>EXACT(G12,"Volume")</f>
        <v>0</v>
      </c>
      <c r="E14" s="5" t="s">
        <v>430</v>
      </c>
      <c r="F14" s="5" t="s">
        <v>14</v>
      </c>
      <c r="G14" s="5">
        <v>1</v>
      </c>
    </row>
    <row r="15" spans="1:7" ht="29" outlineLevel="2" collapsed="1">
      <c r="A15" s="5" t="s">
        <v>14</v>
      </c>
      <c r="B15" s="5" t="s">
        <v>139</v>
      </c>
      <c r="C15" s="5" t="s">
        <v>13</v>
      </c>
      <c r="D15" s="5" t="b">
        <f>EXACT(G12,"Mass")</f>
        <v>1</v>
      </c>
      <c r="E15" s="5" t="s">
        <v>429</v>
      </c>
      <c r="F15" s="5" t="s">
        <v>14</v>
      </c>
      <c r="G15" s="5">
        <v>1</v>
      </c>
    </row>
    <row r="16" spans="1:7" ht="29" outlineLevel="1" collapsed="1">
      <c r="A16" s="5" t="s">
        <v>11</v>
      </c>
      <c r="B16" s="5" t="s">
        <v>139</v>
      </c>
      <c r="C16" s="5" t="s">
        <v>13</v>
      </c>
      <c r="D16" s="5"/>
      <c r="E16" s="5" t="s">
        <v>431</v>
      </c>
      <c r="F16" s="5" t="s">
        <v>14</v>
      </c>
      <c r="G16" s="5">
        <v>1</v>
      </c>
    </row>
    <row r="17" spans="1:7" outlineLevel="1" collapsed="1">
      <c r="A17" s="5" t="s">
        <v>14</v>
      </c>
      <c r="B17" s="5" t="s">
        <v>139</v>
      </c>
      <c r="C17" s="5" t="s">
        <v>13</v>
      </c>
      <c r="D17" s="5" t="s">
        <v>14</v>
      </c>
      <c r="E17" s="5" t="s">
        <v>432</v>
      </c>
      <c r="F17" s="5" t="s">
        <v>14</v>
      </c>
      <c r="G17" s="5">
        <v>1</v>
      </c>
    </row>
    <row r="18" spans="1:7" outlineLevel="1" collapsed="1">
      <c r="A18" s="5" t="s">
        <v>14</v>
      </c>
      <c r="B18" s="5" t="s">
        <v>139</v>
      </c>
      <c r="C18" s="5" t="s">
        <v>13</v>
      </c>
      <c r="D18" s="5" t="s">
        <v>14</v>
      </c>
      <c r="E18" s="5" t="s">
        <v>433</v>
      </c>
      <c r="F18" s="5" t="s">
        <v>14</v>
      </c>
      <c r="G18" s="5">
        <v>1</v>
      </c>
    </row>
    <row r="19" spans="1:7" ht="29">
      <c r="A19" s="3" t="s">
        <v>14</v>
      </c>
      <c r="B19" s="3" t="s">
        <v>139</v>
      </c>
      <c r="C19" s="3" t="s">
        <v>13</v>
      </c>
      <c r="D19" s="3" t="s">
        <v>14</v>
      </c>
      <c r="E19" s="3" t="s">
        <v>434</v>
      </c>
      <c r="F19" s="3" t="s">
        <v>14</v>
      </c>
      <c r="G19" s="3">
        <v>1</v>
      </c>
    </row>
  </sheetData>
  <mergeCells count="3">
    <mergeCell ref="A1:G1"/>
    <mergeCell ref="B2:G2"/>
    <mergeCell ref="B3:G3"/>
  </mergeCells>
  <hyperlinks>
    <hyperlink ref="B5" location="#'Tool 03 Add Fuel Type'!A1" display="Tool 03 Add Fuel Type" xr:uid="{00000000-0004-0000-0100-000000000000}"/>
    <hyperlink ref="C8" location="#'What approach would you (enum)'!A3" display="What approach would you (enum)" xr:uid="{00000000-0004-0000-0100-000001000000}"/>
    <hyperlink ref="B11" location="#'Tool 03 Is the fuel used measu'!A1" display="Tool 03 Is the fuel used measu" xr:uid="{00000000-0004-0000-0100-000002000000}"/>
    <hyperlink ref="C12" location="#'Is the fuel used measus (enum)'!A3" display="Is the fuel used measus (enum)" xr:uid="{00000000-0004-0000-0100-000003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00000000-0002-0000-0100-000000000000}">
          <x14:formula1>
            <xm:f>'Is the fuel used measus (enum)'!A3:A4</xm:f>
          </x14:formula1>
          <xm:sqref>G12</xm:sqref>
        </x14:dataValidation>
        <x14:dataValidation type="list" allowBlank="1" xr:uid="{00000000-0002-0000-0100-000001000000}">
          <x14:formula1>
            <xm:f>'What approach would you (enum)'!A3:A4</xm:f>
          </x14:formula1>
          <xm:sqref>G8</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G8"/>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237</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c r="A5" s="3" t="s">
        <v>11</v>
      </c>
      <c r="B5" s="3" t="s">
        <v>15</v>
      </c>
      <c r="C5" s="3" t="s">
        <v>13</v>
      </c>
      <c r="D5" s="3"/>
      <c r="E5" s="3" t="s">
        <v>238</v>
      </c>
      <c r="F5" s="3" t="s">
        <v>14</v>
      </c>
      <c r="G5" s="3" t="s">
        <v>17</v>
      </c>
    </row>
    <row r="6" spans="1:7">
      <c r="A6" s="3" t="s">
        <v>11</v>
      </c>
      <c r="B6" s="3" t="s">
        <v>41</v>
      </c>
      <c r="C6" s="3" t="s">
        <v>13</v>
      </c>
      <c r="D6" s="3"/>
      <c r="E6" s="3" t="s">
        <v>239</v>
      </c>
      <c r="F6" s="3" t="s">
        <v>14</v>
      </c>
      <c r="G6" s="3" t="s">
        <v>43</v>
      </c>
    </row>
    <row r="7" spans="1:7">
      <c r="A7" s="3" t="s">
        <v>11</v>
      </c>
      <c r="B7" s="3" t="s">
        <v>139</v>
      </c>
      <c r="C7" s="3" t="s">
        <v>13</v>
      </c>
      <c r="D7" s="3"/>
      <c r="E7" s="3" t="s">
        <v>240</v>
      </c>
      <c r="F7" s="3" t="s">
        <v>14</v>
      </c>
      <c r="G7" s="3">
        <v>1</v>
      </c>
    </row>
    <row r="8" spans="1:7">
      <c r="A8" s="3" t="s">
        <v>11</v>
      </c>
      <c r="B8" s="3" t="s">
        <v>139</v>
      </c>
      <c r="C8" s="3" t="s">
        <v>13</v>
      </c>
      <c r="D8" s="3"/>
      <c r="E8" s="3" t="s">
        <v>241</v>
      </c>
      <c r="F8" s="3" t="s">
        <v>14</v>
      </c>
      <c r="G8" s="3">
        <v>1</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G34"/>
  <sheetViews>
    <sheetView workbookViewId="0"/>
  </sheetViews>
  <sheetFormatPr defaultRowHeight="14.5" outlineLevelRow="2"/>
  <cols>
    <col min="1" max="1" width="20" customWidth="1"/>
    <col min="2" max="2" width="40" customWidth="1"/>
    <col min="3" max="4" width="20" customWidth="1"/>
    <col min="5" max="5" width="70" customWidth="1"/>
    <col min="6" max="6" width="30" customWidth="1"/>
    <col min="7" max="7" width="50" customWidth="1"/>
  </cols>
  <sheetData>
    <row r="1" spans="1:7" ht="18.5">
      <c r="A1" s="17" t="s">
        <v>450</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247</v>
      </c>
      <c r="D5" s="3"/>
      <c r="E5" s="3" t="s">
        <v>248</v>
      </c>
      <c r="F5" s="3" t="s">
        <v>14</v>
      </c>
      <c r="G5" s="3" t="s">
        <v>249</v>
      </c>
    </row>
    <row r="6" spans="1:7">
      <c r="A6" s="3" t="s">
        <v>14</v>
      </c>
      <c r="B6" s="4" t="s">
        <v>250</v>
      </c>
      <c r="C6" s="3" t="s">
        <v>13</v>
      </c>
      <c r="D6" s="3" t="b">
        <f>EXACT(G5,"Neither")</f>
        <v>0</v>
      </c>
      <c r="E6" s="3" t="s">
        <v>250</v>
      </c>
      <c r="F6" s="3" t="s">
        <v>14</v>
      </c>
      <c r="G6" s="3" t="s">
        <v>13</v>
      </c>
    </row>
    <row r="7" spans="1:7" outlineLevel="1" collapsed="1">
      <c r="A7" s="5" t="s">
        <v>14</v>
      </c>
      <c r="B7" s="5" t="s">
        <v>139</v>
      </c>
      <c r="C7" s="5" t="s">
        <v>13</v>
      </c>
      <c r="D7" s="5" t="s">
        <v>14</v>
      </c>
      <c r="E7" s="5" t="s">
        <v>251</v>
      </c>
      <c r="F7" s="5" t="s">
        <v>14</v>
      </c>
      <c r="G7" s="5">
        <v>1</v>
      </c>
    </row>
    <row r="8" spans="1:7" outlineLevel="1" collapsed="1">
      <c r="A8" s="5" t="s">
        <v>14</v>
      </c>
      <c r="B8" s="5" t="s">
        <v>139</v>
      </c>
      <c r="C8" s="5" t="s">
        <v>13</v>
      </c>
      <c r="D8" s="5" t="s">
        <v>14</v>
      </c>
      <c r="E8" s="5" t="s">
        <v>252</v>
      </c>
      <c r="F8" s="5" t="s">
        <v>14</v>
      </c>
      <c r="G8" s="5">
        <v>1</v>
      </c>
    </row>
    <row r="9" spans="1:7" outlineLevel="1" collapsed="1">
      <c r="A9" s="5" t="s">
        <v>14</v>
      </c>
      <c r="B9" s="5" t="s">
        <v>139</v>
      </c>
      <c r="C9" s="5" t="s">
        <v>13</v>
      </c>
      <c r="D9" s="5" t="s">
        <v>14</v>
      </c>
      <c r="E9" s="5" t="s">
        <v>253</v>
      </c>
      <c r="F9" s="5" t="s">
        <v>14</v>
      </c>
      <c r="G9" s="5">
        <v>1</v>
      </c>
    </row>
    <row r="10" spans="1:7" outlineLevel="1" collapsed="1">
      <c r="A10" s="5" t="s">
        <v>14</v>
      </c>
      <c r="B10" s="5" t="s">
        <v>139</v>
      </c>
      <c r="C10" s="5" t="s">
        <v>13</v>
      </c>
      <c r="D10" s="5" t="s">
        <v>14</v>
      </c>
      <c r="E10" s="5" t="s">
        <v>233</v>
      </c>
      <c r="F10" s="5" t="s">
        <v>14</v>
      </c>
      <c r="G10" s="5">
        <v>1</v>
      </c>
    </row>
    <row r="11" spans="1:7" ht="29" outlineLevel="1" collapsed="1">
      <c r="A11" s="5" t="s">
        <v>11</v>
      </c>
      <c r="B11" s="5" t="s">
        <v>53</v>
      </c>
      <c r="C11" s="8" t="s">
        <v>254</v>
      </c>
      <c r="D11" s="5"/>
      <c r="E11" s="5" t="s">
        <v>255</v>
      </c>
      <c r="F11" s="5" t="s">
        <v>14</v>
      </c>
      <c r="G11" s="5" t="s">
        <v>11</v>
      </c>
    </row>
    <row r="12" spans="1:7" ht="43.5" outlineLevel="1" collapsed="1">
      <c r="A12" s="5" t="s">
        <v>11</v>
      </c>
      <c r="B12" s="5" t="s">
        <v>53</v>
      </c>
      <c r="C12" s="8" t="s">
        <v>256</v>
      </c>
      <c r="D12" s="5"/>
      <c r="E12" s="5" t="s">
        <v>257</v>
      </c>
      <c r="F12" s="5" t="s">
        <v>14</v>
      </c>
      <c r="G12" s="5" t="s">
        <v>258</v>
      </c>
    </row>
    <row r="13" spans="1:7" ht="29" outlineLevel="1" collapsed="1">
      <c r="A13" s="5" t="s">
        <v>11</v>
      </c>
      <c r="B13" s="5" t="s">
        <v>53</v>
      </c>
      <c r="C13" s="8" t="s">
        <v>259</v>
      </c>
      <c r="D13" s="5"/>
      <c r="E13" s="5" t="s">
        <v>260</v>
      </c>
      <c r="F13" s="5" t="s">
        <v>14</v>
      </c>
      <c r="G13" s="5" t="s">
        <v>11</v>
      </c>
    </row>
    <row r="14" spans="1:7" outlineLevel="1" collapsed="1">
      <c r="A14" s="5" t="s">
        <v>14</v>
      </c>
      <c r="B14" s="5" t="s">
        <v>139</v>
      </c>
      <c r="C14" s="5" t="s">
        <v>13</v>
      </c>
      <c r="D14" s="5" t="s">
        <v>14</v>
      </c>
      <c r="E14" s="5" t="s">
        <v>261</v>
      </c>
      <c r="F14" s="5" t="s">
        <v>14</v>
      </c>
      <c r="G14" s="5">
        <v>1</v>
      </c>
    </row>
    <row r="15" spans="1:7">
      <c r="A15" s="3" t="s">
        <v>14</v>
      </c>
      <c r="B15" s="4" t="s">
        <v>262</v>
      </c>
      <c r="C15" s="3" t="s">
        <v>13</v>
      </c>
      <c r="D15" s="3" t="b">
        <f>EXACT(G5,"Isolated System")</f>
        <v>0</v>
      </c>
      <c r="E15" s="3" t="s">
        <v>263</v>
      </c>
      <c r="F15" s="3" t="s">
        <v>14</v>
      </c>
      <c r="G15" s="3" t="s">
        <v>13</v>
      </c>
    </row>
    <row r="16" spans="1:7" outlineLevel="1" collapsed="1">
      <c r="A16" s="5" t="s">
        <v>14</v>
      </c>
      <c r="B16" s="5" t="s">
        <v>139</v>
      </c>
      <c r="C16" s="5" t="s">
        <v>13</v>
      </c>
      <c r="D16" s="5" t="s">
        <v>14</v>
      </c>
      <c r="E16" s="5" t="s">
        <v>251</v>
      </c>
      <c r="F16" s="5" t="s">
        <v>14</v>
      </c>
      <c r="G16" s="5">
        <v>1</v>
      </c>
    </row>
    <row r="17" spans="1:7" outlineLevel="1" collapsed="1">
      <c r="A17" s="5" t="s">
        <v>14</v>
      </c>
      <c r="B17" s="5" t="s">
        <v>139</v>
      </c>
      <c r="C17" s="5" t="s">
        <v>13</v>
      </c>
      <c r="D17" s="5" t="s">
        <v>14</v>
      </c>
      <c r="E17" s="5" t="s">
        <v>252</v>
      </c>
      <c r="F17" s="5" t="s">
        <v>14</v>
      </c>
      <c r="G17" s="5">
        <v>1</v>
      </c>
    </row>
    <row r="18" spans="1:7" outlineLevel="1" collapsed="1">
      <c r="A18" s="5" t="s">
        <v>14</v>
      </c>
      <c r="B18" s="5" t="s">
        <v>139</v>
      </c>
      <c r="C18" s="5" t="s">
        <v>13</v>
      </c>
      <c r="D18" s="5" t="s">
        <v>14</v>
      </c>
      <c r="E18" s="5" t="s">
        <v>253</v>
      </c>
      <c r="F18" s="5" t="s">
        <v>14</v>
      </c>
      <c r="G18" s="5">
        <v>1</v>
      </c>
    </row>
    <row r="19" spans="1:7" outlineLevel="1" collapsed="1">
      <c r="A19" s="5" t="s">
        <v>14</v>
      </c>
      <c r="B19" s="5" t="s">
        <v>139</v>
      </c>
      <c r="C19" s="5" t="s">
        <v>13</v>
      </c>
      <c r="D19" s="5" t="s">
        <v>14</v>
      </c>
      <c r="E19" s="5" t="s">
        <v>261</v>
      </c>
      <c r="F19" s="5" t="s">
        <v>14</v>
      </c>
      <c r="G19" s="5">
        <v>1</v>
      </c>
    </row>
    <row r="20" spans="1:7" outlineLevel="1" collapsed="1">
      <c r="A20" s="5" t="s">
        <v>14</v>
      </c>
      <c r="B20" s="5" t="s">
        <v>139</v>
      </c>
      <c r="C20" s="5" t="s">
        <v>13</v>
      </c>
      <c r="D20" s="5" t="s">
        <v>14</v>
      </c>
      <c r="E20" s="5" t="s">
        <v>233</v>
      </c>
      <c r="F20" s="5" t="s">
        <v>14</v>
      </c>
      <c r="G20" s="5">
        <v>1</v>
      </c>
    </row>
    <row r="21" spans="1:7" ht="29" outlineLevel="1" collapsed="1">
      <c r="A21" s="5" t="s">
        <v>11</v>
      </c>
      <c r="B21" s="5" t="s">
        <v>53</v>
      </c>
      <c r="C21" s="8" t="s">
        <v>264</v>
      </c>
      <c r="D21" s="5"/>
      <c r="E21" s="5" t="s">
        <v>265</v>
      </c>
      <c r="F21" s="5" t="s">
        <v>14</v>
      </c>
      <c r="G21" s="5" t="s">
        <v>266</v>
      </c>
    </row>
    <row r="22" spans="1:7" outlineLevel="1" collapsed="1">
      <c r="A22" s="6" t="s">
        <v>14</v>
      </c>
      <c r="B22" s="7" t="s">
        <v>267</v>
      </c>
      <c r="C22" s="6" t="s">
        <v>13</v>
      </c>
      <c r="D22" s="6" t="b">
        <f>EXACT(G21,"Multiple")</f>
        <v>0</v>
      </c>
      <c r="E22" s="6" t="s">
        <v>268</v>
      </c>
      <c r="F22" s="6" t="s">
        <v>14</v>
      </c>
      <c r="G22" s="6" t="s">
        <v>13</v>
      </c>
    </row>
    <row r="23" spans="1:7" ht="29" outlineLevel="2" collapsed="1">
      <c r="A23" s="5" t="s">
        <v>11</v>
      </c>
      <c r="B23" s="5" t="s">
        <v>53</v>
      </c>
      <c r="C23" s="8" t="s">
        <v>349</v>
      </c>
      <c r="D23" s="5"/>
      <c r="E23" s="5" t="s">
        <v>350</v>
      </c>
      <c r="F23" s="5" t="s">
        <v>14</v>
      </c>
      <c r="G23" s="5" t="s">
        <v>351</v>
      </c>
    </row>
    <row r="24" spans="1:7" ht="29" outlineLevel="2" collapsed="1">
      <c r="A24" s="5" t="s">
        <v>14</v>
      </c>
      <c r="B24" s="5" t="s">
        <v>53</v>
      </c>
      <c r="C24" s="8" t="s">
        <v>352</v>
      </c>
      <c r="D24" s="5" t="b">
        <f>EXACT(G23,"Isolated grid systems with multiple fuel and technology types with combined cycle power plants")</f>
        <v>0</v>
      </c>
      <c r="E24" s="5" t="s">
        <v>353</v>
      </c>
      <c r="F24" s="5" t="s">
        <v>14</v>
      </c>
      <c r="G24" s="5" t="s">
        <v>11</v>
      </c>
    </row>
    <row r="25" spans="1:7" ht="29" outlineLevel="2" collapsed="1">
      <c r="A25" s="5" t="s">
        <v>14</v>
      </c>
      <c r="B25" s="5" t="s">
        <v>53</v>
      </c>
      <c r="C25" s="8" t="s">
        <v>354</v>
      </c>
      <c r="D25" s="5" t="b">
        <f>EXACT(G23,"Isolated grid systems with multiple fuel and technology types without combined cycle power plants")</f>
        <v>0</v>
      </c>
      <c r="E25" s="5" t="s">
        <v>353</v>
      </c>
      <c r="F25" s="5" t="s">
        <v>14</v>
      </c>
      <c r="G25" s="5" t="s">
        <v>11</v>
      </c>
    </row>
    <row r="26" spans="1:7">
      <c r="A26" s="3" t="s">
        <v>14</v>
      </c>
      <c r="B26" s="4" t="s">
        <v>250</v>
      </c>
      <c r="C26" s="3" t="s">
        <v>13</v>
      </c>
      <c r="D26" s="3" t="b">
        <f>EXACT(G5,"Grid is located in LDC/SIDs/URC")</f>
        <v>1</v>
      </c>
      <c r="E26" s="3" t="s">
        <v>250</v>
      </c>
      <c r="F26" s="3" t="s">
        <v>14</v>
      </c>
      <c r="G26" s="3" t="s">
        <v>13</v>
      </c>
    </row>
    <row r="27" spans="1:7" outlineLevel="1" collapsed="1">
      <c r="A27" s="5" t="s">
        <v>14</v>
      </c>
      <c r="B27" s="5" t="s">
        <v>139</v>
      </c>
      <c r="C27" s="5" t="s">
        <v>13</v>
      </c>
      <c r="D27" s="5" t="s">
        <v>14</v>
      </c>
      <c r="E27" s="5" t="s">
        <v>251</v>
      </c>
      <c r="F27" s="5" t="s">
        <v>14</v>
      </c>
      <c r="G27" s="5">
        <v>1</v>
      </c>
    </row>
    <row r="28" spans="1:7" outlineLevel="1" collapsed="1">
      <c r="A28" s="5" t="s">
        <v>14</v>
      </c>
      <c r="B28" s="5" t="s">
        <v>139</v>
      </c>
      <c r="C28" s="5" t="s">
        <v>13</v>
      </c>
      <c r="D28" s="5" t="s">
        <v>14</v>
      </c>
      <c r="E28" s="5" t="s">
        <v>252</v>
      </c>
      <c r="F28" s="5" t="s">
        <v>14</v>
      </c>
      <c r="G28" s="5">
        <v>1</v>
      </c>
    </row>
    <row r="29" spans="1:7" outlineLevel="1" collapsed="1">
      <c r="A29" s="5" t="s">
        <v>14</v>
      </c>
      <c r="B29" s="5" t="s">
        <v>139</v>
      </c>
      <c r="C29" s="5" t="s">
        <v>13</v>
      </c>
      <c r="D29" s="5" t="s">
        <v>14</v>
      </c>
      <c r="E29" s="5" t="s">
        <v>253</v>
      </c>
      <c r="F29" s="5" t="s">
        <v>14</v>
      </c>
      <c r="G29" s="5">
        <v>1</v>
      </c>
    </row>
    <row r="30" spans="1:7" outlineLevel="1" collapsed="1">
      <c r="A30" s="5" t="s">
        <v>14</v>
      </c>
      <c r="B30" s="5" t="s">
        <v>139</v>
      </c>
      <c r="C30" s="5" t="s">
        <v>13</v>
      </c>
      <c r="D30" s="5" t="s">
        <v>14</v>
      </c>
      <c r="E30" s="5" t="s">
        <v>233</v>
      </c>
      <c r="F30" s="5" t="s">
        <v>14</v>
      </c>
      <c r="G30" s="5">
        <v>1</v>
      </c>
    </row>
    <row r="31" spans="1:7" ht="29" outlineLevel="1" collapsed="1">
      <c r="A31" s="5" t="s">
        <v>11</v>
      </c>
      <c r="B31" s="5" t="s">
        <v>53</v>
      </c>
      <c r="C31" s="8" t="s">
        <v>254</v>
      </c>
      <c r="D31" s="5"/>
      <c r="E31" s="5" t="s">
        <v>255</v>
      </c>
      <c r="F31" s="5" t="s">
        <v>14</v>
      </c>
      <c r="G31" s="5" t="s">
        <v>11</v>
      </c>
    </row>
    <row r="32" spans="1:7" ht="43.5" outlineLevel="1" collapsed="1">
      <c r="A32" s="5" t="s">
        <v>11</v>
      </c>
      <c r="B32" s="5" t="s">
        <v>53</v>
      </c>
      <c r="C32" s="8" t="s">
        <v>256</v>
      </c>
      <c r="D32" s="5"/>
      <c r="E32" s="5" t="s">
        <v>257</v>
      </c>
      <c r="F32" s="5" t="s">
        <v>14</v>
      </c>
      <c r="G32" s="5" t="s">
        <v>258</v>
      </c>
    </row>
    <row r="33" spans="1:7" ht="29" outlineLevel="1" collapsed="1">
      <c r="A33" s="5" t="s">
        <v>11</v>
      </c>
      <c r="B33" s="5" t="s">
        <v>53</v>
      </c>
      <c r="C33" s="8" t="s">
        <v>259</v>
      </c>
      <c r="D33" s="5"/>
      <c r="E33" s="5" t="s">
        <v>260</v>
      </c>
      <c r="F33" s="5" t="s">
        <v>14</v>
      </c>
      <c r="G33" s="5" t="s">
        <v>11</v>
      </c>
    </row>
    <row r="34" spans="1:7" outlineLevel="1" collapsed="1">
      <c r="A34" s="5" t="s">
        <v>14</v>
      </c>
      <c r="B34" s="5" t="s">
        <v>139</v>
      </c>
      <c r="C34" s="5" t="s">
        <v>13</v>
      </c>
      <c r="D34" s="5" t="s">
        <v>14</v>
      </c>
      <c r="E34" s="5" t="s">
        <v>261</v>
      </c>
      <c r="F34" s="5" t="s">
        <v>14</v>
      </c>
      <c r="G34" s="5">
        <v>1</v>
      </c>
    </row>
  </sheetData>
  <mergeCells count="3">
    <mergeCell ref="A1:G1"/>
    <mergeCell ref="B2:G2"/>
    <mergeCell ref="B3:G3"/>
  </mergeCells>
  <hyperlinks>
    <hyperlink ref="C5" location="#'Is grid located in LDCS (enum)'!A3" display="Is grid located in LDCS (enum)" xr:uid="{00000000-0004-0000-1D00-000000000000}"/>
    <hyperlink ref="B6" location="#'Simplified CM'!A1" display="Simplified CM" xr:uid="{00000000-0004-0000-1D00-000001000000}"/>
    <hyperlink ref="C11" location="#'Is the project activity (enum)'!A3" display="Is the project activity (enum)" xr:uid="{00000000-0004-0000-1D00-000002000000}"/>
    <hyperlink ref="C12" location="#'Is the share of renewab (enum)'!A3" display="Is the share of renewab (enum)" xr:uid="{00000000-0004-0000-1D00-000003000000}"/>
    <hyperlink ref="C13" location="#'Has natural gas been us (enum)'!A3" display="Has natural gas been us (enum)" xr:uid="{00000000-0004-0000-1D00-000004000000}"/>
    <hyperlink ref="B15" location="#'Simplified CM for Isolated Gri'!A1" display="Simplified CM for Isolated Gri" xr:uid="{00000000-0004-0000-1D00-000005000000}"/>
    <hyperlink ref="C21" location="#'Is there a single diese (enum)'!A3" display="Is there a single diese (enum)" xr:uid="{00000000-0004-0000-1D00-000006000000}"/>
    <hyperlink ref="B22" location="#'For multiple power plants choo'!A1" display="For multiple power plants choo" xr:uid="{00000000-0004-0000-1D00-000007000000}"/>
    <hyperlink ref="C23" location="#'For multiple power plan (enum)'!A3" display="For multiple power plan (enum)" xr:uid="{00000000-0004-0000-1D00-000008000000}"/>
    <hyperlink ref="C24" location="#'Are there gaseous fuel- (enum)'!A3" display="Are there gaseous fuel- (enum)" xr:uid="{00000000-0004-0000-1D00-000009000000}"/>
    <hyperlink ref="C25" location="#'Are there gaseous fu 1 (enum)'!A3" display="Are there gaseous fu 1 (enum)" xr:uid="{00000000-0004-0000-1D00-00000A000000}"/>
    <hyperlink ref="B26" location="#'Simplified CM'!A1" display="Simplified CM" xr:uid="{00000000-0004-0000-1D00-00000B000000}"/>
    <hyperlink ref="C31" location="#'Is the project activity (enum)'!A3" display="Is the project activity (enum)" xr:uid="{00000000-0004-0000-1D00-00000C000000}"/>
    <hyperlink ref="C32" location="#'Is the share of renewab (enum)'!A3" display="Is the share of renewab (enum)" xr:uid="{00000000-0004-0000-1D00-00000D000000}"/>
    <hyperlink ref="C33" location="#'Has natural gas been us (enum)'!A3" display="Has natural gas been us (enum)" xr:uid="{00000000-0004-0000-1D00-00000E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1">
        <x14:dataValidation type="list" allowBlank="1" xr:uid="{00000000-0002-0000-1D00-000000000000}">
          <x14:formula1>
            <xm:f>'Is the project activity (enum)'!A3:A4</xm:f>
          </x14:formula1>
          <xm:sqref>G11</xm:sqref>
        </x14:dataValidation>
        <x14:dataValidation type="list" allowBlank="1" xr:uid="{00000000-0002-0000-1D00-000001000000}">
          <x14:formula1>
            <xm:f>'Is the share of renewab (enum)'!A3:A4</xm:f>
          </x14:formula1>
          <xm:sqref>G12</xm:sqref>
        </x14:dataValidation>
        <x14:dataValidation type="list" allowBlank="1" xr:uid="{00000000-0002-0000-1D00-000002000000}">
          <x14:formula1>
            <xm:f>'Has natural gas been us (enum)'!A3:A4</xm:f>
          </x14:formula1>
          <xm:sqref>G13</xm:sqref>
        </x14:dataValidation>
        <x14:dataValidation type="list" allowBlank="1" xr:uid="{00000000-0002-0000-1D00-000003000000}">
          <x14:formula1>
            <xm:f>'Is there a single diese (enum)'!A3:A4</xm:f>
          </x14:formula1>
          <xm:sqref>G21</xm:sqref>
        </x14:dataValidation>
        <x14:dataValidation type="list" allowBlank="1" xr:uid="{00000000-0002-0000-1D00-000004000000}">
          <x14:formula1>
            <xm:f>'For multiple power plan (enum)'!A3:A5</xm:f>
          </x14:formula1>
          <xm:sqref>G23</xm:sqref>
        </x14:dataValidation>
        <x14:dataValidation type="list" allowBlank="1" xr:uid="{00000000-0002-0000-1D00-000005000000}">
          <x14:formula1>
            <xm:f>'Are there gaseous fuel- (enum)'!A3:A4</xm:f>
          </x14:formula1>
          <xm:sqref>G24</xm:sqref>
        </x14:dataValidation>
        <x14:dataValidation type="list" allowBlank="1" xr:uid="{00000000-0002-0000-1D00-000006000000}">
          <x14:formula1>
            <xm:f>'Are there gaseous fu 1 (enum)'!A3:A4</xm:f>
          </x14:formula1>
          <xm:sqref>G25</xm:sqref>
        </x14:dataValidation>
        <x14:dataValidation type="list" allowBlank="1" xr:uid="{00000000-0002-0000-1D00-000007000000}">
          <x14:formula1>
            <xm:f>'Is the project activity (enum)'!A3:A4</xm:f>
          </x14:formula1>
          <xm:sqref>G31</xm:sqref>
        </x14:dataValidation>
        <x14:dataValidation type="list" allowBlank="1" xr:uid="{00000000-0002-0000-1D00-000008000000}">
          <x14:formula1>
            <xm:f>'Is the share of renewab (enum)'!A3:A4</xm:f>
          </x14:formula1>
          <xm:sqref>G32</xm:sqref>
        </x14:dataValidation>
        <x14:dataValidation type="list" allowBlank="1" xr:uid="{00000000-0002-0000-1D00-000009000000}">
          <x14:formula1>
            <xm:f>'Has natural gas been us (enum)'!A3:A4</xm:f>
          </x14:formula1>
          <xm:sqref>G33</xm:sqref>
        </x14:dataValidation>
        <x14:dataValidation type="list" allowBlank="1" xr:uid="{00000000-0002-0000-1D00-00000A000000}">
          <x14:formula1>
            <xm:f>'Is grid located in LDCS (enum)'!A3:A5</xm:f>
          </x14:formula1>
          <xm:sqref>G5</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G496"/>
  <sheetViews>
    <sheetView workbookViewId="0"/>
  </sheetViews>
  <sheetFormatPr defaultRowHeight="14.5" outlineLevelRow="7"/>
  <cols>
    <col min="1" max="1" width="20" customWidth="1"/>
    <col min="2" max="2" width="40" customWidth="1"/>
    <col min="3" max="4" width="20" customWidth="1"/>
    <col min="5" max="5" width="70" customWidth="1"/>
    <col min="6" max="6" width="30" customWidth="1"/>
    <col min="7" max="7" width="50" customWidth="1"/>
  </cols>
  <sheetData>
    <row r="1" spans="1:7" ht="18.5">
      <c r="A1" s="17" t="s">
        <v>179</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43.5">
      <c r="A5" s="3" t="s">
        <v>11</v>
      </c>
      <c r="B5" s="3" t="s">
        <v>53</v>
      </c>
      <c r="C5" s="4" t="s">
        <v>180</v>
      </c>
      <c r="D5" s="3"/>
      <c r="E5" s="3" t="s">
        <v>181</v>
      </c>
      <c r="F5" s="3" t="s">
        <v>14</v>
      </c>
      <c r="G5" s="3" t="s">
        <v>182</v>
      </c>
    </row>
    <row r="6" spans="1:7" ht="29">
      <c r="A6" s="3" t="s">
        <v>14</v>
      </c>
      <c r="B6" s="4" t="s">
        <v>183</v>
      </c>
      <c r="C6" s="3" t="s">
        <v>13</v>
      </c>
      <c r="D6" s="3" t="b">
        <f>EXACT(G5,"Electricity consumption from the grid and (a) fossil fuel fired captive power plant(s)")</f>
        <v>0</v>
      </c>
      <c r="E6" s="3" t="s">
        <v>184</v>
      </c>
      <c r="F6" s="3" t="s">
        <v>14</v>
      </c>
      <c r="G6" s="3" t="s">
        <v>13</v>
      </c>
    </row>
    <row r="7" spans="1:7" ht="29" outlineLevel="1" collapsed="1">
      <c r="A7" s="5" t="s">
        <v>11</v>
      </c>
      <c r="B7" s="5" t="s">
        <v>53</v>
      </c>
      <c r="C7" s="8" t="s">
        <v>185</v>
      </c>
      <c r="D7" s="5"/>
      <c r="E7" s="5" t="s">
        <v>186</v>
      </c>
      <c r="F7" s="5" t="s">
        <v>14</v>
      </c>
      <c r="G7" s="5" t="s">
        <v>187</v>
      </c>
    </row>
    <row r="8" spans="1:7" outlineLevel="1" collapsed="1">
      <c r="A8" s="6" t="s">
        <v>14</v>
      </c>
      <c r="B8" s="7" t="s">
        <v>188</v>
      </c>
      <c r="C8" s="6" t="s">
        <v>13</v>
      </c>
      <c r="D8" s="6" t="b">
        <f>EXACT(G7,"Electricity from both the grid and captive power plant(s)")</f>
        <v>0</v>
      </c>
      <c r="E8" s="6" t="s">
        <v>189</v>
      </c>
      <c r="F8" s="6" t="s">
        <v>14</v>
      </c>
      <c r="G8" s="6" t="s">
        <v>13</v>
      </c>
    </row>
    <row r="9" spans="1:7" ht="72.5" outlineLevel="2" collapsed="1">
      <c r="A9" s="5" t="s">
        <v>11</v>
      </c>
      <c r="B9" s="5" t="s">
        <v>53</v>
      </c>
      <c r="C9" s="8" t="s">
        <v>190</v>
      </c>
      <c r="D9" s="5"/>
      <c r="E9" s="5" t="s">
        <v>191</v>
      </c>
      <c r="F9" s="5" t="s">
        <v>14</v>
      </c>
      <c r="G9" s="5" t="s">
        <v>192</v>
      </c>
    </row>
    <row r="10" spans="1:7" outlineLevel="2" collapsed="1">
      <c r="A10" s="6" t="s">
        <v>14</v>
      </c>
      <c r="B10" s="7" t="s">
        <v>193</v>
      </c>
      <c r="C10" s="6" t="s">
        <v>13</v>
      </c>
      <c r="D10" s="6" t="b">
        <f>EXACT(G9,"Calculate the combined margin emission factor of the applicable electricity system, using the procedures in the latest approved version of the “Use Tool 7 to calculate the emission factor for an electricity system” (EFEL,j/k/l,y = EFgrid,CM,y)")</f>
        <v>1</v>
      </c>
      <c r="E10" s="6" t="s">
        <v>193</v>
      </c>
      <c r="F10" s="6" t="s">
        <v>14</v>
      </c>
      <c r="G10" s="6" t="s">
        <v>13</v>
      </c>
    </row>
    <row r="11" spans="1:7" outlineLevel="3" collapsed="1">
      <c r="A11" s="5" t="s">
        <v>11</v>
      </c>
      <c r="B11" s="5" t="s">
        <v>15</v>
      </c>
      <c r="C11" s="5" t="s">
        <v>13</v>
      </c>
      <c r="D11" s="5"/>
      <c r="E11" s="5" t="s">
        <v>194</v>
      </c>
      <c r="F11" s="5" t="s">
        <v>14</v>
      </c>
      <c r="G11" s="5" t="s">
        <v>17</v>
      </c>
    </row>
    <row r="12" spans="1:7" ht="29" outlineLevel="3" collapsed="1">
      <c r="A12" s="5" t="s">
        <v>11</v>
      </c>
      <c r="B12" s="5" t="s">
        <v>53</v>
      </c>
      <c r="C12" s="8" t="s">
        <v>195</v>
      </c>
      <c r="D12" s="5"/>
      <c r="E12" s="5" t="s">
        <v>196</v>
      </c>
      <c r="F12" s="5" t="s">
        <v>14</v>
      </c>
      <c r="G12" s="5" t="s">
        <v>197</v>
      </c>
    </row>
    <row r="13" spans="1:7" outlineLevel="3" collapsed="1">
      <c r="A13" s="6" t="s">
        <v>14</v>
      </c>
      <c r="B13" s="7" t="s">
        <v>198</v>
      </c>
      <c r="C13" s="6" t="s">
        <v>13</v>
      </c>
      <c r="D13" s="6" t="b">
        <f>EXACT(G12,"Annual")</f>
        <v>0</v>
      </c>
      <c r="E13" s="6" t="s">
        <v>199</v>
      </c>
      <c r="F13" s="6" t="s">
        <v>14</v>
      </c>
      <c r="G13" s="6" t="s">
        <v>13</v>
      </c>
    </row>
    <row r="14" spans="1:7" ht="29" outlineLevel="4" collapsed="1">
      <c r="A14" s="5" t="s">
        <v>11</v>
      </c>
      <c r="B14" s="5" t="s">
        <v>53</v>
      </c>
      <c r="C14" s="8" t="s">
        <v>200</v>
      </c>
      <c r="D14" s="5"/>
      <c r="E14" s="5" t="s">
        <v>199</v>
      </c>
      <c r="F14" s="5" t="s">
        <v>14</v>
      </c>
      <c r="G14" s="5" t="s">
        <v>11</v>
      </c>
    </row>
    <row r="15" spans="1:7" outlineLevel="4" collapsed="1">
      <c r="A15" s="6" t="s">
        <v>14</v>
      </c>
      <c r="B15" s="7" t="s">
        <v>201</v>
      </c>
      <c r="C15" s="6" t="s">
        <v>13</v>
      </c>
      <c r="D15" s="6" t="b">
        <f>EXACT(G14,"No")</f>
        <v>0</v>
      </c>
      <c r="E15" s="6" t="s">
        <v>202</v>
      </c>
      <c r="F15" s="6" t="s">
        <v>14</v>
      </c>
      <c r="G15" s="6" t="s">
        <v>13</v>
      </c>
    </row>
    <row r="16" spans="1:7" ht="29" outlineLevel="5" collapsed="1">
      <c r="A16" s="5" t="s">
        <v>11</v>
      </c>
      <c r="B16" s="5" t="s">
        <v>53</v>
      </c>
      <c r="C16" s="8" t="s">
        <v>203</v>
      </c>
      <c r="D16" s="5"/>
      <c r="E16" s="5" t="s">
        <v>202</v>
      </c>
      <c r="F16" s="5" t="s">
        <v>14</v>
      </c>
      <c r="G16" s="5" t="s">
        <v>11</v>
      </c>
    </row>
    <row r="17" spans="1:7" outlineLevel="5" collapsed="1">
      <c r="A17" s="6" t="s">
        <v>14</v>
      </c>
      <c r="B17" s="7" t="s">
        <v>204</v>
      </c>
      <c r="C17" s="6" t="s">
        <v>13</v>
      </c>
      <c r="D17" s="6" t="b">
        <f>EXACT(G16,"No")</f>
        <v>0</v>
      </c>
      <c r="E17" s="6" t="s">
        <v>205</v>
      </c>
      <c r="F17" s="6" t="s">
        <v>14</v>
      </c>
      <c r="G17" s="6" t="s">
        <v>13</v>
      </c>
    </row>
    <row r="18" spans="1:7" ht="29" outlineLevel="6" collapsed="1">
      <c r="A18" s="5" t="s">
        <v>11</v>
      </c>
      <c r="B18" s="5" t="s">
        <v>53</v>
      </c>
      <c r="C18" s="8" t="s">
        <v>206</v>
      </c>
      <c r="D18" s="5"/>
      <c r="E18" s="5" t="s">
        <v>205</v>
      </c>
      <c r="F18" s="5" t="s">
        <v>14</v>
      </c>
      <c r="G18" s="5" t="s">
        <v>11</v>
      </c>
    </row>
    <row r="19" spans="1:7" outlineLevel="6" collapsed="1">
      <c r="A19" s="6" t="s">
        <v>14</v>
      </c>
      <c r="B19" s="7" t="s">
        <v>207</v>
      </c>
      <c r="C19" s="6" t="s">
        <v>13</v>
      </c>
      <c r="D19" s="6" t="b">
        <f>EXACT(G18,"No")</f>
        <v>0</v>
      </c>
      <c r="E19" s="6" t="s">
        <v>208</v>
      </c>
      <c r="F19" s="6" t="s">
        <v>14</v>
      </c>
      <c r="G19" s="6" t="s">
        <v>13</v>
      </c>
    </row>
    <row r="20" spans="1:7" ht="29" outlineLevel="7" collapsed="1">
      <c r="A20" s="5" t="s">
        <v>11</v>
      </c>
      <c r="B20" s="5" t="s">
        <v>53</v>
      </c>
      <c r="C20" s="8" t="s">
        <v>328</v>
      </c>
      <c r="D20" s="5"/>
      <c r="E20" s="5" t="s">
        <v>208</v>
      </c>
      <c r="F20" s="5" t="s">
        <v>14</v>
      </c>
      <c r="G20" s="5" t="s">
        <v>11</v>
      </c>
    </row>
    <row r="21" spans="1:7" ht="29" outlineLevel="7" collapsed="1">
      <c r="A21" s="5" t="s">
        <v>14</v>
      </c>
      <c r="B21" s="8" t="s">
        <v>329</v>
      </c>
      <c r="C21" s="5" t="s">
        <v>13</v>
      </c>
      <c r="D21" s="5" t="b">
        <f>EXACT(G20,"No")</f>
        <v>0</v>
      </c>
      <c r="E21" s="5" t="s">
        <v>330</v>
      </c>
      <c r="F21" s="5" t="s">
        <v>14</v>
      </c>
      <c r="G21" s="5" t="s">
        <v>13</v>
      </c>
    </row>
    <row r="22" spans="1:7" outlineLevel="7" collapsed="1">
      <c r="A22" s="5" t="s">
        <v>14</v>
      </c>
      <c r="B22" s="8" t="s">
        <v>209</v>
      </c>
      <c r="C22" s="5" t="s">
        <v>13</v>
      </c>
      <c r="D22" s="5" t="b">
        <f>EXACT(G20,"Yes")</f>
        <v>1</v>
      </c>
      <c r="E22" s="5" t="s">
        <v>210</v>
      </c>
      <c r="F22" s="5" t="s">
        <v>14</v>
      </c>
      <c r="G22" s="5" t="s">
        <v>13</v>
      </c>
    </row>
    <row r="23" spans="1:7" outlineLevel="6" collapsed="1">
      <c r="A23" s="6" t="s">
        <v>14</v>
      </c>
      <c r="B23" s="7" t="s">
        <v>209</v>
      </c>
      <c r="C23" s="6" t="s">
        <v>13</v>
      </c>
      <c r="D23" s="6" t="b">
        <f>EXACT(G18,"Yes")</f>
        <v>1</v>
      </c>
      <c r="E23" s="6" t="s">
        <v>210</v>
      </c>
      <c r="F23" s="6" t="s">
        <v>14</v>
      </c>
      <c r="G23" s="6" t="s">
        <v>13</v>
      </c>
    </row>
    <row r="24" spans="1:7" ht="43.5" outlineLevel="7" collapsed="1">
      <c r="A24" s="5" t="s">
        <v>11</v>
      </c>
      <c r="B24" s="5" t="s">
        <v>53</v>
      </c>
      <c r="C24" s="8" t="s">
        <v>331</v>
      </c>
      <c r="D24" s="5"/>
      <c r="E24" s="5" t="s">
        <v>332</v>
      </c>
      <c r="F24" s="5" t="s">
        <v>14</v>
      </c>
      <c r="G24" s="5" t="s">
        <v>333</v>
      </c>
    </row>
    <row r="25" spans="1:7" outlineLevel="7" collapsed="1">
      <c r="A25" s="5" t="s">
        <v>14</v>
      </c>
      <c r="B25" s="8" t="s">
        <v>334</v>
      </c>
      <c r="C25" s="5" t="s">
        <v>13</v>
      </c>
      <c r="D25" s="5" t="b">
        <f>EXACT(G24,"Lambda (λy) should be determined by applying the step wise procedure provided in appendix 3 of methodology")</f>
        <v>0</v>
      </c>
      <c r="E25" s="5" t="s">
        <v>334</v>
      </c>
      <c r="F25" s="5" t="s">
        <v>14</v>
      </c>
      <c r="G25" s="5" t="s">
        <v>13</v>
      </c>
    </row>
    <row r="26" spans="1:7" outlineLevel="7" collapsed="1">
      <c r="A26" s="5" t="s">
        <v>14</v>
      </c>
      <c r="B26" s="8" t="s">
        <v>335</v>
      </c>
      <c r="C26" s="5" t="s">
        <v>13</v>
      </c>
      <c r="D26" s="5" t="b">
        <f>EXACT(G24,"Use default values of lambda based on the share of electricity generation from low-cost/must-run in total generation")</f>
        <v>1</v>
      </c>
      <c r="E26" s="5" t="s">
        <v>335</v>
      </c>
      <c r="F26" s="5" t="s">
        <v>14</v>
      </c>
      <c r="G26" s="5" t="s">
        <v>13</v>
      </c>
    </row>
    <row r="27" spans="1:7" outlineLevel="7" collapsed="1">
      <c r="A27" s="5" t="s">
        <v>14</v>
      </c>
      <c r="B27" s="5" t="s">
        <v>139</v>
      </c>
      <c r="C27" s="5" t="s">
        <v>13</v>
      </c>
      <c r="D27" s="5" t="s">
        <v>14</v>
      </c>
      <c r="E27" s="5" t="s">
        <v>336</v>
      </c>
      <c r="F27" s="5" t="s">
        <v>14</v>
      </c>
      <c r="G27" s="5">
        <v>1</v>
      </c>
    </row>
    <row r="28" spans="1:7" outlineLevel="7" collapsed="1">
      <c r="A28" s="5" t="s">
        <v>11</v>
      </c>
      <c r="B28" s="8" t="s">
        <v>224</v>
      </c>
      <c r="C28" s="5" t="s">
        <v>13</v>
      </c>
      <c r="D28" s="5"/>
      <c r="E28" s="5" t="s">
        <v>225</v>
      </c>
      <c r="F28" s="5" t="s">
        <v>11</v>
      </c>
      <c r="G28" s="5" t="s">
        <v>13</v>
      </c>
    </row>
    <row r="29" spans="1:7" outlineLevel="5" collapsed="1">
      <c r="A29" s="6" t="s">
        <v>14</v>
      </c>
      <c r="B29" s="7" t="s">
        <v>211</v>
      </c>
      <c r="C29" s="6" t="s">
        <v>13</v>
      </c>
      <c r="D29" s="6" t="b">
        <f>EXACT(G16,"Yes")</f>
        <v>1</v>
      </c>
      <c r="E29" s="6" t="s">
        <v>212</v>
      </c>
      <c r="F29" s="6" t="s">
        <v>14</v>
      </c>
      <c r="G29" s="6" t="s">
        <v>13</v>
      </c>
    </row>
    <row r="30" spans="1:7" ht="29" outlineLevel="6" collapsed="1">
      <c r="A30" s="5" t="s">
        <v>11</v>
      </c>
      <c r="B30" s="5" t="s">
        <v>53</v>
      </c>
      <c r="C30" s="8" t="s">
        <v>213</v>
      </c>
      <c r="D30" s="5"/>
      <c r="E30" s="5" t="s">
        <v>214</v>
      </c>
      <c r="F30" s="5" t="s">
        <v>14</v>
      </c>
      <c r="G30" s="5" t="s">
        <v>215</v>
      </c>
    </row>
    <row r="31" spans="1:7" ht="29" outlineLevel="6" collapsed="1">
      <c r="A31" s="6" t="s">
        <v>14</v>
      </c>
      <c r="B31" s="7" t="s">
        <v>216</v>
      </c>
      <c r="C31" s="6" t="s">
        <v>13</v>
      </c>
      <c r="D31" s="6" t="b">
        <f>EXACT(G30,"Based on the total net electricity generation of all power plants serving the system and the fuel types and total fuel consumption of the project electricity system")</f>
        <v>0</v>
      </c>
      <c r="E31" s="6" t="s">
        <v>217</v>
      </c>
      <c r="F31" s="6" t="s">
        <v>14</v>
      </c>
      <c r="G31" s="6" t="s">
        <v>13</v>
      </c>
    </row>
    <row r="32" spans="1:7" outlineLevel="7" collapsed="1">
      <c r="A32" s="5" t="s">
        <v>14</v>
      </c>
      <c r="B32" s="5" t="s">
        <v>139</v>
      </c>
      <c r="C32" s="5" t="s">
        <v>13</v>
      </c>
      <c r="D32" s="5" t="s">
        <v>14</v>
      </c>
      <c r="E32" s="5" t="s">
        <v>221</v>
      </c>
      <c r="F32" s="5" t="s">
        <v>14</v>
      </c>
      <c r="G32" s="5">
        <v>1</v>
      </c>
    </row>
    <row r="33" spans="1:7" ht="29" outlineLevel="7" collapsed="1">
      <c r="A33" s="5" t="s">
        <v>11</v>
      </c>
      <c r="B33" s="5" t="s">
        <v>139</v>
      </c>
      <c r="C33" s="5" t="s">
        <v>13</v>
      </c>
      <c r="D33" s="5"/>
      <c r="E33" s="5" t="s">
        <v>222</v>
      </c>
      <c r="F33" s="5" t="s">
        <v>14</v>
      </c>
      <c r="G33" s="5">
        <v>1</v>
      </c>
    </row>
    <row r="34" spans="1:7" outlineLevel="7" collapsed="1">
      <c r="A34" s="5" t="s">
        <v>11</v>
      </c>
      <c r="B34" s="8" t="s">
        <v>223</v>
      </c>
      <c r="C34" s="5" t="s">
        <v>13</v>
      </c>
      <c r="D34" s="5"/>
      <c r="E34" s="5" t="s">
        <v>223</v>
      </c>
      <c r="F34" s="5" t="s">
        <v>11</v>
      </c>
      <c r="G34" s="5" t="s">
        <v>13</v>
      </c>
    </row>
    <row r="35" spans="1:7" outlineLevel="6" collapsed="1">
      <c r="A35" s="6" t="s">
        <v>14</v>
      </c>
      <c r="B35" s="7" t="s">
        <v>218</v>
      </c>
      <c r="C35" s="6" t="s">
        <v>13</v>
      </c>
      <c r="D35" s="6" t="b">
        <f>EXACT(G30,"Based on the net electricity generation and a CO2 emission factor of each power unit")</f>
        <v>1</v>
      </c>
      <c r="E35" s="6" t="s">
        <v>219</v>
      </c>
      <c r="F35" s="6" t="s">
        <v>14</v>
      </c>
      <c r="G35" s="6" t="s">
        <v>13</v>
      </c>
    </row>
    <row r="36" spans="1:7" outlineLevel="7" collapsed="1">
      <c r="A36" s="5" t="s">
        <v>14</v>
      </c>
      <c r="B36" s="5" t="s">
        <v>139</v>
      </c>
      <c r="C36" s="5" t="s">
        <v>13</v>
      </c>
      <c r="D36" s="5" t="s">
        <v>14</v>
      </c>
      <c r="E36" s="5" t="s">
        <v>221</v>
      </c>
      <c r="F36" s="5" t="s">
        <v>14</v>
      </c>
      <c r="G36" s="5">
        <v>1</v>
      </c>
    </row>
    <row r="37" spans="1:7" outlineLevel="7" collapsed="1">
      <c r="A37" s="5" t="s">
        <v>11</v>
      </c>
      <c r="B37" s="8" t="s">
        <v>224</v>
      </c>
      <c r="C37" s="5" t="s">
        <v>13</v>
      </c>
      <c r="D37" s="5"/>
      <c r="E37" s="5" t="s">
        <v>225</v>
      </c>
      <c r="F37" s="5" t="s">
        <v>11</v>
      </c>
      <c r="G37" s="5" t="s">
        <v>13</v>
      </c>
    </row>
    <row r="38" spans="1:7" outlineLevel="6" collapsed="1">
      <c r="A38" s="5" t="s">
        <v>14</v>
      </c>
      <c r="B38" s="5" t="s">
        <v>139</v>
      </c>
      <c r="C38" s="5" t="s">
        <v>13</v>
      </c>
      <c r="D38" s="5" t="s">
        <v>14</v>
      </c>
      <c r="E38" s="5" t="s">
        <v>220</v>
      </c>
      <c r="F38" s="5" t="s">
        <v>14</v>
      </c>
      <c r="G38" s="5">
        <v>1</v>
      </c>
    </row>
    <row r="39" spans="1:7" outlineLevel="4" collapsed="1">
      <c r="A39" s="6" t="s">
        <v>14</v>
      </c>
      <c r="B39" s="7" t="s">
        <v>211</v>
      </c>
      <c r="C39" s="6" t="s">
        <v>13</v>
      </c>
      <c r="D39" s="6" t="b">
        <f>EXACT(G14,"Yes")</f>
        <v>1</v>
      </c>
      <c r="E39" s="6" t="s">
        <v>212</v>
      </c>
      <c r="F39" s="6" t="s">
        <v>14</v>
      </c>
      <c r="G39" s="6" t="s">
        <v>13</v>
      </c>
    </row>
    <row r="40" spans="1:7" ht="29" outlineLevel="5" collapsed="1">
      <c r="A40" s="5" t="s">
        <v>11</v>
      </c>
      <c r="B40" s="5" t="s">
        <v>53</v>
      </c>
      <c r="C40" s="8" t="s">
        <v>213</v>
      </c>
      <c r="D40" s="5"/>
      <c r="E40" s="5" t="s">
        <v>214</v>
      </c>
      <c r="F40" s="5" t="s">
        <v>14</v>
      </c>
      <c r="G40" s="5" t="s">
        <v>215</v>
      </c>
    </row>
    <row r="41" spans="1:7" ht="29" outlineLevel="5" collapsed="1">
      <c r="A41" s="6" t="s">
        <v>14</v>
      </c>
      <c r="B41" s="7" t="s">
        <v>216</v>
      </c>
      <c r="C41" s="6" t="s">
        <v>13</v>
      </c>
      <c r="D41" s="6" t="b">
        <f>EXACT(G40,"Based on the total net electricity generation of all power plants serving the system and the fuel types and total fuel consumption of the project electricity system")</f>
        <v>0</v>
      </c>
      <c r="E41" s="6" t="s">
        <v>217</v>
      </c>
      <c r="F41" s="6" t="s">
        <v>14</v>
      </c>
      <c r="G41" s="6" t="s">
        <v>13</v>
      </c>
    </row>
    <row r="42" spans="1:7" outlineLevel="6" collapsed="1">
      <c r="A42" s="5" t="s">
        <v>14</v>
      </c>
      <c r="B42" s="5" t="s">
        <v>139</v>
      </c>
      <c r="C42" s="5" t="s">
        <v>13</v>
      </c>
      <c r="D42" s="5" t="s">
        <v>14</v>
      </c>
      <c r="E42" s="5" t="s">
        <v>221</v>
      </c>
      <c r="F42" s="5" t="s">
        <v>14</v>
      </c>
      <c r="G42" s="5">
        <v>1</v>
      </c>
    </row>
    <row r="43" spans="1:7" ht="29" outlineLevel="6" collapsed="1">
      <c r="A43" s="5" t="s">
        <v>11</v>
      </c>
      <c r="B43" s="5" t="s">
        <v>139</v>
      </c>
      <c r="C43" s="5" t="s">
        <v>13</v>
      </c>
      <c r="D43" s="5"/>
      <c r="E43" s="5" t="s">
        <v>222</v>
      </c>
      <c r="F43" s="5" t="s">
        <v>14</v>
      </c>
      <c r="G43" s="5">
        <v>1</v>
      </c>
    </row>
    <row r="44" spans="1:7" outlineLevel="6" collapsed="1">
      <c r="A44" s="6" t="s">
        <v>11</v>
      </c>
      <c r="B44" s="7" t="s">
        <v>223</v>
      </c>
      <c r="C44" s="6" t="s">
        <v>13</v>
      </c>
      <c r="D44" s="6"/>
      <c r="E44" s="6" t="s">
        <v>223</v>
      </c>
      <c r="F44" s="6" t="s">
        <v>11</v>
      </c>
      <c r="G44" s="6" t="s">
        <v>13</v>
      </c>
    </row>
    <row r="45" spans="1:7" outlineLevel="7" collapsed="1">
      <c r="A45" s="5" t="s">
        <v>11</v>
      </c>
      <c r="B45" s="5" t="s">
        <v>15</v>
      </c>
      <c r="C45" s="5" t="s">
        <v>13</v>
      </c>
      <c r="D45" s="5"/>
      <c r="E45" s="5" t="s">
        <v>337</v>
      </c>
      <c r="F45" s="5" t="s">
        <v>14</v>
      </c>
      <c r="G45" s="5" t="s">
        <v>17</v>
      </c>
    </row>
    <row r="46" spans="1:7" ht="29" outlineLevel="7" collapsed="1">
      <c r="A46" s="5" t="s">
        <v>11</v>
      </c>
      <c r="B46" s="5" t="s">
        <v>139</v>
      </c>
      <c r="C46" s="5" t="s">
        <v>13</v>
      </c>
      <c r="D46" s="5"/>
      <c r="E46" s="5" t="s">
        <v>338</v>
      </c>
      <c r="F46" s="5" t="s">
        <v>14</v>
      </c>
      <c r="G46" s="5">
        <v>1</v>
      </c>
    </row>
    <row r="47" spans="1:7" ht="29" outlineLevel="7" collapsed="1">
      <c r="A47" s="5" t="s">
        <v>11</v>
      </c>
      <c r="B47" s="5" t="s">
        <v>139</v>
      </c>
      <c r="C47" s="5" t="s">
        <v>13</v>
      </c>
      <c r="D47" s="5"/>
      <c r="E47" s="5" t="s">
        <v>339</v>
      </c>
      <c r="F47" s="5" t="s">
        <v>14</v>
      </c>
      <c r="G47" s="5">
        <v>1</v>
      </c>
    </row>
    <row r="48" spans="1:7" outlineLevel="7" collapsed="1">
      <c r="A48" s="5" t="s">
        <v>11</v>
      </c>
      <c r="B48" s="5" t="s">
        <v>139</v>
      </c>
      <c r="C48" s="5" t="s">
        <v>13</v>
      </c>
      <c r="D48" s="5"/>
      <c r="E48" s="5" t="s">
        <v>340</v>
      </c>
      <c r="F48" s="5" t="s">
        <v>14</v>
      </c>
      <c r="G48" s="5">
        <v>1</v>
      </c>
    </row>
    <row r="49" spans="1:7" outlineLevel="5" collapsed="1">
      <c r="A49" s="6" t="s">
        <v>14</v>
      </c>
      <c r="B49" s="7" t="s">
        <v>218</v>
      </c>
      <c r="C49" s="6" t="s">
        <v>13</v>
      </c>
      <c r="D49" s="6" t="b">
        <f>EXACT(G40,"Based on the net electricity generation and a CO2 emission factor of each power unit")</f>
        <v>1</v>
      </c>
      <c r="E49" s="6" t="s">
        <v>219</v>
      </c>
      <c r="F49" s="6" t="s">
        <v>14</v>
      </c>
      <c r="G49" s="6" t="s">
        <v>13</v>
      </c>
    </row>
    <row r="50" spans="1:7" outlineLevel="6" collapsed="1">
      <c r="A50" s="5" t="s">
        <v>14</v>
      </c>
      <c r="B50" s="5" t="s">
        <v>139</v>
      </c>
      <c r="C50" s="5" t="s">
        <v>13</v>
      </c>
      <c r="D50" s="5" t="s">
        <v>14</v>
      </c>
      <c r="E50" s="5" t="s">
        <v>221</v>
      </c>
      <c r="F50" s="5" t="s">
        <v>14</v>
      </c>
      <c r="G50" s="5">
        <v>1</v>
      </c>
    </row>
    <row r="51" spans="1:7" outlineLevel="6" collapsed="1">
      <c r="A51" s="6" t="s">
        <v>11</v>
      </c>
      <c r="B51" s="7" t="s">
        <v>224</v>
      </c>
      <c r="C51" s="6" t="s">
        <v>13</v>
      </c>
      <c r="D51" s="6"/>
      <c r="E51" s="6" t="s">
        <v>225</v>
      </c>
      <c r="F51" s="6" t="s">
        <v>11</v>
      </c>
      <c r="G51" s="6" t="s">
        <v>13</v>
      </c>
    </row>
    <row r="52" spans="1:7" ht="29" outlineLevel="7" collapsed="1">
      <c r="A52" s="5" t="s">
        <v>11</v>
      </c>
      <c r="B52" s="5" t="s">
        <v>53</v>
      </c>
      <c r="C52" s="8" t="s">
        <v>341</v>
      </c>
      <c r="D52" s="5"/>
      <c r="E52" s="5" t="s">
        <v>342</v>
      </c>
      <c r="F52" s="5" t="s">
        <v>14</v>
      </c>
      <c r="G52" s="5" t="s">
        <v>343</v>
      </c>
    </row>
    <row r="53" spans="1:7" outlineLevel="7" collapsed="1">
      <c r="A53" s="5" t="s">
        <v>14</v>
      </c>
      <c r="B53" s="8" t="s">
        <v>344</v>
      </c>
      <c r="C53" s="5" t="s">
        <v>13</v>
      </c>
      <c r="D53" s="5" t="b">
        <f>EXACT(G52,"Only data available is the electricity generation for the specific power unit")</f>
        <v>0</v>
      </c>
      <c r="E53" s="5" t="s">
        <v>345</v>
      </c>
      <c r="F53" s="5" t="s">
        <v>14</v>
      </c>
      <c r="G53" s="5" t="s">
        <v>13</v>
      </c>
    </row>
    <row r="54" spans="1:7" ht="29" outlineLevel="7" collapsed="1">
      <c r="A54" s="5" t="s">
        <v>14</v>
      </c>
      <c r="B54" s="8" t="s">
        <v>346</v>
      </c>
      <c r="C54" s="5" t="s">
        <v>13</v>
      </c>
      <c r="D54" s="5" t="b">
        <f>EXACT(G52,"Only data available for the specific power unit are the electricity generation and the fuel types used")</f>
        <v>0</v>
      </c>
      <c r="E54" s="5" t="s">
        <v>347</v>
      </c>
      <c r="F54" s="5" t="s">
        <v>14</v>
      </c>
      <c r="G54" s="5" t="s">
        <v>13</v>
      </c>
    </row>
    <row r="55" spans="1:7" outlineLevel="7" collapsed="1">
      <c r="A55" s="5" t="s">
        <v>14</v>
      </c>
      <c r="B55" s="8" t="s">
        <v>348</v>
      </c>
      <c r="C55" s="5" t="s">
        <v>13</v>
      </c>
      <c r="D55" s="5" t="b">
        <f>EXACT(G52,"Data available for fuel consumption and electricity generation")</f>
        <v>1</v>
      </c>
      <c r="E55" s="5" t="s">
        <v>343</v>
      </c>
      <c r="F55" s="5" t="s">
        <v>14</v>
      </c>
      <c r="G55" s="5" t="s">
        <v>13</v>
      </c>
    </row>
    <row r="56" spans="1:7" outlineLevel="5" collapsed="1">
      <c r="A56" s="5" t="s">
        <v>14</v>
      </c>
      <c r="B56" s="5" t="s">
        <v>139</v>
      </c>
      <c r="C56" s="5" t="s">
        <v>13</v>
      </c>
      <c r="D56" s="5" t="s">
        <v>14</v>
      </c>
      <c r="E56" s="5" t="s">
        <v>220</v>
      </c>
      <c r="F56" s="5" t="s">
        <v>14</v>
      </c>
      <c r="G56" s="5">
        <v>1</v>
      </c>
    </row>
    <row r="57" spans="1:7" outlineLevel="3" collapsed="1">
      <c r="A57" s="6" t="s">
        <v>14</v>
      </c>
      <c r="B57" s="7" t="s">
        <v>226</v>
      </c>
      <c r="C57" s="6" t="s">
        <v>13</v>
      </c>
      <c r="D57" s="6" t="b">
        <f>EXACT(G12,"Hourly")</f>
        <v>1</v>
      </c>
      <c r="E57" s="6" t="s">
        <v>227</v>
      </c>
      <c r="F57" s="6" t="s">
        <v>14</v>
      </c>
      <c r="G57" s="6" t="s">
        <v>13</v>
      </c>
    </row>
    <row r="58" spans="1:7" ht="29" outlineLevel="4" collapsed="1">
      <c r="A58" s="5" t="s">
        <v>11</v>
      </c>
      <c r="B58" s="5" t="s">
        <v>53</v>
      </c>
      <c r="C58" s="8" t="s">
        <v>228</v>
      </c>
      <c r="D58" s="5"/>
      <c r="E58" s="5" t="s">
        <v>229</v>
      </c>
      <c r="F58" s="5" t="s">
        <v>14</v>
      </c>
      <c r="G58" s="5" t="s">
        <v>230</v>
      </c>
    </row>
    <row r="59" spans="1:7" ht="29" outlineLevel="4" collapsed="1">
      <c r="A59" s="5" t="s">
        <v>11</v>
      </c>
      <c r="B59" s="5" t="s">
        <v>139</v>
      </c>
      <c r="C59" s="5" t="s">
        <v>13</v>
      </c>
      <c r="D59" s="5"/>
      <c r="E59" s="5" t="s">
        <v>231</v>
      </c>
      <c r="F59" s="5" t="s">
        <v>14</v>
      </c>
      <c r="G59" s="5">
        <v>1</v>
      </c>
    </row>
    <row r="60" spans="1:7" outlineLevel="3" collapsed="1">
      <c r="A60" s="6" t="s">
        <v>11</v>
      </c>
      <c r="B60" s="7" t="s">
        <v>232</v>
      </c>
      <c r="C60" s="6" t="s">
        <v>13</v>
      </c>
      <c r="D60" s="6"/>
      <c r="E60" s="6" t="s">
        <v>232</v>
      </c>
      <c r="F60" s="6" t="s">
        <v>14</v>
      </c>
      <c r="G60" s="6" t="s">
        <v>13</v>
      </c>
    </row>
    <row r="61" spans="1:7" outlineLevel="4" collapsed="1">
      <c r="A61" s="5" t="s">
        <v>14</v>
      </c>
      <c r="B61" s="5" t="s">
        <v>139</v>
      </c>
      <c r="C61" s="5" t="s">
        <v>13</v>
      </c>
      <c r="D61" s="5" t="s">
        <v>14</v>
      </c>
      <c r="E61" s="5" t="s">
        <v>233</v>
      </c>
      <c r="F61" s="5" t="s">
        <v>14</v>
      </c>
      <c r="G61" s="5">
        <v>1</v>
      </c>
    </row>
    <row r="62" spans="1:7" ht="409.5" outlineLevel="4" collapsed="1">
      <c r="A62" s="5" t="s">
        <v>14</v>
      </c>
      <c r="B62" s="5" t="s">
        <v>60</v>
      </c>
      <c r="C62" s="9" t="s">
        <v>61</v>
      </c>
      <c r="D62" s="5"/>
      <c r="E62" s="10" t="s">
        <v>234</v>
      </c>
      <c r="F62" s="5" t="s">
        <v>14</v>
      </c>
      <c r="G62" s="5" t="s">
        <v>13</v>
      </c>
    </row>
    <row r="63" spans="1:7" outlineLevel="4" collapsed="1">
      <c r="A63" s="5" t="s">
        <v>11</v>
      </c>
      <c r="B63" s="5" t="s">
        <v>139</v>
      </c>
      <c r="C63" s="5" t="s">
        <v>13</v>
      </c>
      <c r="D63" s="5"/>
      <c r="E63" s="5" t="s">
        <v>235</v>
      </c>
      <c r="F63" s="5" t="s">
        <v>14</v>
      </c>
      <c r="G63" s="5">
        <v>1</v>
      </c>
    </row>
    <row r="64" spans="1:7" outlineLevel="4" collapsed="1">
      <c r="A64" s="5" t="s">
        <v>11</v>
      </c>
      <c r="B64" s="5" t="s">
        <v>139</v>
      </c>
      <c r="C64" s="5" t="s">
        <v>13</v>
      </c>
      <c r="D64" s="5"/>
      <c r="E64" s="5" t="s">
        <v>236</v>
      </c>
      <c r="F64" s="5" t="s">
        <v>14</v>
      </c>
      <c r="G64" s="5">
        <v>1</v>
      </c>
    </row>
    <row r="65" spans="1:7" outlineLevel="4" collapsed="1">
      <c r="A65" s="6" t="s">
        <v>11</v>
      </c>
      <c r="B65" s="7" t="s">
        <v>237</v>
      </c>
      <c r="C65" s="6" t="s">
        <v>13</v>
      </c>
      <c r="D65" s="6"/>
      <c r="E65" s="6" t="s">
        <v>237</v>
      </c>
      <c r="F65" s="6" t="s">
        <v>11</v>
      </c>
      <c r="G65" s="6" t="s">
        <v>13</v>
      </c>
    </row>
    <row r="66" spans="1:7" outlineLevel="5" collapsed="1">
      <c r="A66" s="5" t="s">
        <v>11</v>
      </c>
      <c r="B66" s="5" t="s">
        <v>15</v>
      </c>
      <c r="C66" s="5" t="s">
        <v>13</v>
      </c>
      <c r="D66" s="5"/>
      <c r="E66" s="5" t="s">
        <v>238</v>
      </c>
      <c r="F66" s="5" t="s">
        <v>14</v>
      </c>
      <c r="G66" s="5" t="s">
        <v>17</v>
      </c>
    </row>
    <row r="67" spans="1:7" outlineLevel="5" collapsed="1">
      <c r="A67" s="5" t="s">
        <v>11</v>
      </c>
      <c r="B67" s="5" t="s">
        <v>41</v>
      </c>
      <c r="C67" s="5" t="s">
        <v>13</v>
      </c>
      <c r="D67" s="5"/>
      <c r="E67" s="5" t="s">
        <v>239</v>
      </c>
      <c r="F67" s="5" t="s">
        <v>14</v>
      </c>
      <c r="G67" s="5" t="s">
        <v>43</v>
      </c>
    </row>
    <row r="68" spans="1:7" outlineLevel="5" collapsed="1">
      <c r="A68" s="5" t="s">
        <v>11</v>
      </c>
      <c r="B68" s="5" t="s">
        <v>139</v>
      </c>
      <c r="C68" s="5" t="s">
        <v>13</v>
      </c>
      <c r="D68" s="5"/>
      <c r="E68" s="5" t="s">
        <v>240</v>
      </c>
      <c r="F68" s="5" t="s">
        <v>14</v>
      </c>
      <c r="G68" s="5">
        <v>1</v>
      </c>
    </row>
    <row r="69" spans="1:7" outlineLevel="5" collapsed="1">
      <c r="A69" s="5" t="s">
        <v>11</v>
      </c>
      <c r="B69" s="5" t="s">
        <v>139</v>
      </c>
      <c r="C69" s="5" t="s">
        <v>13</v>
      </c>
      <c r="D69" s="5"/>
      <c r="E69" s="5" t="s">
        <v>241</v>
      </c>
      <c r="F69" s="5" t="s">
        <v>14</v>
      </c>
      <c r="G69" s="5">
        <v>1</v>
      </c>
    </row>
    <row r="70" spans="1:7" outlineLevel="3" collapsed="1">
      <c r="A70" s="6" t="s">
        <v>11</v>
      </c>
      <c r="B70" s="7" t="s">
        <v>242</v>
      </c>
      <c r="C70" s="6" t="s">
        <v>13</v>
      </c>
      <c r="D70" s="6"/>
      <c r="E70" s="6" t="s">
        <v>242</v>
      </c>
      <c r="F70" s="6" t="s">
        <v>14</v>
      </c>
      <c r="G70" s="6" t="s">
        <v>13</v>
      </c>
    </row>
    <row r="71" spans="1:7" ht="29" outlineLevel="4" collapsed="1">
      <c r="A71" s="5" t="s">
        <v>11</v>
      </c>
      <c r="B71" s="5" t="s">
        <v>53</v>
      </c>
      <c r="C71" s="8" t="s">
        <v>243</v>
      </c>
      <c r="D71" s="5"/>
      <c r="E71" s="5" t="s">
        <v>244</v>
      </c>
      <c r="F71" s="5" t="s">
        <v>14</v>
      </c>
      <c r="G71" s="5" t="s">
        <v>11</v>
      </c>
    </row>
    <row r="72" spans="1:7" outlineLevel="4" collapsed="1">
      <c r="A72" s="6" t="s">
        <v>14</v>
      </c>
      <c r="B72" s="7" t="s">
        <v>245</v>
      </c>
      <c r="C72" s="6" t="s">
        <v>13</v>
      </c>
      <c r="D72" s="6" t="b">
        <f>EXACT(G71,"No")</f>
        <v>0</v>
      </c>
      <c r="E72" s="6" t="s">
        <v>246</v>
      </c>
      <c r="F72" s="6" t="s">
        <v>14</v>
      </c>
      <c r="G72" s="6" t="s">
        <v>13</v>
      </c>
    </row>
    <row r="73" spans="1:7" ht="29" outlineLevel="5" collapsed="1">
      <c r="A73" s="5" t="s">
        <v>11</v>
      </c>
      <c r="B73" s="5" t="s">
        <v>53</v>
      </c>
      <c r="C73" s="8" t="s">
        <v>247</v>
      </c>
      <c r="D73" s="5"/>
      <c r="E73" s="5" t="s">
        <v>248</v>
      </c>
      <c r="F73" s="5" t="s">
        <v>14</v>
      </c>
      <c r="G73" s="5" t="s">
        <v>249</v>
      </c>
    </row>
    <row r="74" spans="1:7" outlineLevel="5" collapsed="1">
      <c r="A74" s="6" t="s">
        <v>14</v>
      </c>
      <c r="B74" s="7" t="s">
        <v>250</v>
      </c>
      <c r="C74" s="6" t="s">
        <v>13</v>
      </c>
      <c r="D74" s="6" t="b">
        <f>EXACT(G73,"Neither")</f>
        <v>0</v>
      </c>
      <c r="E74" s="6" t="s">
        <v>250</v>
      </c>
      <c r="F74" s="6" t="s">
        <v>14</v>
      </c>
      <c r="G74" s="6" t="s">
        <v>13</v>
      </c>
    </row>
    <row r="75" spans="1:7" outlineLevel="6" collapsed="1">
      <c r="A75" s="5" t="s">
        <v>14</v>
      </c>
      <c r="B75" s="5" t="s">
        <v>139</v>
      </c>
      <c r="C75" s="5" t="s">
        <v>13</v>
      </c>
      <c r="D75" s="5" t="s">
        <v>14</v>
      </c>
      <c r="E75" s="5" t="s">
        <v>251</v>
      </c>
      <c r="F75" s="5" t="s">
        <v>14</v>
      </c>
      <c r="G75" s="5">
        <v>1</v>
      </c>
    </row>
    <row r="76" spans="1:7" outlineLevel="6" collapsed="1">
      <c r="A76" s="5" t="s">
        <v>14</v>
      </c>
      <c r="B76" s="5" t="s">
        <v>139</v>
      </c>
      <c r="C76" s="5" t="s">
        <v>13</v>
      </c>
      <c r="D76" s="5" t="s">
        <v>14</v>
      </c>
      <c r="E76" s="5" t="s">
        <v>252</v>
      </c>
      <c r="F76" s="5" t="s">
        <v>14</v>
      </c>
      <c r="G76" s="5">
        <v>1</v>
      </c>
    </row>
    <row r="77" spans="1:7" outlineLevel="6" collapsed="1">
      <c r="A77" s="5" t="s">
        <v>14</v>
      </c>
      <c r="B77" s="5" t="s">
        <v>139</v>
      </c>
      <c r="C77" s="5" t="s">
        <v>13</v>
      </c>
      <c r="D77" s="5" t="s">
        <v>14</v>
      </c>
      <c r="E77" s="5" t="s">
        <v>253</v>
      </c>
      <c r="F77" s="5" t="s">
        <v>14</v>
      </c>
      <c r="G77" s="5">
        <v>1</v>
      </c>
    </row>
    <row r="78" spans="1:7" outlineLevel="6" collapsed="1">
      <c r="A78" s="5" t="s">
        <v>14</v>
      </c>
      <c r="B78" s="5" t="s">
        <v>139</v>
      </c>
      <c r="C78" s="5" t="s">
        <v>13</v>
      </c>
      <c r="D78" s="5" t="s">
        <v>14</v>
      </c>
      <c r="E78" s="5" t="s">
        <v>233</v>
      </c>
      <c r="F78" s="5" t="s">
        <v>14</v>
      </c>
      <c r="G78" s="5">
        <v>1</v>
      </c>
    </row>
    <row r="79" spans="1:7" ht="29" outlineLevel="6" collapsed="1">
      <c r="A79" s="5" t="s">
        <v>11</v>
      </c>
      <c r="B79" s="5" t="s">
        <v>53</v>
      </c>
      <c r="C79" s="8" t="s">
        <v>254</v>
      </c>
      <c r="D79" s="5"/>
      <c r="E79" s="5" t="s">
        <v>255</v>
      </c>
      <c r="F79" s="5" t="s">
        <v>14</v>
      </c>
      <c r="G79" s="5" t="s">
        <v>11</v>
      </c>
    </row>
    <row r="80" spans="1:7" ht="43.5" outlineLevel="6" collapsed="1">
      <c r="A80" s="5" t="s">
        <v>11</v>
      </c>
      <c r="B80" s="5" t="s">
        <v>53</v>
      </c>
      <c r="C80" s="8" t="s">
        <v>256</v>
      </c>
      <c r="D80" s="5"/>
      <c r="E80" s="5" t="s">
        <v>257</v>
      </c>
      <c r="F80" s="5" t="s">
        <v>14</v>
      </c>
      <c r="G80" s="5" t="s">
        <v>258</v>
      </c>
    </row>
    <row r="81" spans="1:7" ht="29" outlineLevel="6" collapsed="1">
      <c r="A81" s="5" t="s">
        <v>11</v>
      </c>
      <c r="B81" s="5" t="s">
        <v>53</v>
      </c>
      <c r="C81" s="8" t="s">
        <v>259</v>
      </c>
      <c r="D81" s="5"/>
      <c r="E81" s="5" t="s">
        <v>260</v>
      </c>
      <c r="F81" s="5" t="s">
        <v>14</v>
      </c>
      <c r="G81" s="5" t="s">
        <v>11</v>
      </c>
    </row>
    <row r="82" spans="1:7" outlineLevel="6" collapsed="1">
      <c r="A82" s="5" t="s">
        <v>14</v>
      </c>
      <c r="B82" s="5" t="s">
        <v>139</v>
      </c>
      <c r="C82" s="5" t="s">
        <v>13</v>
      </c>
      <c r="D82" s="5" t="s">
        <v>14</v>
      </c>
      <c r="E82" s="5" t="s">
        <v>261</v>
      </c>
      <c r="F82" s="5" t="s">
        <v>14</v>
      </c>
      <c r="G82" s="5">
        <v>1</v>
      </c>
    </row>
    <row r="83" spans="1:7" outlineLevel="5" collapsed="1">
      <c r="A83" s="6" t="s">
        <v>14</v>
      </c>
      <c r="B83" s="7" t="s">
        <v>262</v>
      </c>
      <c r="C83" s="6" t="s">
        <v>13</v>
      </c>
      <c r="D83" s="6" t="b">
        <f>EXACT(G73,"Isolated System")</f>
        <v>0</v>
      </c>
      <c r="E83" s="6" t="s">
        <v>263</v>
      </c>
      <c r="F83" s="6" t="s">
        <v>14</v>
      </c>
      <c r="G83" s="6" t="s">
        <v>13</v>
      </c>
    </row>
    <row r="84" spans="1:7" outlineLevel="6" collapsed="1">
      <c r="A84" s="5" t="s">
        <v>14</v>
      </c>
      <c r="B84" s="5" t="s">
        <v>139</v>
      </c>
      <c r="C84" s="5" t="s">
        <v>13</v>
      </c>
      <c r="D84" s="5" t="s">
        <v>14</v>
      </c>
      <c r="E84" s="5" t="s">
        <v>251</v>
      </c>
      <c r="F84" s="5" t="s">
        <v>14</v>
      </c>
      <c r="G84" s="5">
        <v>1</v>
      </c>
    </row>
    <row r="85" spans="1:7" outlineLevel="6" collapsed="1">
      <c r="A85" s="5" t="s">
        <v>14</v>
      </c>
      <c r="B85" s="5" t="s">
        <v>139</v>
      </c>
      <c r="C85" s="5" t="s">
        <v>13</v>
      </c>
      <c r="D85" s="5" t="s">
        <v>14</v>
      </c>
      <c r="E85" s="5" t="s">
        <v>252</v>
      </c>
      <c r="F85" s="5" t="s">
        <v>14</v>
      </c>
      <c r="G85" s="5">
        <v>1</v>
      </c>
    </row>
    <row r="86" spans="1:7" outlineLevel="6" collapsed="1">
      <c r="A86" s="5" t="s">
        <v>14</v>
      </c>
      <c r="B86" s="5" t="s">
        <v>139</v>
      </c>
      <c r="C86" s="5" t="s">
        <v>13</v>
      </c>
      <c r="D86" s="5" t="s">
        <v>14</v>
      </c>
      <c r="E86" s="5" t="s">
        <v>253</v>
      </c>
      <c r="F86" s="5" t="s">
        <v>14</v>
      </c>
      <c r="G86" s="5">
        <v>1</v>
      </c>
    </row>
    <row r="87" spans="1:7" outlineLevel="6" collapsed="1">
      <c r="A87" s="5" t="s">
        <v>14</v>
      </c>
      <c r="B87" s="5" t="s">
        <v>139</v>
      </c>
      <c r="C87" s="5" t="s">
        <v>13</v>
      </c>
      <c r="D87" s="5" t="s">
        <v>14</v>
      </c>
      <c r="E87" s="5" t="s">
        <v>261</v>
      </c>
      <c r="F87" s="5" t="s">
        <v>14</v>
      </c>
      <c r="G87" s="5">
        <v>1</v>
      </c>
    </row>
    <row r="88" spans="1:7" outlineLevel="6" collapsed="1">
      <c r="A88" s="5" t="s">
        <v>14</v>
      </c>
      <c r="B88" s="5" t="s">
        <v>139</v>
      </c>
      <c r="C88" s="5" t="s">
        <v>13</v>
      </c>
      <c r="D88" s="5" t="s">
        <v>14</v>
      </c>
      <c r="E88" s="5" t="s">
        <v>233</v>
      </c>
      <c r="F88" s="5" t="s">
        <v>14</v>
      </c>
      <c r="G88" s="5">
        <v>1</v>
      </c>
    </row>
    <row r="89" spans="1:7" ht="29" outlineLevel="6" collapsed="1">
      <c r="A89" s="5" t="s">
        <v>11</v>
      </c>
      <c r="B89" s="5" t="s">
        <v>53</v>
      </c>
      <c r="C89" s="8" t="s">
        <v>264</v>
      </c>
      <c r="D89" s="5"/>
      <c r="E89" s="5" t="s">
        <v>265</v>
      </c>
      <c r="F89" s="5" t="s">
        <v>14</v>
      </c>
      <c r="G89" s="5" t="s">
        <v>266</v>
      </c>
    </row>
    <row r="90" spans="1:7" outlineLevel="6" collapsed="1">
      <c r="A90" s="6" t="s">
        <v>14</v>
      </c>
      <c r="B90" s="7" t="s">
        <v>267</v>
      </c>
      <c r="C90" s="6" t="s">
        <v>13</v>
      </c>
      <c r="D90" s="6" t="b">
        <f>EXACT(G89,"Multiple")</f>
        <v>0</v>
      </c>
      <c r="E90" s="6" t="s">
        <v>268</v>
      </c>
      <c r="F90" s="6" t="s">
        <v>14</v>
      </c>
      <c r="G90" s="6" t="s">
        <v>13</v>
      </c>
    </row>
    <row r="91" spans="1:7" ht="29" outlineLevel="7" collapsed="1">
      <c r="A91" s="5" t="s">
        <v>11</v>
      </c>
      <c r="B91" s="5" t="s">
        <v>53</v>
      </c>
      <c r="C91" s="8" t="s">
        <v>349</v>
      </c>
      <c r="D91" s="5"/>
      <c r="E91" s="5" t="s">
        <v>350</v>
      </c>
      <c r="F91" s="5" t="s">
        <v>14</v>
      </c>
      <c r="G91" s="5" t="s">
        <v>351</v>
      </c>
    </row>
    <row r="92" spans="1:7" ht="29" outlineLevel="7" collapsed="1">
      <c r="A92" s="5" t="s">
        <v>14</v>
      </c>
      <c r="B92" s="5" t="s">
        <v>53</v>
      </c>
      <c r="C92" s="8" t="s">
        <v>352</v>
      </c>
      <c r="D92" s="5" t="b">
        <f>EXACT(G91,"Isolated grid systems with multiple fuel and technology types with combined cycle power plants")</f>
        <v>0</v>
      </c>
      <c r="E92" s="5" t="s">
        <v>353</v>
      </c>
      <c r="F92" s="5" t="s">
        <v>14</v>
      </c>
      <c r="G92" s="5" t="s">
        <v>11</v>
      </c>
    </row>
    <row r="93" spans="1:7" ht="29" outlineLevel="7" collapsed="1">
      <c r="A93" s="5" t="s">
        <v>14</v>
      </c>
      <c r="B93" s="5" t="s">
        <v>53</v>
      </c>
      <c r="C93" s="8" t="s">
        <v>354</v>
      </c>
      <c r="D93" s="5" t="b">
        <f>EXACT(G91,"Isolated grid systems with multiple fuel and technology types without combined cycle power plants")</f>
        <v>0</v>
      </c>
      <c r="E93" s="5" t="s">
        <v>353</v>
      </c>
      <c r="F93" s="5" t="s">
        <v>14</v>
      </c>
      <c r="G93" s="5" t="s">
        <v>11</v>
      </c>
    </row>
    <row r="94" spans="1:7" outlineLevel="5" collapsed="1">
      <c r="A94" s="6" t="s">
        <v>14</v>
      </c>
      <c r="B94" s="7" t="s">
        <v>250</v>
      </c>
      <c r="C94" s="6" t="s">
        <v>13</v>
      </c>
      <c r="D94" s="6" t="b">
        <f>EXACT(G73,"Grid is located in LDC/SIDs/URC")</f>
        <v>1</v>
      </c>
      <c r="E94" s="6" t="s">
        <v>250</v>
      </c>
      <c r="F94" s="6" t="s">
        <v>14</v>
      </c>
      <c r="G94" s="6" t="s">
        <v>13</v>
      </c>
    </row>
    <row r="95" spans="1:7" outlineLevel="6" collapsed="1">
      <c r="A95" s="5" t="s">
        <v>14</v>
      </c>
      <c r="B95" s="5" t="s">
        <v>139</v>
      </c>
      <c r="C95" s="5" t="s">
        <v>13</v>
      </c>
      <c r="D95" s="5" t="s">
        <v>14</v>
      </c>
      <c r="E95" s="5" t="s">
        <v>251</v>
      </c>
      <c r="F95" s="5" t="s">
        <v>14</v>
      </c>
      <c r="G95" s="5">
        <v>1</v>
      </c>
    </row>
    <row r="96" spans="1:7" outlineLevel="6" collapsed="1">
      <c r="A96" s="5" t="s">
        <v>14</v>
      </c>
      <c r="B96" s="5" t="s">
        <v>139</v>
      </c>
      <c r="C96" s="5" t="s">
        <v>13</v>
      </c>
      <c r="D96" s="5" t="s">
        <v>14</v>
      </c>
      <c r="E96" s="5" t="s">
        <v>252</v>
      </c>
      <c r="F96" s="5" t="s">
        <v>14</v>
      </c>
      <c r="G96" s="5">
        <v>1</v>
      </c>
    </row>
    <row r="97" spans="1:7" outlineLevel="6" collapsed="1">
      <c r="A97" s="5" t="s">
        <v>14</v>
      </c>
      <c r="B97" s="5" t="s">
        <v>139</v>
      </c>
      <c r="C97" s="5" t="s">
        <v>13</v>
      </c>
      <c r="D97" s="5" t="s">
        <v>14</v>
      </c>
      <c r="E97" s="5" t="s">
        <v>253</v>
      </c>
      <c r="F97" s="5" t="s">
        <v>14</v>
      </c>
      <c r="G97" s="5">
        <v>1</v>
      </c>
    </row>
    <row r="98" spans="1:7" outlineLevel="6" collapsed="1">
      <c r="A98" s="5" t="s">
        <v>14</v>
      </c>
      <c r="B98" s="5" t="s">
        <v>139</v>
      </c>
      <c r="C98" s="5" t="s">
        <v>13</v>
      </c>
      <c r="D98" s="5" t="s">
        <v>14</v>
      </c>
      <c r="E98" s="5" t="s">
        <v>233</v>
      </c>
      <c r="F98" s="5" t="s">
        <v>14</v>
      </c>
      <c r="G98" s="5">
        <v>1</v>
      </c>
    </row>
    <row r="99" spans="1:7" ht="29" outlineLevel="6" collapsed="1">
      <c r="A99" s="5" t="s">
        <v>11</v>
      </c>
      <c r="B99" s="5" t="s">
        <v>53</v>
      </c>
      <c r="C99" s="8" t="s">
        <v>254</v>
      </c>
      <c r="D99" s="5"/>
      <c r="E99" s="5" t="s">
        <v>255</v>
      </c>
      <c r="F99" s="5" t="s">
        <v>14</v>
      </c>
      <c r="G99" s="5" t="s">
        <v>11</v>
      </c>
    </row>
    <row r="100" spans="1:7" ht="43.5" outlineLevel="6" collapsed="1">
      <c r="A100" s="5" t="s">
        <v>11</v>
      </c>
      <c r="B100" s="5" t="s">
        <v>53</v>
      </c>
      <c r="C100" s="8" t="s">
        <v>256</v>
      </c>
      <c r="D100" s="5"/>
      <c r="E100" s="5" t="s">
        <v>257</v>
      </c>
      <c r="F100" s="5" t="s">
        <v>14</v>
      </c>
      <c r="G100" s="5" t="s">
        <v>258</v>
      </c>
    </row>
    <row r="101" spans="1:7" ht="29" outlineLevel="6" collapsed="1">
      <c r="A101" s="5" t="s">
        <v>11</v>
      </c>
      <c r="B101" s="5" t="s">
        <v>53</v>
      </c>
      <c r="C101" s="8" t="s">
        <v>259</v>
      </c>
      <c r="D101" s="5"/>
      <c r="E101" s="5" t="s">
        <v>260</v>
      </c>
      <c r="F101" s="5" t="s">
        <v>14</v>
      </c>
      <c r="G101" s="5" t="s">
        <v>11</v>
      </c>
    </row>
    <row r="102" spans="1:7" outlineLevel="6" collapsed="1">
      <c r="A102" s="5" t="s">
        <v>14</v>
      </c>
      <c r="B102" s="5" t="s">
        <v>139</v>
      </c>
      <c r="C102" s="5" t="s">
        <v>13</v>
      </c>
      <c r="D102" s="5" t="s">
        <v>14</v>
      </c>
      <c r="E102" s="5" t="s">
        <v>261</v>
      </c>
      <c r="F102" s="5" t="s">
        <v>14</v>
      </c>
      <c r="G102" s="5">
        <v>1</v>
      </c>
    </row>
    <row r="103" spans="1:7" outlineLevel="4" collapsed="1">
      <c r="A103" s="6" t="s">
        <v>14</v>
      </c>
      <c r="B103" s="7" t="s">
        <v>269</v>
      </c>
      <c r="C103" s="6" t="s">
        <v>13</v>
      </c>
      <c r="D103" s="6" t="b">
        <f>EXACT(G71,"Yes")</f>
        <v>1</v>
      </c>
      <c r="E103" s="6" t="s">
        <v>269</v>
      </c>
      <c r="F103" s="6" t="s">
        <v>14</v>
      </c>
      <c r="G103" s="6" t="s">
        <v>13</v>
      </c>
    </row>
    <row r="104" spans="1:7" outlineLevel="5" collapsed="1">
      <c r="A104" s="5" t="s">
        <v>14</v>
      </c>
      <c r="B104" s="5" t="s">
        <v>139</v>
      </c>
      <c r="C104" s="5" t="s">
        <v>13</v>
      </c>
      <c r="D104" s="5" t="s">
        <v>14</v>
      </c>
      <c r="E104" s="5" t="s">
        <v>251</v>
      </c>
      <c r="F104" s="5" t="s">
        <v>14</v>
      </c>
      <c r="G104" s="5">
        <v>1</v>
      </c>
    </row>
    <row r="105" spans="1:7" outlineLevel="5" collapsed="1">
      <c r="A105" s="5" t="s">
        <v>14</v>
      </c>
      <c r="B105" s="5" t="s">
        <v>139</v>
      </c>
      <c r="C105" s="5" t="s">
        <v>13</v>
      </c>
      <c r="D105" s="5" t="s">
        <v>14</v>
      </c>
      <c r="E105" s="5" t="s">
        <v>261</v>
      </c>
      <c r="F105" s="5" t="s">
        <v>14</v>
      </c>
      <c r="G105" s="5">
        <v>1</v>
      </c>
    </row>
    <row r="106" spans="1:7" outlineLevel="5" collapsed="1">
      <c r="A106" s="5" t="s">
        <v>14</v>
      </c>
      <c r="B106" s="5" t="s">
        <v>139</v>
      </c>
      <c r="C106" s="5" t="s">
        <v>13</v>
      </c>
      <c r="D106" s="5" t="s">
        <v>14</v>
      </c>
      <c r="E106" s="5" t="s">
        <v>252</v>
      </c>
      <c r="F106" s="5" t="s">
        <v>14</v>
      </c>
      <c r="G106" s="5">
        <v>1</v>
      </c>
    </row>
    <row r="107" spans="1:7" outlineLevel="5" collapsed="1">
      <c r="A107" s="5" t="s">
        <v>14</v>
      </c>
      <c r="B107" s="5" t="s">
        <v>139</v>
      </c>
      <c r="C107" s="5" t="s">
        <v>13</v>
      </c>
      <c r="D107" s="5" t="s">
        <v>14</v>
      </c>
      <c r="E107" s="5" t="s">
        <v>253</v>
      </c>
      <c r="F107" s="5" t="s">
        <v>14</v>
      </c>
      <c r="G107" s="5">
        <v>1</v>
      </c>
    </row>
    <row r="108" spans="1:7" ht="29" outlineLevel="4" collapsed="1">
      <c r="A108" s="5" t="s">
        <v>11</v>
      </c>
      <c r="B108" s="5" t="s">
        <v>53</v>
      </c>
      <c r="C108" s="8" t="s">
        <v>270</v>
      </c>
      <c r="D108" s="5"/>
      <c r="E108" s="5" t="s">
        <v>271</v>
      </c>
      <c r="F108" s="5" t="s">
        <v>14</v>
      </c>
      <c r="G108" s="5" t="s">
        <v>11</v>
      </c>
    </row>
    <row r="109" spans="1:7" ht="29" outlineLevel="4" collapsed="1">
      <c r="A109" s="5" t="s">
        <v>11</v>
      </c>
      <c r="B109" s="5" t="s">
        <v>53</v>
      </c>
      <c r="C109" s="8" t="s">
        <v>272</v>
      </c>
      <c r="D109" s="5"/>
      <c r="E109" s="5" t="s">
        <v>273</v>
      </c>
      <c r="F109" s="5" t="s">
        <v>14</v>
      </c>
      <c r="G109" s="5" t="s">
        <v>274</v>
      </c>
    </row>
    <row r="110" spans="1:7" outlineLevel="4" collapsed="1">
      <c r="A110" s="5" t="s">
        <v>14</v>
      </c>
      <c r="B110" s="5" t="s">
        <v>139</v>
      </c>
      <c r="C110" s="5" t="s">
        <v>13</v>
      </c>
      <c r="D110" s="5" t="s">
        <v>14</v>
      </c>
      <c r="E110" s="5" t="s">
        <v>275</v>
      </c>
      <c r="F110" s="5" t="s">
        <v>14</v>
      </c>
      <c r="G110" s="5">
        <v>1</v>
      </c>
    </row>
    <row r="111" spans="1:7" outlineLevel="2" collapsed="1">
      <c r="A111" s="6" t="s">
        <v>14</v>
      </c>
      <c r="B111" s="7" t="s">
        <v>276</v>
      </c>
      <c r="C111" s="6" t="s">
        <v>13</v>
      </c>
      <c r="D111" s="6" t="b">
        <f>EXACT(G9,"Use conservative default values")</f>
        <v>0</v>
      </c>
      <c r="E111" s="6" t="s">
        <v>277</v>
      </c>
      <c r="F111" s="6" t="s">
        <v>14</v>
      </c>
      <c r="G111" s="6" t="s">
        <v>13</v>
      </c>
    </row>
    <row r="112" spans="1:7" ht="43.5" outlineLevel="3" collapsed="1">
      <c r="A112" s="5" t="s">
        <v>11</v>
      </c>
      <c r="B112" s="5" t="s">
        <v>53</v>
      </c>
      <c r="C112" s="8" t="s">
        <v>278</v>
      </c>
      <c r="D112" s="5"/>
      <c r="E112" s="5" t="s">
        <v>279</v>
      </c>
      <c r="F112" s="5" t="s">
        <v>14</v>
      </c>
      <c r="G112" s="5" t="s">
        <v>280</v>
      </c>
    </row>
    <row r="113" spans="1:7" ht="43.5" outlineLevel="3" collapsed="1">
      <c r="A113" s="5" t="s">
        <v>14</v>
      </c>
      <c r="B113" s="5" t="s">
        <v>53</v>
      </c>
      <c r="C113" s="8" t="s">
        <v>281</v>
      </c>
      <c r="D113" s="5" t="b">
        <f>EXACT(G112,"Only to baseline electricity consumption sources but not to project or leakage electricity consumption sources")</f>
        <v>0</v>
      </c>
      <c r="E113" s="5" t="s">
        <v>282</v>
      </c>
      <c r="F113" s="5" t="s">
        <v>14</v>
      </c>
      <c r="G113" s="5" t="s">
        <v>11</v>
      </c>
    </row>
    <row r="114" spans="1:7" outlineLevel="2" collapsed="1">
      <c r="A114" s="6" t="s">
        <v>11</v>
      </c>
      <c r="B114" s="7" t="s">
        <v>283</v>
      </c>
      <c r="C114" s="6" t="s">
        <v>13</v>
      </c>
      <c r="D114" s="6"/>
      <c r="E114" s="6" t="s">
        <v>283</v>
      </c>
      <c r="F114" s="6" t="s">
        <v>14</v>
      </c>
      <c r="G114" s="6" t="s">
        <v>13</v>
      </c>
    </row>
    <row r="115" spans="1:7" ht="29" outlineLevel="3" collapsed="1">
      <c r="A115" s="5" t="s">
        <v>11</v>
      </c>
      <c r="B115" s="5" t="s">
        <v>139</v>
      </c>
      <c r="C115" s="5" t="s">
        <v>13</v>
      </c>
      <c r="D115" s="5"/>
      <c r="E115" s="5" t="s">
        <v>284</v>
      </c>
      <c r="F115" s="5" t="s">
        <v>14</v>
      </c>
      <c r="G115" s="5">
        <v>1</v>
      </c>
    </row>
    <row r="116" spans="1:7" ht="29" outlineLevel="3" collapsed="1">
      <c r="A116" s="5" t="s">
        <v>11</v>
      </c>
      <c r="B116" s="5" t="s">
        <v>139</v>
      </c>
      <c r="C116" s="5" t="s">
        <v>13</v>
      </c>
      <c r="D116" s="5"/>
      <c r="E116" s="5" t="s">
        <v>285</v>
      </c>
      <c r="F116" s="5" t="s">
        <v>14</v>
      </c>
      <c r="G116" s="5">
        <v>1</v>
      </c>
    </row>
    <row r="117" spans="1:7" outlineLevel="3" collapsed="1">
      <c r="A117" s="5" t="s">
        <v>11</v>
      </c>
      <c r="B117" s="5" t="s">
        <v>15</v>
      </c>
      <c r="C117" s="5" t="s">
        <v>13</v>
      </c>
      <c r="D117" s="5"/>
      <c r="E117" s="5" t="s">
        <v>286</v>
      </c>
      <c r="F117" s="5" t="s">
        <v>14</v>
      </c>
      <c r="G117" s="5" t="s">
        <v>17</v>
      </c>
    </row>
    <row r="118" spans="1:7" ht="29" outlineLevel="3" collapsed="1">
      <c r="A118" s="5" t="s">
        <v>11</v>
      </c>
      <c r="B118" s="5" t="s">
        <v>139</v>
      </c>
      <c r="C118" s="5" t="s">
        <v>13</v>
      </c>
      <c r="D118" s="5"/>
      <c r="E118" s="5" t="s">
        <v>287</v>
      </c>
      <c r="F118" s="5" t="s">
        <v>14</v>
      </c>
      <c r="G118" s="5">
        <v>1</v>
      </c>
    </row>
    <row r="119" spans="1:7" ht="29" outlineLevel="3" collapsed="1">
      <c r="A119" s="5" t="s">
        <v>11</v>
      </c>
      <c r="B119" s="5" t="s">
        <v>139</v>
      </c>
      <c r="C119" s="5" t="s">
        <v>13</v>
      </c>
      <c r="D119" s="5"/>
      <c r="E119" s="5" t="s">
        <v>288</v>
      </c>
      <c r="F119" s="5" t="s">
        <v>14</v>
      </c>
      <c r="G119" s="5">
        <v>1</v>
      </c>
    </row>
    <row r="120" spans="1:7" outlineLevel="3" collapsed="1">
      <c r="A120" s="5" t="s">
        <v>11</v>
      </c>
      <c r="B120" s="5" t="s">
        <v>15</v>
      </c>
      <c r="C120" s="5" t="s">
        <v>13</v>
      </c>
      <c r="D120" s="5"/>
      <c r="E120" s="5" t="s">
        <v>289</v>
      </c>
      <c r="F120" s="5" t="s">
        <v>14</v>
      </c>
      <c r="G120" s="5" t="s">
        <v>17</v>
      </c>
    </row>
    <row r="121" spans="1:7" ht="29" outlineLevel="3" collapsed="1">
      <c r="A121" s="5" t="s">
        <v>11</v>
      </c>
      <c r="B121" s="5" t="s">
        <v>139</v>
      </c>
      <c r="C121" s="5" t="s">
        <v>13</v>
      </c>
      <c r="D121" s="5"/>
      <c r="E121" s="5" t="s">
        <v>290</v>
      </c>
      <c r="F121" s="5" t="s">
        <v>14</v>
      </c>
      <c r="G121" s="5">
        <v>1</v>
      </c>
    </row>
    <row r="122" spans="1:7" ht="29" outlineLevel="3" collapsed="1">
      <c r="A122" s="5" t="s">
        <v>11</v>
      </c>
      <c r="B122" s="5" t="s">
        <v>139</v>
      </c>
      <c r="C122" s="5" t="s">
        <v>13</v>
      </c>
      <c r="D122" s="5"/>
      <c r="E122" s="5" t="s">
        <v>291</v>
      </c>
      <c r="F122" s="5" t="s">
        <v>14</v>
      </c>
      <c r="G122" s="5">
        <v>1</v>
      </c>
    </row>
    <row r="123" spans="1:7" outlineLevel="3" collapsed="1">
      <c r="A123" s="5" t="s">
        <v>11</v>
      </c>
      <c r="B123" s="5" t="s">
        <v>15</v>
      </c>
      <c r="C123" s="5" t="s">
        <v>13</v>
      </c>
      <c r="D123" s="5"/>
      <c r="E123" s="5" t="s">
        <v>292</v>
      </c>
      <c r="F123" s="5" t="s">
        <v>14</v>
      </c>
      <c r="G123" s="5" t="s">
        <v>17</v>
      </c>
    </row>
    <row r="124" spans="1:7" outlineLevel="1" collapsed="1">
      <c r="A124" s="6" t="s">
        <v>14</v>
      </c>
      <c r="B124" s="7" t="s">
        <v>293</v>
      </c>
      <c r="C124" s="6" t="s">
        <v>13</v>
      </c>
      <c r="D124" s="6" t="b">
        <f>EXACT(G7,"Electricity from both the grid and captive power plant(s)")</f>
        <v>0</v>
      </c>
      <c r="E124" s="6" t="s">
        <v>294</v>
      </c>
      <c r="F124" s="6" t="s">
        <v>14</v>
      </c>
      <c r="G124" s="6" t="s">
        <v>13</v>
      </c>
    </row>
    <row r="125" spans="1:7" ht="87" outlineLevel="2" collapsed="1">
      <c r="A125" s="5" t="s">
        <v>11</v>
      </c>
      <c r="B125" s="5" t="s">
        <v>53</v>
      </c>
      <c r="C125" s="8" t="s">
        <v>295</v>
      </c>
      <c r="D125" s="5"/>
      <c r="E125" s="5" t="s">
        <v>296</v>
      </c>
      <c r="F125" s="5" t="s">
        <v>14</v>
      </c>
      <c r="G125" s="5" t="s">
        <v>297</v>
      </c>
    </row>
    <row r="126" spans="1:7" outlineLevel="2" collapsed="1">
      <c r="A126" s="6" t="s">
        <v>14</v>
      </c>
      <c r="B126" s="7" t="s">
        <v>298</v>
      </c>
      <c r="C126" s="6" t="s">
        <v>13</v>
      </c>
      <c r="D126" s="6" t="b">
        <f>EXACT(G125,"No: Generic Approach")</f>
        <v>1</v>
      </c>
      <c r="E126" s="6" t="s">
        <v>299</v>
      </c>
      <c r="F126" s="6" t="s">
        <v>14</v>
      </c>
      <c r="G126" s="6" t="s">
        <v>13</v>
      </c>
    </row>
    <row r="127" spans="1:7" ht="29" outlineLevel="3" collapsed="1">
      <c r="A127" s="5" t="s">
        <v>11</v>
      </c>
      <c r="B127" s="5" t="s">
        <v>53</v>
      </c>
      <c r="C127" s="8" t="s">
        <v>300</v>
      </c>
      <c r="D127" s="5"/>
      <c r="E127" s="5" t="s">
        <v>301</v>
      </c>
      <c r="F127" s="5" t="s">
        <v>14</v>
      </c>
      <c r="G127" s="5" t="s">
        <v>302</v>
      </c>
    </row>
    <row r="128" spans="1:7" ht="43.5" outlineLevel="3" collapsed="1">
      <c r="A128" s="5" t="s">
        <v>14</v>
      </c>
      <c r="B128" s="5" t="s">
        <v>53</v>
      </c>
      <c r="C128" s="8" t="s">
        <v>303</v>
      </c>
      <c r="D128" s="5" t="b">
        <f>EXACT(G127,"Default Value")</f>
        <v>0</v>
      </c>
      <c r="E128" s="5" t="s">
        <v>304</v>
      </c>
      <c r="F128" s="5" t="s">
        <v>14</v>
      </c>
      <c r="G128" s="5" t="s">
        <v>280</v>
      </c>
    </row>
    <row r="129" spans="1:7" ht="29" outlineLevel="3" collapsed="1">
      <c r="A129" s="5" t="s">
        <v>14</v>
      </c>
      <c r="B129" s="5" t="s">
        <v>53</v>
      </c>
      <c r="C129" s="8" t="s">
        <v>305</v>
      </c>
      <c r="D129" s="5" t="b">
        <f>EXACT(G127,"Monitored Data")</f>
        <v>1</v>
      </c>
      <c r="E129" s="5" t="s">
        <v>306</v>
      </c>
      <c r="F129" s="5" t="s">
        <v>14</v>
      </c>
      <c r="G129" s="5" t="s">
        <v>307</v>
      </c>
    </row>
    <row r="130" spans="1:7" outlineLevel="3" collapsed="1">
      <c r="A130" s="6" t="s">
        <v>14</v>
      </c>
      <c r="B130" s="7" t="s">
        <v>308</v>
      </c>
      <c r="C130" s="6" t="s">
        <v>13</v>
      </c>
      <c r="D130" s="6" t="b">
        <f>EXACT(G127,"Monitored Data")</f>
        <v>1</v>
      </c>
      <c r="E130" s="6" t="s">
        <v>309</v>
      </c>
      <c r="F130" s="6" t="s">
        <v>11</v>
      </c>
      <c r="G130" s="6" t="s">
        <v>13</v>
      </c>
    </row>
    <row r="131" spans="1:7" outlineLevel="4" collapsed="1">
      <c r="A131" s="5" t="s">
        <v>11</v>
      </c>
      <c r="B131" s="5" t="s">
        <v>15</v>
      </c>
      <c r="C131" s="5" t="s">
        <v>13</v>
      </c>
      <c r="D131" s="5"/>
      <c r="E131" s="5" t="s">
        <v>310</v>
      </c>
      <c r="F131" s="5" t="s">
        <v>14</v>
      </c>
      <c r="G131" s="5" t="s">
        <v>17</v>
      </c>
    </row>
    <row r="132" spans="1:7" ht="29" outlineLevel="4" collapsed="1">
      <c r="A132" s="5" t="s">
        <v>11</v>
      </c>
      <c r="B132" s="5" t="s">
        <v>53</v>
      </c>
      <c r="C132" s="8" t="s">
        <v>311</v>
      </c>
      <c r="D132" s="5"/>
      <c r="E132" s="5" t="s">
        <v>312</v>
      </c>
      <c r="F132" s="5" t="s">
        <v>14</v>
      </c>
      <c r="G132" s="5" t="s">
        <v>313</v>
      </c>
    </row>
    <row r="133" spans="1:7" ht="29" outlineLevel="4" collapsed="1">
      <c r="A133" s="5" t="s">
        <v>11</v>
      </c>
      <c r="B133" s="5" t="s">
        <v>139</v>
      </c>
      <c r="C133" s="5" t="s">
        <v>13</v>
      </c>
      <c r="D133" s="5"/>
      <c r="E133" s="5" t="s">
        <v>314</v>
      </c>
      <c r="F133" s="5" t="s">
        <v>14</v>
      </c>
      <c r="G133" s="5">
        <v>1</v>
      </c>
    </row>
    <row r="134" spans="1:7" ht="29" outlineLevel="4" collapsed="1">
      <c r="A134" s="5" t="s">
        <v>11</v>
      </c>
      <c r="B134" s="5" t="s">
        <v>139</v>
      </c>
      <c r="C134" s="5" t="s">
        <v>13</v>
      </c>
      <c r="D134" s="5"/>
      <c r="E134" s="5" t="s">
        <v>315</v>
      </c>
      <c r="F134" s="5" t="s">
        <v>14</v>
      </c>
      <c r="G134" s="5">
        <v>1</v>
      </c>
    </row>
    <row r="135" spans="1:7" ht="43.5" outlineLevel="4" collapsed="1">
      <c r="A135" s="5" t="s">
        <v>11</v>
      </c>
      <c r="B135" s="5" t="s">
        <v>139</v>
      </c>
      <c r="C135" s="5" t="s">
        <v>13</v>
      </c>
      <c r="D135" s="5"/>
      <c r="E135" s="5" t="s">
        <v>316</v>
      </c>
      <c r="F135" s="5" t="s">
        <v>14</v>
      </c>
      <c r="G135" s="5">
        <v>1</v>
      </c>
    </row>
    <row r="136" spans="1:7" ht="29" outlineLevel="4" collapsed="1">
      <c r="A136" s="5" t="s">
        <v>14</v>
      </c>
      <c r="B136" s="5" t="s">
        <v>139</v>
      </c>
      <c r="C136" s="5" t="s">
        <v>13</v>
      </c>
      <c r="D136" s="5" t="s">
        <v>14</v>
      </c>
      <c r="E136" s="5" t="s">
        <v>317</v>
      </c>
      <c r="F136" s="5" t="s">
        <v>14</v>
      </c>
      <c r="G136" s="5">
        <v>1</v>
      </c>
    </row>
    <row r="137" spans="1:7" ht="29" outlineLevel="4" collapsed="1">
      <c r="A137" s="5" t="s">
        <v>14</v>
      </c>
      <c r="B137" s="5" t="s">
        <v>139</v>
      </c>
      <c r="C137" s="5" t="s">
        <v>13</v>
      </c>
      <c r="D137" s="5" t="s">
        <v>14</v>
      </c>
      <c r="E137" s="5" t="s">
        <v>318</v>
      </c>
      <c r="F137" s="5" t="s">
        <v>14</v>
      </c>
      <c r="G137" s="5">
        <v>1</v>
      </c>
    </row>
    <row r="138" spans="1:7" ht="29" outlineLevel="4" collapsed="1">
      <c r="A138" s="5" t="s">
        <v>14</v>
      </c>
      <c r="B138" s="5" t="s">
        <v>139</v>
      </c>
      <c r="C138" s="5" t="s">
        <v>13</v>
      </c>
      <c r="D138" s="5" t="s">
        <v>14</v>
      </c>
      <c r="E138" s="5" t="s">
        <v>319</v>
      </c>
      <c r="F138" s="5" t="s">
        <v>14</v>
      </c>
      <c r="G138" s="5">
        <v>1</v>
      </c>
    </row>
    <row r="139" spans="1:7" ht="29" outlineLevel="4" collapsed="1">
      <c r="A139" s="5" t="s">
        <v>14</v>
      </c>
      <c r="B139" s="5" t="s">
        <v>139</v>
      </c>
      <c r="C139" s="5" t="s">
        <v>13</v>
      </c>
      <c r="D139" s="5" t="s">
        <v>14</v>
      </c>
      <c r="E139" s="5" t="s">
        <v>320</v>
      </c>
      <c r="F139" s="5" t="s">
        <v>14</v>
      </c>
      <c r="G139" s="5">
        <v>1</v>
      </c>
    </row>
    <row r="140" spans="1:7" ht="29" outlineLevel="4" collapsed="1">
      <c r="A140" s="5" t="s">
        <v>14</v>
      </c>
      <c r="B140" s="5" t="s">
        <v>139</v>
      </c>
      <c r="C140" s="5" t="s">
        <v>13</v>
      </c>
      <c r="D140" s="5" t="s">
        <v>14</v>
      </c>
      <c r="E140" s="5" t="s">
        <v>321</v>
      </c>
      <c r="F140" s="5" t="s">
        <v>14</v>
      </c>
      <c r="G140" s="5">
        <v>1</v>
      </c>
    </row>
    <row r="141" spans="1:7" ht="29" outlineLevel="4" collapsed="1">
      <c r="A141" s="5" t="s">
        <v>14</v>
      </c>
      <c r="B141" s="5" t="s">
        <v>139</v>
      </c>
      <c r="C141" s="5" t="s">
        <v>13</v>
      </c>
      <c r="D141" s="5" t="s">
        <v>14</v>
      </c>
      <c r="E141" s="5" t="s">
        <v>322</v>
      </c>
      <c r="F141" s="5" t="s">
        <v>14</v>
      </c>
      <c r="G141" s="5">
        <v>1</v>
      </c>
    </row>
    <row r="142" spans="1:7" outlineLevel="3" collapsed="1">
      <c r="A142" s="6" t="s">
        <v>11</v>
      </c>
      <c r="B142" s="7" t="s">
        <v>283</v>
      </c>
      <c r="C142" s="6" t="s">
        <v>13</v>
      </c>
      <c r="D142" s="6"/>
      <c r="E142" s="6" t="s">
        <v>283</v>
      </c>
      <c r="F142" s="6" t="s">
        <v>14</v>
      </c>
      <c r="G142" s="6" t="s">
        <v>13</v>
      </c>
    </row>
    <row r="143" spans="1:7" ht="29" outlineLevel="4" collapsed="1">
      <c r="A143" s="5" t="s">
        <v>11</v>
      </c>
      <c r="B143" s="5" t="s">
        <v>139</v>
      </c>
      <c r="C143" s="5" t="s">
        <v>13</v>
      </c>
      <c r="D143" s="5"/>
      <c r="E143" s="5" t="s">
        <v>284</v>
      </c>
      <c r="F143" s="5" t="s">
        <v>14</v>
      </c>
      <c r="G143" s="5">
        <v>1</v>
      </c>
    </row>
    <row r="144" spans="1:7" ht="29" outlineLevel="4" collapsed="1">
      <c r="A144" s="5" t="s">
        <v>11</v>
      </c>
      <c r="B144" s="5" t="s">
        <v>139</v>
      </c>
      <c r="C144" s="5" t="s">
        <v>13</v>
      </c>
      <c r="D144" s="5"/>
      <c r="E144" s="5" t="s">
        <v>285</v>
      </c>
      <c r="F144" s="5" t="s">
        <v>14</v>
      </c>
      <c r="G144" s="5">
        <v>1</v>
      </c>
    </row>
    <row r="145" spans="1:7" outlineLevel="4" collapsed="1">
      <c r="A145" s="5" t="s">
        <v>11</v>
      </c>
      <c r="B145" s="5" t="s">
        <v>15</v>
      </c>
      <c r="C145" s="5" t="s">
        <v>13</v>
      </c>
      <c r="D145" s="5"/>
      <c r="E145" s="5" t="s">
        <v>286</v>
      </c>
      <c r="F145" s="5" t="s">
        <v>14</v>
      </c>
      <c r="G145" s="5" t="s">
        <v>17</v>
      </c>
    </row>
    <row r="146" spans="1:7" ht="29" outlineLevel="4" collapsed="1">
      <c r="A146" s="5" t="s">
        <v>11</v>
      </c>
      <c r="B146" s="5" t="s">
        <v>139</v>
      </c>
      <c r="C146" s="5" t="s">
        <v>13</v>
      </c>
      <c r="D146" s="5"/>
      <c r="E146" s="5" t="s">
        <v>287</v>
      </c>
      <c r="F146" s="5" t="s">
        <v>14</v>
      </c>
      <c r="G146" s="5">
        <v>1</v>
      </c>
    </row>
    <row r="147" spans="1:7" ht="29" outlineLevel="4" collapsed="1">
      <c r="A147" s="5" t="s">
        <v>11</v>
      </c>
      <c r="B147" s="5" t="s">
        <v>139</v>
      </c>
      <c r="C147" s="5" t="s">
        <v>13</v>
      </c>
      <c r="D147" s="5"/>
      <c r="E147" s="5" t="s">
        <v>288</v>
      </c>
      <c r="F147" s="5" t="s">
        <v>14</v>
      </c>
      <c r="G147" s="5">
        <v>1</v>
      </c>
    </row>
    <row r="148" spans="1:7" outlineLevel="4" collapsed="1">
      <c r="A148" s="5" t="s">
        <v>11</v>
      </c>
      <c r="B148" s="5" t="s">
        <v>15</v>
      </c>
      <c r="C148" s="5" t="s">
        <v>13</v>
      </c>
      <c r="D148" s="5"/>
      <c r="E148" s="5" t="s">
        <v>289</v>
      </c>
      <c r="F148" s="5" t="s">
        <v>14</v>
      </c>
      <c r="G148" s="5" t="s">
        <v>17</v>
      </c>
    </row>
    <row r="149" spans="1:7" ht="29" outlineLevel="4" collapsed="1">
      <c r="A149" s="5" t="s">
        <v>11</v>
      </c>
      <c r="B149" s="5" t="s">
        <v>139</v>
      </c>
      <c r="C149" s="5" t="s">
        <v>13</v>
      </c>
      <c r="D149" s="5"/>
      <c r="E149" s="5" t="s">
        <v>290</v>
      </c>
      <c r="F149" s="5" t="s">
        <v>14</v>
      </c>
      <c r="G149" s="5">
        <v>1</v>
      </c>
    </row>
    <row r="150" spans="1:7" ht="29" outlineLevel="4" collapsed="1">
      <c r="A150" s="5" t="s">
        <v>11</v>
      </c>
      <c r="B150" s="5" t="s">
        <v>139</v>
      </c>
      <c r="C150" s="5" t="s">
        <v>13</v>
      </c>
      <c r="D150" s="5"/>
      <c r="E150" s="5" t="s">
        <v>291</v>
      </c>
      <c r="F150" s="5" t="s">
        <v>14</v>
      </c>
      <c r="G150" s="5">
        <v>1</v>
      </c>
    </row>
    <row r="151" spans="1:7" outlineLevel="4" collapsed="1">
      <c r="A151" s="5" t="s">
        <v>11</v>
      </c>
      <c r="B151" s="5" t="s">
        <v>15</v>
      </c>
      <c r="C151" s="5" t="s">
        <v>13</v>
      </c>
      <c r="D151" s="5"/>
      <c r="E151" s="5" t="s">
        <v>292</v>
      </c>
      <c r="F151" s="5" t="s">
        <v>14</v>
      </c>
      <c r="G151" s="5" t="s">
        <v>17</v>
      </c>
    </row>
    <row r="152" spans="1:7" ht="29" outlineLevel="2" collapsed="1">
      <c r="A152" s="5" t="s">
        <v>14</v>
      </c>
      <c r="B152" s="5" t="s">
        <v>139</v>
      </c>
      <c r="C152" s="5" t="s">
        <v>13</v>
      </c>
      <c r="D152" s="5" t="b">
        <f>EXACT(G125,"Yes: Alternative Approach")</f>
        <v>0</v>
      </c>
      <c r="E152" s="5" t="s">
        <v>323</v>
      </c>
      <c r="F152" s="5" t="s">
        <v>14</v>
      </c>
      <c r="G152" s="5">
        <v>1</v>
      </c>
    </row>
    <row r="153" spans="1:7" ht="29" outlineLevel="2" collapsed="1">
      <c r="A153" s="5" t="s">
        <v>14</v>
      </c>
      <c r="B153" s="5" t="s">
        <v>15</v>
      </c>
      <c r="C153" s="5" t="s">
        <v>13</v>
      </c>
      <c r="D153" s="5" t="b">
        <f>EXACT(G125,"Yes: Alternative Approach")</f>
        <v>0</v>
      </c>
      <c r="E153" s="5" t="s">
        <v>324</v>
      </c>
      <c r="F153" s="5" t="s">
        <v>14</v>
      </c>
      <c r="G153" s="5" t="s">
        <v>17</v>
      </c>
    </row>
    <row r="154" spans="1:7" ht="29" outlineLevel="2" collapsed="1">
      <c r="A154" s="5" t="s">
        <v>14</v>
      </c>
      <c r="B154" s="5" t="s">
        <v>139</v>
      </c>
      <c r="C154" s="5" t="s">
        <v>13</v>
      </c>
      <c r="D154" s="5" t="b">
        <f>EXACT(G125,"Yes: Alternative Approach")</f>
        <v>0</v>
      </c>
      <c r="E154" s="5" t="s">
        <v>325</v>
      </c>
      <c r="F154" s="5" t="s">
        <v>14</v>
      </c>
      <c r="G154" s="5">
        <v>1</v>
      </c>
    </row>
    <row r="155" spans="1:7" ht="29" outlineLevel="2" collapsed="1">
      <c r="A155" s="5" t="s">
        <v>14</v>
      </c>
      <c r="B155" s="5" t="s">
        <v>15</v>
      </c>
      <c r="C155" s="5" t="s">
        <v>13</v>
      </c>
      <c r="D155" s="5" t="b">
        <f>EXACT(G125,"Yes: Alternative Approach")</f>
        <v>0</v>
      </c>
      <c r="E155" s="5" t="s">
        <v>326</v>
      </c>
      <c r="F155" s="5" t="s">
        <v>14</v>
      </c>
      <c r="G155" s="5" t="s">
        <v>17</v>
      </c>
    </row>
    <row r="156" spans="1:7" outlineLevel="1" collapsed="1">
      <c r="A156" s="6" t="s">
        <v>14</v>
      </c>
      <c r="B156" s="7" t="s">
        <v>293</v>
      </c>
      <c r="C156" s="6" t="s">
        <v>13</v>
      </c>
      <c r="D156" s="6" t="b">
        <f>EXACT(G7,"Electricity from captive power plant(s)")</f>
        <v>0</v>
      </c>
      <c r="E156" s="6" t="s">
        <v>294</v>
      </c>
      <c r="F156" s="6" t="s">
        <v>14</v>
      </c>
      <c r="G156" s="6" t="s">
        <v>13</v>
      </c>
    </row>
    <row r="157" spans="1:7" ht="87" outlineLevel="2" collapsed="1">
      <c r="A157" s="5" t="s">
        <v>11</v>
      </c>
      <c r="B157" s="5" t="s">
        <v>53</v>
      </c>
      <c r="C157" s="8" t="s">
        <v>295</v>
      </c>
      <c r="D157" s="5"/>
      <c r="E157" s="5" t="s">
        <v>296</v>
      </c>
      <c r="F157" s="5" t="s">
        <v>14</v>
      </c>
      <c r="G157" s="5" t="s">
        <v>297</v>
      </c>
    </row>
    <row r="158" spans="1:7" outlineLevel="2" collapsed="1">
      <c r="A158" s="6" t="s">
        <v>14</v>
      </c>
      <c r="B158" s="7" t="s">
        <v>298</v>
      </c>
      <c r="C158" s="6" t="s">
        <v>13</v>
      </c>
      <c r="D158" s="6" t="b">
        <f>EXACT(G157,"No: Generic Approach")</f>
        <v>1</v>
      </c>
      <c r="E158" s="6" t="s">
        <v>299</v>
      </c>
      <c r="F158" s="6" t="s">
        <v>14</v>
      </c>
      <c r="G158" s="6" t="s">
        <v>13</v>
      </c>
    </row>
    <row r="159" spans="1:7" ht="29" outlineLevel="3" collapsed="1">
      <c r="A159" s="5" t="s">
        <v>11</v>
      </c>
      <c r="B159" s="5" t="s">
        <v>53</v>
      </c>
      <c r="C159" s="8" t="s">
        <v>300</v>
      </c>
      <c r="D159" s="5"/>
      <c r="E159" s="5" t="s">
        <v>301</v>
      </c>
      <c r="F159" s="5" t="s">
        <v>14</v>
      </c>
      <c r="G159" s="5" t="s">
        <v>302</v>
      </c>
    </row>
    <row r="160" spans="1:7" ht="43.5" outlineLevel="3" collapsed="1">
      <c r="A160" s="5" t="s">
        <v>14</v>
      </c>
      <c r="B160" s="5" t="s">
        <v>53</v>
      </c>
      <c r="C160" s="8" t="s">
        <v>303</v>
      </c>
      <c r="D160" s="5" t="b">
        <f>EXACT(G159,"Default Value")</f>
        <v>0</v>
      </c>
      <c r="E160" s="5" t="s">
        <v>304</v>
      </c>
      <c r="F160" s="5" t="s">
        <v>14</v>
      </c>
      <c r="G160" s="5" t="s">
        <v>280</v>
      </c>
    </row>
    <row r="161" spans="1:7" ht="29" outlineLevel="3" collapsed="1">
      <c r="A161" s="5" t="s">
        <v>14</v>
      </c>
      <c r="B161" s="5" t="s">
        <v>53</v>
      </c>
      <c r="C161" s="8" t="s">
        <v>305</v>
      </c>
      <c r="D161" s="5" t="b">
        <f>EXACT(G159,"Monitored Data")</f>
        <v>1</v>
      </c>
      <c r="E161" s="5" t="s">
        <v>306</v>
      </c>
      <c r="F161" s="5" t="s">
        <v>14</v>
      </c>
      <c r="G161" s="5" t="s">
        <v>307</v>
      </c>
    </row>
    <row r="162" spans="1:7" outlineLevel="3" collapsed="1">
      <c r="A162" s="6" t="s">
        <v>14</v>
      </c>
      <c r="B162" s="7" t="s">
        <v>308</v>
      </c>
      <c r="C162" s="6" t="s">
        <v>13</v>
      </c>
      <c r="D162" s="6" t="b">
        <f>EXACT(G159,"Monitored Data")</f>
        <v>1</v>
      </c>
      <c r="E162" s="6" t="s">
        <v>309</v>
      </c>
      <c r="F162" s="6" t="s">
        <v>11</v>
      </c>
      <c r="G162" s="6" t="s">
        <v>13</v>
      </c>
    </row>
    <row r="163" spans="1:7" outlineLevel="4" collapsed="1">
      <c r="A163" s="5" t="s">
        <v>11</v>
      </c>
      <c r="B163" s="5" t="s">
        <v>15</v>
      </c>
      <c r="C163" s="5" t="s">
        <v>13</v>
      </c>
      <c r="D163" s="5"/>
      <c r="E163" s="5" t="s">
        <v>310</v>
      </c>
      <c r="F163" s="5" t="s">
        <v>14</v>
      </c>
      <c r="G163" s="5" t="s">
        <v>17</v>
      </c>
    </row>
    <row r="164" spans="1:7" ht="29" outlineLevel="4" collapsed="1">
      <c r="A164" s="5" t="s">
        <v>11</v>
      </c>
      <c r="B164" s="5" t="s">
        <v>53</v>
      </c>
      <c r="C164" s="8" t="s">
        <v>311</v>
      </c>
      <c r="D164" s="5"/>
      <c r="E164" s="5" t="s">
        <v>312</v>
      </c>
      <c r="F164" s="5" t="s">
        <v>14</v>
      </c>
      <c r="G164" s="5" t="s">
        <v>313</v>
      </c>
    </row>
    <row r="165" spans="1:7" ht="29" outlineLevel="4" collapsed="1">
      <c r="A165" s="5" t="s">
        <v>11</v>
      </c>
      <c r="B165" s="5" t="s">
        <v>139</v>
      </c>
      <c r="C165" s="5" t="s">
        <v>13</v>
      </c>
      <c r="D165" s="5"/>
      <c r="E165" s="5" t="s">
        <v>314</v>
      </c>
      <c r="F165" s="5" t="s">
        <v>14</v>
      </c>
      <c r="G165" s="5">
        <v>1</v>
      </c>
    </row>
    <row r="166" spans="1:7" ht="29" outlineLevel="4" collapsed="1">
      <c r="A166" s="5" t="s">
        <v>11</v>
      </c>
      <c r="B166" s="5" t="s">
        <v>139</v>
      </c>
      <c r="C166" s="5" t="s">
        <v>13</v>
      </c>
      <c r="D166" s="5"/>
      <c r="E166" s="5" t="s">
        <v>315</v>
      </c>
      <c r="F166" s="5" t="s">
        <v>14</v>
      </c>
      <c r="G166" s="5">
        <v>1</v>
      </c>
    </row>
    <row r="167" spans="1:7" ht="43.5" outlineLevel="4" collapsed="1">
      <c r="A167" s="5" t="s">
        <v>11</v>
      </c>
      <c r="B167" s="5" t="s">
        <v>139</v>
      </c>
      <c r="C167" s="5" t="s">
        <v>13</v>
      </c>
      <c r="D167" s="5"/>
      <c r="E167" s="5" t="s">
        <v>316</v>
      </c>
      <c r="F167" s="5" t="s">
        <v>14</v>
      </c>
      <c r="G167" s="5">
        <v>1</v>
      </c>
    </row>
    <row r="168" spans="1:7" ht="29" outlineLevel="4" collapsed="1">
      <c r="A168" s="5" t="s">
        <v>14</v>
      </c>
      <c r="B168" s="5" t="s">
        <v>139</v>
      </c>
      <c r="C168" s="5" t="s">
        <v>13</v>
      </c>
      <c r="D168" s="5" t="s">
        <v>14</v>
      </c>
      <c r="E168" s="5" t="s">
        <v>317</v>
      </c>
      <c r="F168" s="5" t="s">
        <v>14</v>
      </c>
      <c r="G168" s="5">
        <v>1</v>
      </c>
    </row>
    <row r="169" spans="1:7" ht="29" outlineLevel="4" collapsed="1">
      <c r="A169" s="5" t="s">
        <v>14</v>
      </c>
      <c r="B169" s="5" t="s">
        <v>139</v>
      </c>
      <c r="C169" s="5" t="s">
        <v>13</v>
      </c>
      <c r="D169" s="5" t="s">
        <v>14</v>
      </c>
      <c r="E169" s="5" t="s">
        <v>318</v>
      </c>
      <c r="F169" s="5" t="s">
        <v>14</v>
      </c>
      <c r="G169" s="5">
        <v>1</v>
      </c>
    </row>
    <row r="170" spans="1:7" ht="29" outlineLevel="4" collapsed="1">
      <c r="A170" s="5" t="s">
        <v>14</v>
      </c>
      <c r="B170" s="5" t="s">
        <v>139</v>
      </c>
      <c r="C170" s="5" t="s">
        <v>13</v>
      </c>
      <c r="D170" s="5" t="s">
        <v>14</v>
      </c>
      <c r="E170" s="5" t="s">
        <v>319</v>
      </c>
      <c r="F170" s="5" t="s">
        <v>14</v>
      </c>
      <c r="G170" s="5">
        <v>1</v>
      </c>
    </row>
    <row r="171" spans="1:7" ht="29" outlineLevel="4" collapsed="1">
      <c r="A171" s="5" t="s">
        <v>14</v>
      </c>
      <c r="B171" s="5" t="s">
        <v>139</v>
      </c>
      <c r="C171" s="5" t="s">
        <v>13</v>
      </c>
      <c r="D171" s="5" t="s">
        <v>14</v>
      </c>
      <c r="E171" s="5" t="s">
        <v>320</v>
      </c>
      <c r="F171" s="5" t="s">
        <v>14</v>
      </c>
      <c r="G171" s="5">
        <v>1</v>
      </c>
    </row>
    <row r="172" spans="1:7" ht="29" outlineLevel="4" collapsed="1">
      <c r="A172" s="5" t="s">
        <v>14</v>
      </c>
      <c r="B172" s="5" t="s">
        <v>139</v>
      </c>
      <c r="C172" s="5" t="s">
        <v>13</v>
      </c>
      <c r="D172" s="5" t="s">
        <v>14</v>
      </c>
      <c r="E172" s="5" t="s">
        <v>321</v>
      </c>
      <c r="F172" s="5" t="s">
        <v>14</v>
      </c>
      <c r="G172" s="5">
        <v>1</v>
      </c>
    </row>
    <row r="173" spans="1:7" ht="29" outlineLevel="4" collapsed="1">
      <c r="A173" s="5" t="s">
        <v>14</v>
      </c>
      <c r="B173" s="5" t="s">
        <v>139</v>
      </c>
      <c r="C173" s="5" t="s">
        <v>13</v>
      </c>
      <c r="D173" s="5" t="s">
        <v>14</v>
      </c>
      <c r="E173" s="5" t="s">
        <v>322</v>
      </c>
      <c r="F173" s="5" t="s">
        <v>14</v>
      </c>
      <c r="G173" s="5">
        <v>1</v>
      </c>
    </row>
    <row r="174" spans="1:7" outlineLevel="3" collapsed="1">
      <c r="A174" s="6" t="s">
        <v>11</v>
      </c>
      <c r="B174" s="7" t="s">
        <v>283</v>
      </c>
      <c r="C174" s="6" t="s">
        <v>13</v>
      </c>
      <c r="D174" s="6"/>
      <c r="E174" s="6" t="s">
        <v>283</v>
      </c>
      <c r="F174" s="6" t="s">
        <v>14</v>
      </c>
      <c r="G174" s="6" t="s">
        <v>13</v>
      </c>
    </row>
    <row r="175" spans="1:7" ht="29" outlineLevel="4" collapsed="1">
      <c r="A175" s="5" t="s">
        <v>11</v>
      </c>
      <c r="B175" s="5" t="s">
        <v>139</v>
      </c>
      <c r="C175" s="5" t="s">
        <v>13</v>
      </c>
      <c r="D175" s="5"/>
      <c r="E175" s="5" t="s">
        <v>284</v>
      </c>
      <c r="F175" s="5" t="s">
        <v>14</v>
      </c>
      <c r="G175" s="5">
        <v>1</v>
      </c>
    </row>
    <row r="176" spans="1:7" ht="29" outlineLevel="4" collapsed="1">
      <c r="A176" s="5" t="s">
        <v>11</v>
      </c>
      <c r="B176" s="5" t="s">
        <v>139</v>
      </c>
      <c r="C176" s="5" t="s">
        <v>13</v>
      </c>
      <c r="D176" s="5"/>
      <c r="E176" s="5" t="s">
        <v>285</v>
      </c>
      <c r="F176" s="5" t="s">
        <v>14</v>
      </c>
      <c r="G176" s="5">
        <v>1</v>
      </c>
    </row>
    <row r="177" spans="1:7" outlineLevel="4" collapsed="1">
      <c r="A177" s="5" t="s">
        <v>11</v>
      </c>
      <c r="B177" s="5" t="s">
        <v>15</v>
      </c>
      <c r="C177" s="5" t="s">
        <v>13</v>
      </c>
      <c r="D177" s="5"/>
      <c r="E177" s="5" t="s">
        <v>286</v>
      </c>
      <c r="F177" s="5" t="s">
        <v>14</v>
      </c>
      <c r="G177" s="5" t="s">
        <v>17</v>
      </c>
    </row>
    <row r="178" spans="1:7" ht="29" outlineLevel="4" collapsed="1">
      <c r="A178" s="5" t="s">
        <v>11</v>
      </c>
      <c r="B178" s="5" t="s">
        <v>139</v>
      </c>
      <c r="C178" s="5" t="s">
        <v>13</v>
      </c>
      <c r="D178" s="5"/>
      <c r="E178" s="5" t="s">
        <v>287</v>
      </c>
      <c r="F178" s="5" t="s">
        <v>14</v>
      </c>
      <c r="G178" s="5">
        <v>1</v>
      </c>
    </row>
    <row r="179" spans="1:7" ht="29" outlineLevel="4" collapsed="1">
      <c r="A179" s="5" t="s">
        <v>11</v>
      </c>
      <c r="B179" s="5" t="s">
        <v>139</v>
      </c>
      <c r="C179" s="5" t="s">
        <v>13</v>
      </c>
      <c r="D179" s="5"/>
      <c r="E179" s="5" t="s">
        <v>288</v>
      </c>
      <c r="F179" s="5" t="s">
        <v>14</v>
      </c>
      <c r="G179" s="5">
        <v>1</v>
      </c>
    </row>
    <row r="180" spans="1:7" outlineLevel="4" collapsed="1">
      <c r="A180" s="5" t="s">
        <v>11</v>
      </c>
      <c r="B180" s="5" t="s">
        <v>15</v>
      </c>
      <c r="C180" s="5" t="s">
        <v>13</v>
      </c>
      <c r="D180" s="5"/>
      <c r="E180" s="5" t="s">
        <v>289</v>
      </c>
      <c r="F180" s="5" t="s">
        <v>14</v>
      </c>
      <c r="G180" s="5" t="s">
        <v>17</v>
      </c>
    </row>
    <row r="181" spans="1:7" ht="29" outlineLevel="4" collapsed="1">
      <c r="A181" s="5" t="s">
        <v>11</v>
      </c>
      <c r="B181" s="5" t="s">
        <v>139</v>
      </c>
      <c r="C181" s="5" t="s">
        <v>13</v>
      </c>
      <c r="D181" s="5"/>
      <c r="E181" s="5" t="s">
        <v>290</v>
      </c>
      <c r="F181" s="5" t="s">
        <v>14</v>
      </c>
      <c r="G181" s="5">
        <v>1</v>
      </c>
    </row>
    <row r="182" spans="1:7" ht="29" outlineLevel="4" collapsed="1">
      <c r="A182" s="5" t="s">
        <v>11</v>
      </c>
      <c r="B182" s="5" t="s">
        <v>139</v>
      </c>
      <c r="C182" s="5" t="s">
        <v>13</v>
      </c>
      <c r="D182" s="5"/>
      <c r="E182" s="5" t="s">
        <v>291</v>
      </c>
      <c r="F182" s="5" t="s">
        <v>14</v>
      </c>
      <c r="G182" s="5">
        <v>1</v>
      </c>
    </row>
    <row r="183" spans="1:7" outlineLevel="4" collapsed="1">
      <c r="A183" s="5" t="s">
        <v>11</v>
      </c>
      <c r="B183" s="5" t="s">
        <v>15</v>
      </c>
      <c r="C183" s="5" t="s">
        <v>13</v>
      </c>
      <c r="D183" s="5"/>
      <c r="E183" s="5" t="s">
        <v>292</v>
      </c>
      <c r="F183" s="5" t="s">
        <v>14</v>
      </c>
      <c r="G183" s="5" t="s">
        <v>17</v>
      </c>
    </row>
    <row r="184" spans="1:7" ht="29" outlineLevel="2" collapsed="1">
      <c r="A184" s="5" t="s">
        <v>14</v>
      </c>
      <c r="B184" s="5" t="s">
        <v>139</v>
      </c>
      <c r="C184" s="5" t="s">
        <v>13</v>
      </c>
      <c r="D184" s="5" t="b">
        <f>EXACT(G157,"Yes: Alternative Approach")</f>
        <v>0</v>
      </c>
      <c r="E184" s="5" t="s">
        <v>323</v>
      </c>
      <c r="F184" s="5" t="s">
        <v>14</v>
      </c>
      <c r="G184" s="5">
        <v>1</v>
      </c>
    </row>
    <row r="185" spans="1:7" ht="29" outlineLevel="2" collapsed="1">
      <c r="A185" s="5" t="s">
        <v>14</v>
      </c>
      <c r="B185" s="5" t="s">
        <v>15</v>
      </c>
      <c r="C185" s="5" t="s">
        <v>13</v>
      </c>
      <c r="D185" s="5" t="b">
        <f>EXACT(G157,"Yes: Alternative Approach")</f>
        <v>0</v>
      </c>
      <c r="E185" s="5" t="s">
        <v>324</v>
      </c>
      <c r="F185" s="5" t="s">
        <v>14</v>
      </c>
      <c r="G185" s="5" t="s">
        <v>17</v>
      </c>
    </row>
    <row r="186" spans="1:7" ht="29" outlineLevel="2" collapsed="1">
      <c r="A186" s="5" t="s">
        <v>14</v>
      </c>
      <c r="B186" s="5" t="s">
        <v>139</v>
      </c>
      <c r="C186" s="5" t="s">
        <v>13</v>
      </c>
      <c r="D186" s="5" t="b">
        <f>EXACT(G157,"Yes: Alternative Approach")</f>
        <v>0</v>
      </c>
      <c r="E186" s="5" t="s">
        <v>325</v>
      </c>
      <c r="F186" s="5" t="s">
        <v>14</v>
      </c>
      <c r="G186" s="5">
        <v>1</v>
      </c>
    </row>
    <row r="187" spans="1:7" ht="29" outlineLevel="2" collapsed="1">
      <c r="A187" s="5" t="s">
        <v>14</v>
      </c>
      <c r="B187" s="5" t="s">
        <v>15</v>
      </c>
      <c r="C187" s="5" t="s">
        <v>13</v>
      </c>
      <c r="D187" s="5" t="b">
        <f>EXACT(G157,"Yes: Alternative Approach")</f>
        <v>0</v>
      </c>
      <c r="E187" s="5" t="s">
        <v>326</v>
      </c>
      <c r="F187" s="5" t="s">
        <v>14</v>
      </c>
      <c r="G187" s="5" t="s">
        <v>17</v>
      </c>
    </row>
    <row r="188" spans="1:7" outlineLevel="1" collapsed="1">
      <c r="A188" s="6" t="s">
        <v>14</v>
      </c>
      <c r="B188" s="7" t="s">
        <v>188</v>
      </c>
      <c r="C188" s="6" t="s">
        <v>13</v>
      </c>
      <c r="D188" s="6" t="b">
        <f>EXACT(G7,"Grid electricity")</f>
        <v>1</v>
      </c>
      <c r="E188" s="6" t="s">
        <v>189</v>
      </c>
      <c r="F188" s="6" t="s">
        <v>14</v>
      </c>
      <c r="G188" s="6" t="s">
        <v>13</v>
      </c>
    </row>
    <row r="189" spans="1:7" ht="72.5" outlineLevel="2" collapsed="1">
      <c r="A189" s="5" t="s">
        <v>11</v>
      </c>
      <c r="B189" s="5" t="s">
        <v>53</v>
      </c>
      <c r="C189" s="8" t="s">
        <v>190</v>
      </c>
      <c r="D189" s="5"/>
      <c r="E189" s="5" t="s">
        <v>191</v>
      </c>
      <c r="F189" s="5" t="s">
        <v>14</v>
      </c>
      <c r="G189" s="5" t="s">
        <v>192</v>
      </c>
    </row>
    <row r="190" spans="1:7" outlineLevel="2" collapsed="1">
      <c r="A190" s="6" t="s">
        <v>14</v>
      </c>
      <c r="B190" s="7" t="s">
        <v>193</v>
      </c>
      <c r="C190" s="6" t="s">
        <v>13</v>
      </c>
      <c r="D190" s="6" t="b">
        <f>EXACT(G189,"Calculate the combined margin emission factor of the applicable electricity system, using the procedures in the latest approved version of the “Use Tool 7 to calculate the emission factor for an electricity system” (EFEL,j/k/l,y = EFgrid,CM,y)")</f>
        <v>1</v>
      </c>
      <c r="E190" s="6" t="s">
        <v>193</v>
      </c>
      <c r="F190" s="6" t="s">
        <v>14</v>
      </c>
      <c r="G190" s="6" t="s">
        <v>13</v>
      </c>
    </row>
    <row r="191" spans="1:7" outlineLevel="3" collapsed="1">
      <c r="A191" s="5" t="s">
        <v>11</v>
      </c>
      <c r="B191" s="5" t="s">
        <v>15</v>
      </c>
      <c r="C191" s="5" t="s">
        <v>13</v>
      </c>
      <c r="D191" s="5"/>
      <c r="E191" s="5" t="s">
        <v>194</v>
      </c>
      <c r="F191" s="5" t="s">
        <v>14</v>
      </c>
      <c r="G191" s="5" t="s">
        <v>17</v>
      </c>
    </row>
    <row r="192" spans="1:7" ht="29" outlineLevel="3" collapsed="1">
      <c r="A192" s="5" t="s">
        <v>11</v>
      </c>
      <c r="B192" s="5" t="s">
        <v>53</v>
      </c>
      <c r="C192" s="8" t="s">
        <v>195</v>
      </c>
      <c r="D192" s="5"/>
      <c r="E192" s="5" t="s">
        <v>196</v>
      </c>
      <c r="F192" s="5" t="s">
        <v>14</v>
      </c>
      <c r="G192" s="5" t="s">
        <v>197</v>
      </c>
    </row>
    <row r="193" spans="1:7" outlineLevel="3" collapsed="1">
      <c r="A193" s="6" t="s">
        <v>14</v>
      </c>
      <c r="B193" s="7" t="s">
        <v>198</v>
      </c>
      <c r="C193" s="6" t="s">
        <v>13</v>
      </c>
      <c r="D193" s="6" t="b">
        <f>EXACT(G192,"Annual")</f>
        <v>0</v>
      </c>
      <c r="E193" s="6" t="s">
        <v>199</v>
      </c>
      <c r="F193" s="6" t="s">
        <v>14</v>
      </c>
      <c r="G193" s="6" t="s">
        <v>13</v>
      </c>
    </row>
    <row r="194" spans="1:7" ht="29" outlineLevel="4" collapsed="1">
      <c r="A194" s="5" t="s">
        <v>11</v>
      </c>
      <c r="B194" s="5" t="s">
        <v>53</v>
      </c>
      <c r="C194" s="8" t="s">
        <v>200</v>
      </c>
      <c r="D194" s="5"/>
      <c r="E194" s="5" t="s">
        <v>199</v>
      </c>
      <c r="F194" s="5" t="s">
        <v>14</v>
      </c>
      <c r="G194" s="5" t="s">
        <v>11</v>
      </c>
    </row>
    <row r="195" spans="1:7" outlineLevel="4" collapsed="1">
      <c r="A195" s="6" t="s">
        <v>14</v>
      </c>
      <c r="B195" s="7" t="s">
        <v>201</v>
      </c>
      <c r="C195" s="6" t="s">
        <v>13</v>
      </c>
      <c r="D195" s="6" t="b">
        <f>EXACT(G194,"No")</f>
        <v>0</v>
      </c>
      <c r="E195" s="6" t="s">
        <v>202</v>
      </c>
      <c r="F195" s="6" t="s">
        <v>14</v>
      </c>
      <c r="G195" s="6" t="s">
        <v>13</v>
      </c>
    </row>
    <row r="196" spans="1:7" ht="29" outlineLevel="5" collapsed="1">
      <c r="A196" s="5" t="s">
        <v>11</v>
      </c>
      <c r="B196" s="5" t="s">
        <v>53</v>
      </c>
      <c r="C196" s="8" t="s">
        <v>203</v>
      </c>
      <c r="D196" s="5"/>
      <c r="E196" s="5" t="s">
        <v>202</v>
      </c>
      <c r="F196" s="5" t="s">
        <v>14</v>
      </c>
      <c r="G196" s="5" t="s">
        <v>11</v>
      </c>
    </row>
    <row r="197" spans="1:7" outlineLevel="5" collapsed="1">
      <c r="A197" s="6" t="s">
        <v>14</v>
      </c>
      <c r="B197" s="7" t="s">
        <v>204</v>
      </c>
      <c r="C197" s="6" t="s">
        <v>13</v>
      </c>
      <c r="D197" s="6" t="b">
        <f>EXACT(G196,"No")</f>
        <v>0</v>
      </c>
      <c r="E197" s="6" t="s">
        <v>205</v>
      </c>
      <c r="F197" s="6" t="s">
        <v>14</v>
      </c>
      <c r="G197" s="6" t="s">
        <v>13</v>
      </c>
    </row>
    <row r="198" spans="1:7" ht="29" outlineLevel="6" collapsed="1">
      <c r="A198" s="5" t="s">
        <v>11</v>
      </c>
      <c r="B198" s="5" t="s">
        <v>53</v>
      </c>
      <c r="C198" s="8" t="s">
        <v>206</v>
      </c>
      <c r="D198" s="5"/>
      <c r="E198" s="5" t="s">
        <v>205</v>
      </c>
      <c r="F198" s="5" t="s">
        <v>14</v>
      </c>
      <c r="G198" s="5" t="s">
        <v>11</v>
      </c>
    </row>
    <row r="199" spans="1:7" outlineLevel="6" collapsed="1">
      <c r="A199" s="6" t="s">
        <v>14</v>
      </c>
      <c r="B199" s="7" t="s">
        <v>207</v>
      </c>
      <c r="C199" s="6" t="s">
        <v>13</v>
      </c>
      <c r="D199" s="6" t="b">
        <f>EXACT(G198,"No")</f>
        <v>0</v>
      </c>
      <c r="E199" s="6" t="s">
        <v>208</v>
      </c>
      <c r="F199" s="6" t="s">
        <v>14</v>
      </c>
      <c r="G199" s="6" t="s">
        <v>13</v>
      </c>
    </row>
    <row r="200" spans="1:7" ht="29" outlineLevel="7" collapsed="1">
      <c r="A200" s="5" t="s">
        <v>11</v>
      </c>
      <c r="B200" s="5" t="s">
        <v>53</v>
      </c>
      <c r="C200" s="8" t="s">
        <v>328</v>
      </c>
      <c r="D200" s="5"/>
      <c r="E200" s="5" t="s">
        <v>208</v>
      </c>
      <c r="F200" s="5" t="s">
        <v>14</v>
      </c>
      <c r="G200" s="5" t="s">
        <v>11</v>
      </c>
    </row>
    <row r="201" spans="1:7" ht="29" outlineLevel="7" collapsed="1">
      <c r="A201" s="5" t="s">
        <v>14</v>
      </c>
      <c r="B201" s="8" t="s">
        <v>329</v>
      </c>
      <c r="C201" s="5" t="s">
        <v>13</v>
      </c>
      <c r="D201" s="5" t="b">
        <f>EXACT(G200,"No")</f>
        <v>0</v>
      </c>
      <c r="E201" s="5" t="s">
        <v>330</v>
      </c>
      <c r="F201" s="5" t="s">
        <v>14</v>
      </c>
      <c r="G201" s="5" t="s">
        <v>13</v>
      </c>
    </row>
    <row r="202" spans="1:7" outlineLevel="7" collapsed="1">
      <c r="A202" s="5" t="s">
        <v>14</v>
      </c>
      <c r="B202" s="8" t="s">
        <v>209</v>
      </c>
      <c r="C202" s="5" t="s">
        <v>13</v>
      </c>
      <c r="D202" s="5" t="b">
        <f>EXACT(G200,"Yes")</f>
        <v>1</v>
      </c>
      <c r="E202" s="5" t="s">
        <v>210</v>
      </c>
      <c r="F202" s="5" t="s">
        <v>14</v>
      </c>
      <c r="G202" s="5" t="s">
        <v>13</v>
      </c>
    </row>
    <row r="203" spans="1:7" outlineLevel="6" collapsed="1">
      <c r="A203" s="6" t="s">
        <v>14</v>
      </c>
      <c r="B203" s="7" t="s">
        <v>209</v>
      </c>
      <c r="C203" s="6" t="s">
        <v>13</v>
      </c>
      <c r="D203" s="6" t="b">
        <f>EXACT(G198,"Yes")</f>
        <v>1</v>
      </c>
      <c r="E203" s="6" t="s">
        <v>210</v>
      </c>
      <c r="F203" s="6" t="s">
        <v>14</v>
      </c>
      <c r="G203" s="6" t="s">
        <v>13</v>
      </c>
    </row>
    <row r="204" spans="1:7" ht="43.5" outlineLevel="7" collapsed="1">
      <c r="A204" s="5" t="s">
        <v>11</v>
      </c>
      <c r="B204" s="5" t="s">
        <v>53</v>
      </c>
      <c r="C204" s="8" t="s">
        <v>331</v>
      </c>
      <c r="D204" s="5"/>
      <c r="E204" s="5" t="s">
        <v>332</v>
      </c>
      <c r="F204" s="5" t="s">
        <v>14</v>
      </c>
      <c r="G204" s="5" t="s">
        <v>333</v>
      </c>
    </row>
    <row r="205" spans="1:7" outlineLevel="7" collapsed="1">
      <c r="A205" s="5" t="s">
        <v>14</v>
      </c>
      <c r="B205" s="8" t="s">
        <v>334</v>
      </c>
      <c r="C205" s="5" t="s">
        <v>13</v>
      </c>
      <c r="D205" s="5" t="b">
        <f>EXACT(G204,"Lambda (λy) should be determined by applying the step wise procedure provided in appendix 3 of methodology")</f>
        <v>0</v>
      </c>
      <c r="E205" s="5" t="s">
        <v>334</v>
      </c>
      <c r="F205" s="5" t="s">
        <v>14</v>
      </c>
      <c r="G205" s="5" t="s">
        <v>13</v>
      </c>
    </row>
    <row r="206" spans="1:7" outlineLevel="7" collapsed="1">
      <c r="A206" s="5" t="s">
        <v>14</v>
      </c>
      <c r="B206" s="8" t="s">
        <v>335</v>
      </c>
      <c r="C206" s="5" t="s">
        <v>13</v>
      </c>
      <c r="D206" s="5" t="b">
        <f>EXACT(G204,"Use default values of lambda based on the share of electricity generation from low-cost/must-run in total generation")</f>
        <v>1</v>
      </c>
      <c r="E206" s="5" t="s">
        <v>335</v>
      </c>
      <c r="F206" s="5" t="s">
        <v>14</v>
      </c>
      <c r="G206" s="5" t="s">
        <v>13</v>
      </c>
    </row>
    <row r="207" spans="1:7" outlineLevel="7" collapsed="1">
      <c r="A207" s="5" t="s">
        <v>14</v>
      </c>
      <c r="B207" s="5" t="s">
        <v>139</v>
      </c>
      <c r="C207" s="5" t="s">
        <v>13</v>
      </c>
      <c r="D207" s="5" t="s">
        <v>14</v>
      </c>
      <c r="E207" s="5" t="s">
        <v>336</v>
      </c>
      <c r="F207" s="5" t="s">
        <v>14</v>
      </c>
      <c r="G207" s="5">
        <v>1</v>
      </c>
    </row>
    <row r="208" spans="1:7" outlineLevel="7" collapsed="1">
      <c r="A208" s="5" t="s">
        <v>11</v>
      </c>
      <c r="B208" s="8" t="s">
        <v>224</v>
      </c>
      <c r="C208" s="5" t="s">
        <v>13</v>
      </c>
      <c r="D208" s="5"/>
      <c r="E208" s="5" t="s">
        <v>225</v>
      </c>
      <c r="F208" s="5" t="s">
        <v>11</v>
      </c>
      <c r="G208" s="5" t="s">
        <v>13</v>
      </c>
    </row>
    <row r="209" spans="1:7" outlineLevel="5" collapsed="1">
      <c r="A209" s="6" t="s">
        <v>14</v>
      </c>
      <c r="B209" s="7" t="s">
        <v>211</v>
      </c>
      <c r="C209" s="6" t="s">
        <v>13</v>
      </c>
      <c r="D209" s="6" t="b">
        <f>EXACT(G196,"Yes")</f>
        <v>1</v>
      </c>
      <c r="E209" s="6" t="s">
        <v>212</v>
      </c>
      <c r="F209" s="6" t="s">
        <v>14</v>
      </c>
      <c r="G209" s="6" t="s">
        <v>13</v>
      </c>
    </row>
    <row r="210" spans="1:7" ht="29" outlineLevel="6" collapsed="1">
      <c r="A210" s="5" t="s">
        <v>11</v>
      </c>
      <c r="B210" s="5" t="s">
        <v>53</v>
      </c>
      <c r="C210" s="8" t="s">
        <v>213</v>
      </c>
      <c r="D210" s="5"/>
      <c r="E210" s="5" t="s">
        <v>214</v>
      </c>
      <c r="F210" s="5" t="s">
        <v>14</v>
      </c>
      <c r="G210" s="5" t="s">
        <v>215</v>
      </c>
    </row>
    <row r="211" spans="1:7" ht="29" outlineLevel="6" collapsed="1">
      <c r="A211" s="6" t="s">
        <v>14</v>
      </c>
      <c r="B211" s="7" t="s">
        <v>216</v>
      </c>
      <c r="C211" s="6" t="s">
        <v>13</v>
      </c>
      <c r="D211" s="6" t="b">
        <f>EXACT(G210,"Based on the total net electricity generation of all power plants serving the system and the fuel types and total fuel consumption of the project electricity system")</f>
        <v>0</v>
      </c>
      <c r="E211" s="6" t="s">
        <v>217</v>
      </c>
      <c r="F211" s="6" t="s">
        <v>14</v>
      </c>
      <c r="G211" s="6" t="s">
        <v>13</v>
      </c>
    </row>
    <row r="212" spans="1:7" outlineLevel="7" collapsed="1">
      <c r="A212" s="5" t="s">
        <v>14</v>
      </c>
      <c r="B212" s="5" t="s">
        <v>139</v>
      </c>
      <c r="C212" s="5" t="s">
        <v>13</v>
      </c>
      <c r="D212" s="5" t="s">
        <v>14</v>
      </c>
      <c r="E212" s="5" t="s">
        <v>221</v>
      </c>
      <c r="F212" s="5" t="s">
        <v>14</v>
      </c>
      <c r="G212" s="5">
        <v>1</v>
      </c>
    </row>
    <row r="213" spans="1:7" ht="29" outlineLevel="7" collapsed="1">
      <c r="A213" s="5" t="s">
        <v>11</v>
      </c>
      <c r="B213" s="5" t="s">
        <v>139</v>
      </c>
      <c r="C213" s="5" t="s">
        <v>13</v>
      </c>
      <c r="D213" s="5"/>
      <c r="E213" s="5" t="s">
        <v>222</v>
      </c>
      <c r="F213" s="5" t="s">
        <v>14</v>
      </c>
      <c r="G213" s="5">
        <v>1</v>
      </c>
    </row>
    <row r="214" spans="1:7" outlineLevel="7" collapsed="1">
      <c r="A214" s="5" t="s">
        <v>11</v>
      </c>
      <c r="B214" s="8" t="s">
        <v>223</v>
      </c>
      <c r="C214" s="5" t="s">
        <v>13</v>
      </c>
      <c r="D214" s="5"/>
      <c r="E214" s="5" t="s">
        <v>223</v>
      </c>
      <c r="F214" s="5" t="s">
        <v>11</v>
      </c>
      <c r="G214" s="5" t="s">
        <v>13</v>
      </c>
    </row>
    <row r="215" spans="1:7" outlineLevel="6" collapsed="1">
      <c r="A215" s="6" t="s">
        <v>14</v>
      </c>
      <c r="B215" s="7" t="s">
        <v>218</v>
      </c>
      <c r="C215" s="6" t="s">
        <v>13</v>
      </c>
      <c r="D215" s="6" t="b">
        <f>EXACT(G210,"Based on the net electricity generation and a CO2 emission factor of each power unit")</f>
        <v>1</v>
      </c>
      <c r="E215" s="6" t="s">
        <v>219</v>
      </c>
      <c r="F215" s="6" t="s">
        <v>14</v>
      </c>
      <c r="G215" s="6" t="s">
        <v>13</v>
      </c>
    </row>
    <row r="216" spans="1:7" outlineLevel="7" collapsed="1">
      <c r="A216" s="5" t="s">
        <v>14</v>
      </c>
      <c r="B216" s="5" t="s">
        <v>139</v>
      </c>
      <c r="C216" s="5" t="s">
        <v>13</v>
      </c>
      <c r="D216" s="5" t="s">
        <v>14</v>
      </c>
      <c r="E216" s="5" t="s">
        <v>221</v>
      </c>
      <c r="F216" s="5" t="s">
        <v>14</v>
      </c>
      <c r="G216" s="5">
        <v>1</v>
      </c>
    </row>
    <row r="217" spans="1:7" outlineLevel="7" collapsed="1">
      <c r="A217" s="5" t="s">
        <v>11</v>
      </c>
      <c r="B217" s="8" t="s">
        <v>224</v>
      </c>
      <c r="C217" s="5" t="s">
        <v>13</v>
      </c>
      <c r="D217" s="5"/>
      <c r="E217" s="5" t="s">
        <v>225</v>
      </c>
      <c r="F217" s="5" t="s">
        <v>11</v>
      </c>
      <c r="G217" s="5" t="s">
        <v>13</v>
      </c>
    </row>
    <row r="218" spans="1:7" outlineLevel="6" collapsed="1">
      <c r="A218" s="5" t="s">
        <v>14</v>
      </c>
      <c r="B218" s="5" t="s">
        <v>139</v>
      </c>
      <c r="C218" s="5" t="s">
        <v>13</v>
      </c>
      <c r="D218" s="5" t="s">
        <v>14</v>
      </c>
      <c r="E218" s="5" t="s">
        <v>220</v>
      </c>
      <c r="F218" s="5" t="s">
        <v>14</v>
      </c>
      <c r="G218" s="5">
        <v>1</v>
      </c>
    </row>
    <row r="219" spans="1:7" outlineLevel="4" collapsed="1">
      <c r="A219" s="6" t="s">
        <v>14</v>
      </c>
      <c r="B219" s="7" t="s">
        <v>211</v>
      </c>
      <c r="C219" s="6" t="s">
        <v>13</v>
      </c>
      <c r="D219" s="6" t="b">
        <f>EXACT(G194,"Yes")</f>
        <v>1</v>
      </c>
      <c r="E219" s="6" t="s">
        <v>212</v>
      </c>
      <c r="F219" s="6" t="s">
        <v>14</v>
      </c>
      <c r="G219" s="6" t="s">
        <v>13</v>
      </c>
    </row>
    <row r="220" spans="1:7" ht="29" outlineLevel="5" collapsed="1">
      <c r="A220" s="5" t="s">
        <v>11</v>
      </c>
      <c r="B220" s="5" t="s">
        <v>53</v>
      </c>
      <c r="C220" s="8" t="s">
        <v>213</v>
      </c>
      <c r="D220" s="5"/>
      <c r="E220" s="5" t="s">
        <v>214</v>
      </c>
      <c r="F220" s="5" t="s">
        <v>14</v>
      </c>
      <c r="G220" s="5" t="s">
        <v>215</v>
      </c>
    </row>
    <row r="221" spans="1:7" ht="29" outlineLevel="5" collapsed="1">
      <c r="A221" s="6" t="s">
        <v>14</v>
      </c>
      <c r="B221" s="7" t="s">
        <v>216</v>
      </c>
      <c r="C221" s="6" t="s">
        <v>13</v>
      </c>
      <c r="D221" s="6" t="b">
        <f>EXACT(G220,"Based on the total net electricity generation of all power plants serving the system and the fuel types and total fuel consumption of the project electricity system")</f>
        <v>0</v>
      </c>
      <c r="E221" s="6" t="s">
        <v>217</v>
      </c>
      <c r="F221" s="6" t="s">
        <v>14</v>
      </c>
      <c r="G221" s="6" t="s">
        <v>13</v>
      </c>
    </row>
    <row r="222" spans="1:7" outlineLevel="6" collapsed="1">
      <c r="A222" s="5" t="s">
        <v>14</v>
      </c>
      <c r="B222" s="5" t="s">
        <v>139</v>
      </c>
      <c r="C222" s="5" t="s">
        <v>13</v>
      </c>
      <c r="D222" s="5" t="s">
        <v>14</v>
      </c>
      <c r="E222" s="5" t="s">
        <v>221</v>
      </c>
      <c r="F222" s="5" t="s">
        <v>14</v>
      </c>
      <c r="G222" s="5">
        <v>1</v>
      </c>
    </row>
    <row r="223" spans="1:7" ht="29" outlineLevel="6" collapsed="1">
      <c r="A223" s="5" t="s">
        <v>11</v>
      </c>
      <c r="B223" s="5" t="s">
        <v>139</v>
      </c>
      <c r="C223" s="5" t="s">
        <v>13</v>
      </c>
      <c r="D223" s="5"/>
      <c r="E223" s="5" t="s">
        <v>222</v>
      </c>
      <c r="F223" s="5" t="s">
        <v>14</v>
      </c>
      <c r="G223" s="5">
        <v>1</v>
      </c>
    </row>
    <row r="224" spans="1:7" outlineLevel="6" collapsed="1">
      <c r="A224" s="6" t="s">
        <v>11</v>
      </c>
      <c r="B224" s="7" t="s">
        <v>223</v>
      </c>
      <c r="C224" s="6" t="s">
        <v>13</v>
      </c>
      <c r="D224" s="6"/>
      <c r="E224" s="6" t="s">
        <v>223</v>
      </c>
      <c r="F224" s="6" t="s">
        <v>11</v>
      </c>
      <c r="G224" s="6" t="s">
        <v>13</v>
      </c>
    </row>
    <row r="225" spans="1:7" outlineLevel="7" collapsed="1">
      <c r="A225" s="5" t="s">
        <v>11</v>
      </c>
      <c r="B225" s="5" t="s">
        <v>15</v>
      </c>
      <c r="C225" s="5" t="s">
        <v>13</v>
      </c>
      <c r="D225" s="5"/>
      <c r="E225" s="5" t="s">
        <v>337</v>
      </c>
      <c r="F225" s="5" t="s">
        <v>14</v>
      </c>
      <c r="G225" s="5" t="s">
        <v>17</v>
      </c>
    </row>
    <row r="226" spans="1:7" ht="29" outlineLevel="7" collapsed="1">
      <c r="A226" s="5" t="s">
        <v>11</v>
      </c>
      <c r="B226" s="5" t="s">
        <v>139</v>
      </c>
      <c r="C226" s="5" t="s">
        <v>13</v>
      </c>
      <c r="D226" s="5"/>
      <c r="E226" s="5" t="s">
        <v>338</v>
      </c>
      <c r="F226" s="5" t="s">
        <v>14</v>
      </c>
      <c r="G226" s="5">
        <v>1</v>
      </c>
    </row>
    <row r="227" spans="1:7" ht="29" outlineLevel="7" collapsed="1">
      <c r="A227" s="5" t="s">
        <v>11</v>
      </c>
      <c r="B227" s="5" t="s">
        <v>139</v>
      </c>
      <c r="C227" s="5" t="s">
        <v>13</v>
      </c>
      <c r="D227" s="5"/>
      <c r="E227" s="5" t="s">
        <v>339</v>
      </c>
      <c r="F227" s="5" t="s">
        <v>14</v>
      </c>
      <c r="G227" s="5">
        <v>1</v>
      </c>
    </row>
    <row r="228" spans="1:7" outlineLevel="7" collapsed="1">
      <c r="A228" s="5" t="s">
        <v>11</v>
      </c>
      <c r="B228" s="5" t="s">
        <v>139</v>
      </c>
      <c r="C228" s="5" t="s">
        <v>13</v>
      </c>
      <c r="D228" s="5"/>
      <c r="E228" s="5" t="s">
        <v>340</v>
      </c>
      <c r="F228" s="5" t="s">
        <v>14</v>
      </c>
      <c r="G228" s="5">
        <v>1</v>
      </c>
    </row>
    <row r="229" spans="1:7" outlineLevel="5" collapsed="1">
      <c r="A229" s="6" t="s">
        <v>14</v>
      </c>
      <c r="B229" s="7" t="s">
        <v>218</v>
      </c>
      <c r="C229" s="6" t="s">
        <v>13</v>
      </c>
      <c r="D229" s="6" t="b">
        <f>EXACT(G220,"Based on the net electricity generation and a CO2 emission factor of each power unit")</f>
        <v>1</v>
      </c>
      <c r="E229" s="6" t="s">
        <v>219</v>
      </c>
      <c r="F229" s="6" t="s">
        <v>14</v>
      </c>
      <c r="G229" s="6" t="s">
        <v>13</v>
      </c>
    </row>
    <row r="230" spans="1:7" outlineLevel="6" collapsed="1">
      <c r="A230" s="5" t="s">
        <v>14</v>
      </c>
      <c r="B230" s="5" t="s">
        <v>139</v>
      </c>
      <c r="C230" s="5" t="s">
        <v>13</v>
      </c>
      <c r="D230" s="5" t="s">
        <v>14</v>
      </c>
      <c r="E230" s="5" t="s">
        <v>221</v>
      </c>
      <c r="F230" s="5" t="s">
        <v>14</v>
      </c>
      <c r="G230" s="5">
        <v>1</v>
      </c>
    </row>
    <row r="231" spans="1:7" outlineLevel="6" collapsed="1">
      <c r="A231" s="6" t="s">
        <v>11</v>
      </c>
      <c r="B231" s="7" t="s">
        <v>224</v>
      </c>
      <c r="C231" s="6" t="s">
        <v>13</v>
      </c>
      <c r="D231" s="6"/>
      <c r="E231" s="6" t="s">
        <v>225</v>
      </c>
      <c r="F231" s="6" t="s">
        <v>11</v>
      </c>
      <c r="G231" s="6" t="s">
        <v>13</v>
      </c>
    </row>
    <row r="232" spans="1:7" ht="29" outlineLevel="7" collapsed="1">
      <c r="A232" s="5" t="s">
        <v>11</v>
      </c>
      <c r="B232" s="5" t="s">
        <v>53</v>
      </c>
      <c r="C232" s="8" t="s">
        <v>341</v>
      </c>
      <c r="D232" s="5"/>
      <c r="E232" s="5" t="s">
        <v>342</v>
      </c>
      <c r="F232" s="5" t="s">
        <v>14</v>
      </c>
      <c r="G232" s="5" t="s">
        <v>343</v>
      </c>
    </row>
    <row r="233" spans="1:7" outlineLevel="7" collapsed="1">
      <c r="A233" s="5" t="s">
        <v>14</v>
      </c>
      <c r="B233" s="8" t="s">
        <v>344</v>
      </c>
      <c r="C233" s="5" t="s">
        <v>13</v>
      </c>
      <c r="D233" s="5" t="b">
        <f>EXACT(G232,"Only data available is the electricity generation for the specific power unit")</f>
        <v>0</v>
      </c>
      <c r="E233" s="5" t="s">
        <v>345</v>
      </c>
      <c r="F233" s="5" t="s">
        <v>14</v>
      </c>
      <c r="G233" s="5" t="s">
        <v>13</v>
      </c>
    </row>
    <row r="234" spans="1:7" ht="29" outlineLevel="7" collapsed="1">
      <c r="A234" s="5" t="s">
        <v>14</v>
      </c>
      <c r="B234" s="8" t="s">
        <v>346</v>
      </c>
      <c r="C234" s="5" t="s">
        <v>13</v>
      </c>
      <c r="D234" s="5" t="b">
        <f>EXACT(G232,"Only data available for the specific power unit are the electricity generation and the fuel types used")</f>
        <v>0</v>
      </c>
      <c r="E234" s="5" t="s">
        <v>347</v>
      </c>
      <c r="F234" s="5" t="s">
        <v>14</v>
      </c>
      <c r="G234" s="5" t="s">
        <v>13</v>
      </c>
    </row>
    <row r="235" spans="1:7" outlineLevel="7" collapsed="1">
      <c r="A235" s="5" t="s">
        <v>14</v>
      </c>
      <c r="B235" s="8" t="s">
        <v>348</v>
      </c>
      <c r="C235" s="5" t="s">
        <v>13</v>
      </c>
      <c r="D235" s="5" t="b">
        <f>EXACT(G232,"Data available for fuel consumption and electricity generation")</f>
        <v>1</v>
      </c>
      <c r="E235" s="5" t="s">
        <v>343</v>
      </c>
      <c r="F235" s="5" t="s">
        <v>14</v>
      </c>
      <c r="G235" s="5" t="s">
        <v>13</v>
      </c>
    </row>
    <row r="236" spans="1:7" outlineLevel="5" collapsed="1">
      <c r="A236" s="5" t="s">
        <v>14</v>
      </c>
      <c r="B236" s="5" t="s">
        <v>139</v>
      </c>
      <c r="C236" s="5" t="s">
        <v>13</v>
      </c>
      <c r="D236" s="5" t="s">
        <v>14</v>
      </c>
      <c r="E236" s="5" t="s">
        <v>220</v>
      </c>
      <c r="F236" s="5" t="s">
        <v>14</v>
      </c>
      <c r="G236" s="5">
        <v>1</v>
      </c>
    </row>
    <row r="237" spans="1:7" outlineLevel="3" collapsed="1">
      <c r="A237" s="6" t="s">
        <v>14</v>
      </c>
      <c r="B237" s="7" t="s">
        <v>226</v>
      </c>
      <c r="C237" s="6" t="s">
        <v>13</v>
      </c>
      <c r="D237" s="6" t="b">
        <f>EXACT(G192,"Hourly")</f>
        <v>1</v>
      </c>
      <c r="E237" s="6" t="s">
        <v>227</v>
      </c>
      <c r="F237" s="6" t="s">
        <v>14</v>
      </c>
      <c r="G237" s="6" t="s">
        <v>13</v>
      </c>
    </row>
    <row r="238" spans="1:7" ht="29" outlineLevel="4" collapsed="1">
      <c r="A238" s="5" t="s">
        <v>11</v>
      </c>
      <c r="B238" s="5" t="s">
        <v>53</v>
      </c>
      <c r="C238" s="8" t="s">
        <v>228</v>
      </c>
      <c r="D238" s="5"/>
      <c r="E238" s="5" t="s">
        <v>229</v>
      </c>
      <c r="F238" s="5" t="s">
        <v>14</v>
      </c>
      <c r="G238" s="5" t="s">
        <v>230</v>
      </c>
    </row>
    <row r="239" spans="1:7" ht="29" outlineLevel="4" collapsed="1">
      <c r="A239" s="5" t="s">
        <v>11</v>
      </c>
      <c r="B239" s="5" t="s">
        <v>139</v>
      </c>
      <c r="C239" s="5" t="s">
        <v>13</v>
      </c>
      <c r="D239" s="5"/>
      <c r="E239" s="5" t="s">
        <v>231</v>
      </c>
      <c r="F239" s="5" t="s">
        <v>14</v>
      </c>
      <c r="G239" s="5">
        <v>1</v>
      </c>
    </row>
    <row r="240" spans="1:7" outlineLevel="3" collapsed="1">
      <c r="A240" s="6" t="s">
        <v>11</v>
      </c>
      <c r="B240" s="7" t="s">
        <v>232</v>
      </c>
      <c r="C240" s="6" t="s">
        <v>13</v>
      </c>
      <c r="D240" s="6"/>
      <c r="E240" s="6" t="s">
        <v>232</v>
      </c>
      <c r="F240" s="6" t="s">
        <v>14</v>
      </c>
      <c r="G240" s="6" t="s">
        <v>13</v>
      </c>
    </row>
    <row r="241" spans="1:7" outlineLevel="4" collapsed="1">
      <c r="A241" s="5" t="s">
        <v>14</v>
      </c>
      <c r="B241" s="5" t="s">
        <v>139</v>
      </c>
      <c r="C241" s="5" t="s">
        <v>13</v>
      </c>
      <c r="D241" s="5" t="s">
        <v>14</v>
      </c>
      <c r="E241" s="5" t="s">
        <v>233</v>
      </c>
      <c r="F241" s="5" t="s">
        <v>14</v>
      </c>
      <c r="G241" s="5">
        <v>1</v>
      </c>
    </row>
    <row r="242" spans="1:7" ht="409.5" outlineLevel="4" collapsed="1">
      <c r="A242" s="5" t="s">
        <v>14</v>
      </c>
      <c r="B242" s="5" t="s">
        <v>60</v>
      </c>
      <c r="C242" s="9" t="s">
        <v>61</v>
      </c>
      <c r="D242" s="5"/>
      <c r="E242" s="10" t="s">
        <v>234</v>
      </c>
      <c r="F242" s="5" t="s">
        <v>14</v>
      </c>
      <c r="G242" s="5" t="s">
        <v>13</v>
      </c>
    </row>
    <row r="243" spans="1:7" outlineLevel="4" collapsed="1">
      <c r="A243" s="5" t="s">
        <v>11</v>
      </c>
      <c r="B243" s="5" t="s">
        <v>139</v>
      </c>
      <c r="C243" s="5" t="s">
        <v>13</v>
      </c>
      <c r="D243" s="5"/>
      <c r="E243" s="5" t="s">
        <v>235</v>
      </c>
      <c r="F243" s="5" t="s">
        <v>14</v>
      </c>
      <c r="G243" s="5">
        <v>1</v>
      </c>
    </row>
    <row r="244" spans="1:7" outlineLevel="4" collapsed="1">
      <c r="A244" s="5" t="s">
        <v>11</v>
      </c>
      <c r="B244" s="5" t="s">
        <v>139</v>
      </c>
      <c r="C244" s="5" t="s">
        <v>13</v>
      </c>
      <c r="D244" s="5"/>
      <c r="E244" s="5" t="s">
        <v>236</v>
      </c>
      <c r="F244" s="5" t="s">
        <v>14</v>
      </c>
      <c r="G244" s="5">
        <v>1</v>
      </c>
    </row>
    <row r="245" spans="1:7" outlineLevel="4" collapsed="1">
      <c r="A245" s="6" t="s">
        <v>11</v>
      </c>
      <c r="B245" s="7" t="s">
        <v>237</v>
      </c>
      <c r="C245" s="6" t="s">
        <v>13</v>
      </c>
      <c r="D245" s="6"/>
      <c r="E245" s="6" t="s">
        <v>237</v>
      </c>
      <c r="F245" s="6" t="s">
        <v>11</v>
      </c>
      <c r="G245" s="6" t="s">
        <v>13</v>
      </c>
    </row>
    <row r="246" spans="1:7" outlineLevel="5" collapsed="1">
      <c r="A246" s="5" t="s">
        <v>11</v>
      </c>
      <c r="B246" s="5" t="s">
        <v>15</v>
      </c>
      <c r="C246" s="5" t="s">
        <v>13</v>
      </c>
      <c r="D246" s="5"/>
      <c r="E246" s="5" t="s">
        <v>238</v>
      </c>
      <c r="F246" s="5" t="s">
        <v>14</v>
      </c>
      <c r="G246" s="5" t="s">
        <v>17</v>
      </c>
    </row>
    <row r="247" spans="1:7" outlineLevel="5" collapsed="1">
      <c r="A247" s="5" t="s">
        <v>11</v>
      </c>
      <c r="B247" s="5" t="s">
        <v>41</v>
      </c>
      <c r="C247" s="5" t="s">
        <v>13</v>
      </c>
      <c r="D247" s="5"/>
      <c r="E247" s="5" t="s">
        <v>239</v>
      </c>
      <c r="F247" s="5" t="s">
        <v>14</v>
      </c>
      <c r="G247" s="5" t="s">
        <v>43</v>
      </c>
    </row>
    <row r="248" spans="1:7" outlineLevel="5" collapsed="1">
      <c r="A248" s="5" t="s">
        <v>11</v>
      </c>
      <c r="B248" s="5" t="s">
        <v>139</v>
      </c>
      <c r="C248" s="5" t="s">
        <v>13</v>
      </c>
      <c r="D248" s="5"/>
      <c r="E248" s="5" t="s">
        <v>240</v>
      </c>
      <c r="F248" s="5" t="s">
        <v>14</v>
      </c>
      <c r="G248" s="5">
        <v>1</v>
      </c>
    </row>
    <row r="249" spans="1:7" outlineLevel="5" collapsed="1">
      <c r="A249" s="5" t="s">
        <v>11</v>
      </c>
      <c r="B249" s="5" t="s">
        <v>139</v>
      </c>
      <c r="C249" s="5" t="s">
        <v>13</v>
      </c>
      <c r="D249" s="5"/>
      <c r="E249" s="5" t="s">
        <v>241</v>
      </c>
      <c r="F249" s="5" t="s">
        <v>14</v>
      </c>
      <c r="G249" s="5">
        <v>1</v>
      </c>
    </row>
    <row r="250" spans="1:7" outlineLevel="3" collapsed="1">
      <c r="A250" s="6" t="s">
        <v>11</v>
      </c>
      <c r="B250" s="7" t="s">
        <v>242</v>
      </c>
      <c r="C250" s="6" t="s">
        <v>13</v>
      </c>
      <c r="D250" s="6"/>
      <c r="E250" s="6" t="s">
        <v>242</v>
      </c>
      <c r="F250" s="6" t="s">
        <v>14</v>
      </c>
      <c r="G250" s="6" t="s">
        <v>13</v>
      </c>
    </row>
    <row r="251" spans="1:7" ht="29" outlineLevel="4" collapsed="1">
      <c r="A251" s="5" t="s">
        <v>11</v>
      </c>
      <c r="B251" s="5" t="s">
        <v>53</v>
      </c>
      <c r="C251" s="8" t="s">
        <v>243</v>
      </c>
      <c r="D251" s="5"/>
      <c r="E251" s="5" t="s">
        <v>244</v>
      </c>
      <c r="F251" s="5" t="s">
        <v>14</v>
      </c>
      <c r="G251" s="5" t="s">
        <v>11</v>
      </c>
    </row>
    <row r="252" spans="1:7" outlineLevel="4" collapsed="1">
      <c r="A252" s="6" t="s">
        <v>14</v>
      </c>
      <c r="B252" s="7" t="s">
        <v>245</v>
      </c>
      <c r="C252" s="6" t="s">
        <v>13</v>
      </c>
      <c r="D252" s="6" t="b">
        <f>EXACT(G251,"No")</f>
        <v>0</v>
      </c>
      <c r="E252" s="6" t="s">
        <v>246</v>
      </c>
      <c r="F252" s="6" t="s">
        <v>14</v>
      </c>
      <c r="G252" s="6" t="s">
        <v>13</v>
      </c>
    </row>
    <row r="253" spans="1:7" ht="29" outlineLevel="5" collapsed="1">
      <c r="A253" s="5" t="s">
        <v>11</v>
      </c>
      <c r="B253" s="5" t="s">
        <v>53</v>
      </c>
      <c r="C253" s="8" t="s">
        <v>247</v>
      </c>
      <c r="D253" s="5"/>
      <c r="E253" s="5" t="s">
        <v>248</v>
      </c>
      <c r="F253" s="5" t="s">
        <v>14</v>
      </c>
      <c r="G253" s="5" t="s">
        <v>249</v>
      </c>
    </row>
    <row r="254" spans="1:7" outlineLevel="5" collapsed="1">
      <c r="A254" s="6" t="s">
        <v>14</v>
      </c>
      <c r="B254" s="7" t="s">
        <v>250</v>
      </c>
      <c r="C254" s="6" t="s">
        <v>13</v>
      </c>
      <c r="D254" s="6" t="b">
        <f>EXACT(G253,"Neither")</f>
        <v>0</v>
      </c>
      <c r="E254" s="6" t="s">
        <v>250</v>
      </c>
      <c r="F254" s="6" t="s">
        <v>14</v>
      </c>
      <c r="G254" s="6" t="s">
        <v>13</v>
      </c>
    </row>
    <row r="255" spans="1:7" outlineLevel="6" collapsed="1">
      <c r="A255" s="5" t="s">
        <v>14</v>
      </c>
      <c r="B255" s="5" t="s">
        <v>139</v>
      </c>
      <c r="C255" s="5" t="s">
        <v>13</v>
      </c>
      <c r="D255" s="5" t="s">
        <v>14</v>
      </c>
      <c r="E255" s="5" t="s">
        <v>251</v>
      </c>
      <c r="F255" s="5" t="s">
        <v>14</v>
      </c>
      <c r="G255" s="5">
        <v>1</v>
      </c>
    </row>
    <row r="256" spans="1:7" outlineLevel="6" collapsed="1">
      <c r="A256" s="5" t="s">
        <v>14</v>
      </c>
      <c r="B256" s="5" t="s">
        <v>139</v>
      </c>
      <c r="C256" s="5" t="s">
        <v>13</v>
      </c>
      <c r="D256" s="5" t="s">
        <v>14</v>
      </c>
      <c r="E256" s="5" t="s">
        <v>252</v>
      </c>
      <c r="F256" s="5" t="s">
        <v>14</v>
      </c>
      <c r="G256" s="5">
        <v>1</v>
      </c>
    </row>
    <row r="257" spans="1:7" outlineLevel="6" collapsed="1">
      <c r="A257" s="5" t="s">
        <v>14</v>
      </c>
      <c r="B257" s="5" t="s">
        <v>139</v>
      </c>
      <c r="C257" s="5" t="s">
        <v>13</v>
      </c>
      <c r="D257" s="5" t="s">
        <v>14</v>
      </c>
      <c r="E257" s="5" t="s">
        <v>253</v>
      </c>
      <c r="F257" s="5" t="s">
        <v>14</v>
      </c>
      <c r="G257" s="5">
        <v>1</v>
      </c>
    </row>
    <row r="258" spans="1:7" outlineLevel="6" collapsed="1">
      <c r="A258" s="5" t="s">
        <v>14</v>
      </c>
      <c r="B258" s="5" t="s">
        <v>139</v>
      </c>
      <c r="C258" s="5" t="s">
        <v>13</v>
      </c>
      <c r="D258" s="5" t="s">
        <v>14</v>
      </c>
      <c r="E258" s="5" t="s">
        <v>233</v>
      </c>
      <c r="F258" s="5" t="s">
        <v>14</v>
      </c>
      <c r="G258" s="5">
        <v>1</v>
      </c>
    </row>
    <row r="259" spans="1:7" ht="29" outlineLevel="6" collapsed="1">
      <c r="A259" s="5" t="s">
        <v>11</v>
      </c>
      <c r="B259" s="5" t="s">
        <v>53</v>
      </c>
      <c r="C259" s="8" t="s">
        <v>254</v>
      </c>
      <c r="D259" s="5"/>
      <c r="E259" s="5" t="s">
        <v>255</v>
      </c>
      <c r="F259" s="5" t="s">
        <v>14</v>
      </c>
      <c r="G259" s="5" t="s">
        <v>11</v>
      </c>
    </row>
    <row r="260" spans="1:7" ht="43.5" outlineLevel="6" collapsed="1">
      <c r="A260" s="5" t="s">
        <v>11</v>
      </c>
      <c r="B260" s="5" t="s">
        <v>53</v>
      </c>
      <c r="C260" s="8" t="s">
        <v>256</v>
      </c>
      <c r="D260" s="5"/>
      <c r="E260" s="5" t="s">
        <v>257</v>
      </c>
      <c r="F260" s="5" t="s">
        <v>14</v>
      </c>
      <c r="G260" s="5" t="s">
        <v>258</v>
      </c>
    </row>
    <row r="261" spans="1:7" ht="29" outlineLevel="6" collapsed="1">
      <c r="A261" s="5" t="s">
        <v>11</v>
      </c>
      <c r="B261" s="5" t="s">
        <v>53</v>
      </c>
      <c r="C261" s="8" t="s">
        <v>259</v>
      </c>
      <c r="D261" s="5"/>
      <c r="E261" s="5" t="s">
        <v>260</v>
      </c>
      <c r="F261" s="5" t="s">
        <v>14</v>
      </c>
      <c r="G261" s="5" t="s">
        <v>11</v>
      </c>
    </row>
    <row r="262" spans="1:7" outlineLevel="6" collapsed="1">
      <c r="A262" s="5" t="s">
        <v>14</v>
      </c>
      <c r="B262" s="5" t="s">
        <v>139</v>
      </c>
      <c r="C262" s="5" t="s">
        <v>13</v>
      </c>
      <c r="D262" s="5" t="s">
        <v>14</v>
      </c>
      <c r="E262" s="5" t="s">
        <v>261</v>
      </c>
      <c r="F262" s="5" t="s">
        <v>14</v>
      </c>
      <c r="G262" s="5">
        <v>1</v>
      </c>
    </row>
    <row r="263" spans="1:7" outlineLevel="5" collapsed="1">
      <c r="A263" s="6" t="s">
        <v>14</v>
      </c>
      <c r="B263" s="7" t="s">
        <v>262</v>
      </c>
      <c r="C263" s="6" t="s">
        <v>13</v>
      </c>
      <c r="D263" s="6" t="b">
        <f>EXACT(G253,"Isolated System")</f>
        <v>0</v>
      </c>
      <c r="E263" s="6" t="s">
        <v>263</v>
      </c>
      <c r="F263" s="6" t="s">
        <v>14</v>
      </c>
      <c r="G263" s="6" t="s">
        <v>13</v>
      </c>
    </row>
    <row r="264" spans="1:7" outlineLevel="6" collapsed="1">
      <c r="A264" s="5" t="s">
        <v>14</v>
      </c>
      <c r="B264" s="5" t="s">
        <v>139</v>
      </c>
      <c r="C264" s="5" t="s">
        <v>13</v>
      </c>
      <c r="D264" s="5" t="s">
        <v>14</v>
      </c>
      <c r="E264" s="5" t="s">
        <v>251</v>
      </c>
      <c r="F264" s="5" t="s">
        <v>14</v>
      </c>
      <c r="G264" s="5">
        <v>1</v>
      </c>
    </row>
    <row r="265" spans="1:7" outlineLevel="6" collapsed="1">
      <c r="A265" s="5" t="s">
        <v>14</v>
      </c>
      <c r="B265" s="5" t="s">
        <v>139</v>
      </c>
      <c r="C265" s="5" t="s">
        <v>13</v>
      </c>
      <c r="D265" s="5" t="s">
        <v>14</v>
      </c>
      <c r="E265" s="5" t="s">
        <v>252</v>
      </c>
      <c r="F265" s="5" t="s">
        <v>14</v>
      </c>
      <c r="G265" s="5">
        <v>1</v>
      </c>
    </row>
    <row r="266" spans="1:7" outlineLevel="6" collapsed="1">
      <c r="A266" s="5" t="s">
        <v>14</v>
      </c>
      <c r="B266" s="5" t="s">
        <v>139</v>
      </c>
      <c r="C266" s="5" t="s">
        <v>13</v>
      </c>
      <c r="D266" s="5" t="s">
        <v>14</v>
      </c>
      <c r="E266" s="5" t="s">
        <v>253</v>
      </c>
      <c r="F266" s="5" t="s">
        <v>14</v>
      </c>
      <c r="G266" s="5">
        <v>1</v>
      </c>
    </row>
    <row r="267" spans="1:7" outlineLevel="6" collapsed="1">
      <c r="A267" s="5" t="s">
        <v>14</v>
      </c>
      <c r="B267" s="5" t="s">
        <v>139</v>
      </c>
      <c r="C267" s="5" t="s">
        <v>13</v>
      </c>
      <c r="D267" s="5" t="s">
        <v>14</v>
      </c>
      <c r="E267" s="5" t="s">
        <v>261</v>
      </c>
      <c r="F267" s="5" t="s">
        <v>14</v>
      </c>
      <c r="G267" s="5">
        <v>1</v>
      </c>
    </row>
    <row r="268" spans="1:7" outlineLevel="6" collapsed="1">
      <c r="A268" s="5" t="s">
        <v>14</v>
      </c>
      <c r="B268" s="5" t="s">
        <v>139</v>
      </c>
      <c r="C268" s="5" t="s">
        <v>13</v>
      </c>
      <c r="D268" s="5" t="s">
        <v>14</v>
      </c>
      <c r="E268" s="5" t="s">
        <v>233</v>
      </c>
      <c r="F268" s="5" t="s">
        <v>14</v>
      </c>
      <c r="G268" s="5">
        <v>1</v>
      </c>
    </row>
    <row r="269" spans="1:7" ht="29" outlineLevel="6" collapsed="1">
      <c r="A269" s="5" t="s">
        <v>11</v>
      </c>
      <c r="B269" s="5" t="s">
        <v>53</v>
      </c>
      <c r="C269" s="8" t="s">
        <v>264</v>
      </c>
      <c r="D269" s="5"/>
      <c r="E269" s="5" t="s">
        <v>265</v>
      </c>
      <c r="F269" s="5" t="s">
        <v>14</v>
      </c>
      <c r="G269" s="5" t="s">
        <v>266</v>
      </c>
    </row>
    <row r="270" spans="1:7" outlineLevel="6" collapsed="1">
      <c r="A270" s="6" t="s">
        <v>14</v>
      </c>
      <c r="B270" s="7" t="s">
        <v>267</v>
      </c>
      <c r="C270" s="6" t="s">
        <v>13</v>
      </c>
      <c r="D270" s="6" t="b">
        <f>EXACT(G269,"Multiple")</f>
        <v>0</v>
      </c>
      <c r="E270" s="6" t="s">
        <v>268</v>
      </c>
      <c r="F270" s="6" t="s">
        <v>14</v>
      </c>
      <c r="G270" s="6" t="s">
        <v>13</v>
      </c>
    </row>
    <row r="271" spans="1:7" ht="29" outlineLevel="7" collapsed="1">
      <c r="A271" s="5" t="s">
        <v>11</v>
      </c>
      <c r="B271" s="5" t="s">
        <v>53</v>
      </c>
      <c r="C271" s="8" t="s">
        <v>349</v>
      </c>
      <c r="D271" s="5"/>
      <c r="E271" s="5" t="s">
        <v>350</v>
      </c>
      <c r="F271" s="5" t="s">
        <v>14</v>
      </c>
      <c r="G271" s="5" t="s">
        <v>351</v>
      </c>
    </row>
    <row r="272" spans="1:7" ht="29" outlineLevel="7" collapsed="1">
      <c r="A272" s="5" t="s">
        <v>14</v>
      </c>
      <c r="B272" s="5" t="s">
        <v>53</v>
      </c>
      <c r="C272" s="8" t="s">
        <v>352</v>
      </c>
      <c r="D272" s="5" t="b">
        <f>EXACT(G271,"Isolated grid systems with multiple fuel and technology types with combined cycle power plants")</f>
        <v>0</v>
      </c>
      <c r="E272" s="5" t="s">
        <v>353</v>
      </c>
      <c r="F272" s="5" t="s">
        <v>14</v>
      </c>
      <c r="G272" s="5" t="s">
        <v>11</v>
      </c>
    </row>
    <row r="273" spans="1:7" ht="29" outlineLevel="7" collapsed="1">
      <c r="A273" s="5" t="s">
        <v>14</v>
      </c>
      <c r="B273" s="5" t="s">
        <v>53</v>
      </c>
      <c r="C273" s="8" t="s">
        <v>354</v>
      </c>
      <c r="D273" s="5" t="b">
        <f>EXACT(G271,"Isolated grid systems with multiple fuel and technology types without combined cycle power plants")</f>
        <v>0</v>
      </c>
      <c r="E273" s="5" t="s">
        <v>353</v>
      </c>
      <c r="F273" s="5" t="s">
        <v>14</v>
      </c>
      <c r="G273" s="5" t="s">
        <v>11</v>
      </c>
    </row>
    <row r="274" spans="1:7" outlineLevel="5" collapsed="1">
      <c r="A274" s="6" t="s">
        <v>14</v>
      </c>
      <c r="B274" s="7" t="s">
        <v>250</v>
      </c>
      <c r="C274" s="6" t="s">
        <v>13</v>
      </c>
      <c r="D274" s="6" t="b">
        <f>EXACT(G253,"Grid is located in LDC/SIDs/URC")</f>
        <v>1</v>
      </c>
      <c r="E274" s="6" t="s">
        <v>250</v>
      </c>
      <c r="F274" s="6" t="s">
        <v>14</v>
      </c>
      <c r="G274" s="6" t="s">
        <v>13</v>
      </c>
    </row>
    <row r="275" spans="1:7" outlineLevel="6" collapsed="1">
      <c r="A275" s="5" t="s">
        <v>14</v>
      </c>
      <c r="B275" s="5" t="s">
        <v>139</v>
      </c>
      <c r="C275" s="5" t="s">
        <v>13</v>
      </c>
      <c r="D275" s="5" t="s">
        <v>14</v>
      </c>
      <c r="E275" s="5" t="s">
        <v>251</v>
      </c>
      <c r="F275" s="5" t="s">
        <v>14</v>
      </c>
      <c r="G275" s="5">
        <v>1</v>
      </c>
    </row>
    <row r="276" spans="1:7" outlineLevel="6" collapsed="1">
      <c r="A276" s="5" t="s">
        <v>14</v>
      </c>
      <c r="B276" s="5" t="s">
        <v>139</v>
      </c>
      <c r="C276" s="5" t="s">
        <v>13</v>
      </c>
      <c r="D276" s="5" t="s">
        <v>14</v>
      </c>
      <c r="E276" s="5" t="s">
        <v>252</v>
      </c>
      <c r="F276" s="5" t="s">
        <v>14</v>
      </c>
      <c r="G276" s="5">
        <v>1</v>
      </c>
    </row>
    <row r="277" spans="1:7" outlineLevel="6" collapsed="1">
      <c r="A277" s="5" t="s">
        <v>14</v>
      </c>
      <c r="B277" s="5" t="s">
        <v>139</v>
      </c>
      <c r="C277" s="5" t="s">
        <v>13</v>
      </c>
      <c r="D277" s="5" t="s">
        <v>14</v>
      </c>
      <c r="E277" s="5" t="s">
        <v>253</v>
      </c>
      <c r="F277" s="5" t="s">
        <v>14</v>
      </c>
      <c r="G277" s="5">
        <v>1</v>
      </c>
    </row>
    <row r="278" spans="1:7" outlineLevel="6" collapsed="1">
      <c r="A278" s="5" t="s">
        <v>14</v>
      </c>
      <c r="B278" s="5" t="s">
        <v>139</v>
      </c>
      <c r="C278" s="5" t="s">
        <v>13</v>
      </c>
      <c r="D278" s="5" t="s">
        <v>14</v>
      </c>
      <c r="E278" s="5" t="s">
        <v>233</v>
      </c>
      <c r="F278" s="5" t="s">
        <v>14</v>
      </c>
      <c r="G278" s="5">
        <v>1</v>
      </c>
    </row>
    <row r="279" spans="1:7" ht="29" outlineLevel="6" collapsed="1">
      <c r="A279" s="5" t="s">
        <v>11</v>
      </c>
      <c r="B279" s="5" t="s">
        <v>53</v>
      </c>
      <c r="C279" s="8" t="s">
        <v>254</v>
      </c>
      <c r="D279" s="5"/>
      <c r="E279" s="5" t="s">
        <v>255</v>
      </c>
      <c r="F279" s="5" t="s">
        <v>14</v>
      </c>
      <c r="G279" s="5" t="s">
        <v>11</v>
      </c>
    </row>
    <row r="280" spans="1:7" ht="43.5" outlineLevel="6" collapsed="1">
      <c r="A280" s="5" t="s">
        <v>11</v>
      </c>
      <c r="B280" s="5" t="s">
        <v>53</v>
      </c>
      <c r="C280" s="8" t="s">
        <v>256</v>
      </c>
      <c r="D280" s="5"/>
      <c r="E280" s="5" t="s">
        <v>257</v>
      </c>
      <c r="F280" s="5" t="s">
        <v>14</v>
      </c>
      <c r="G280" s="5" t="s">
        <v>258</v>
      </c>
    </row>
    <row r="281" spans="1:7" ht="29" outlineLevel="6" collapsed="1">
      <c r="A281" s="5" t="s">
        <v>11</v>
      </c>
      <c r="B281" s="5" t="s">
        <v>53</v>
      </c>
      <c r="C281" s="8" t="s">
        <v>259</v>
      </c>
      <c r="D281" s="5"/>
      <c r="E281" s="5" t="s">
        <v>260</v>
      </c>
      <c r="F281" s="5" t="s">
        <v>14</v>
      </c>
      <c r="G281" s="5" t="s">
        <v>11</v>
      </c>
    </row>
    <row r="282" spans="1:7" outlineLevel="6" collapsed="1">
      <c r="A282" s="5" t="s">
        <v>14</v>
      </c>
      <c r="B282" s="5" t="s">
        <v>139</v>
      </c>
      <c r="C282" s="5" t="s">
        <v>13</v>
      </c>
      <c r="D282" s="5" t="s">
        <v>14</v>
      </c>
      <c r="E282" s="5" t="s">
        <v>261</v>
      </c>
      <c r="F282" s="5" t="s">
        <v>14</v>
      </c>
      <c r="G282" s="5">
        <v>1</v>
      </c>
    </row>
    <row r="283" spans="1:7" outlineLevel="4" collapsed="1">
      <c r="A283" s="6" t="s">
        <v>14</v>
      </c>
      <c r="B283" s="7" t="s">
        <v>269</v>
      </c>
      <c r="C283" s="6" t="s">
        <v>13</v>
      </c>
      <c r="D283" s="6" t="b">
        <f>EXACT(G251,"Yes")</f>
        <v>1</v>
      </c>
      <c r="E283" s="6" t="s">
        <v>269</v>
      </c>
      <c r="F283" s="6" t="s">
        <v>14</v>
      </c>
      <c r="G283" s="6" t="s">
        <v>13</v>
      </c>
    </row>
    <row r="284" spans="1:7" outlineLevel="5" collapsed="1">
      <c r="A284" s="5" t="s">
        <v>14</v>
      </c>
      <c r="B284" s="5" t="s">
        <v>139</v>
      </c>
      <c r="C284" s="5" t="s">
        <v>13</v>
      </c>
      <c r="D284" s="5" t="s">
        <v>14</v>
      </c>
      <c r="E284" s="5" t="s">
        <v>251</v>
      </c>
      <c r="F284" s="5" t="s">
        <v>14</v>
      </c>
      <c r="G284" s="5">
        <v>1</v>
      </c>
    </row>
    <row r="285" spans="1:7" outlineLevel="5" collapsed="1">
      <c r="A285" s="5" t="s">
        <v>14</v>
      </c>
      <c r="B285" s="5" t="s">
        <v>139</v>
      </c>
      <c r="C285" s="5" t="s">
        <v>13</v>
      </c>
      <c r="D285" s="5" t="s">
        <v>14</v>
      </c>
      <c r="E285" s="5" t="s">
        <v>261</v>
      </c>
      <c r="F285" s="5" t="s">
        <v>14</v>
      </c>
      <c r="G285" s="5">
        <v>1</v>
      </c>
    </row>
    <row r="286" spans="1:7" outlineLevel="5" collapsed="1">
      <c r="A286" s="5" t="s">
        <v>14</v>
      </c>
      <c r="B286" s="5" t="s">
        <v>139</v>
      </c>
      <c r="C286" s="5" t="s">
        <v>13</v>
      </c>
      <c r="D286" s="5" t="s">
        <v>14</v>
      </c>
      <c r="E286" s="5" t="s">
        <v>252</v>
      </c>
      <c r="F286" s="5" t="s">
        <v>14</v>
      </c>
      <c r="G286" s="5">
        <v>1</v>
      </c>
    </row>
    <row r="287" spans="1:7" outlineLevel="5" collapsed="1">
      <c r="A287" s="5" t="s">
        <v>14</v>
      </c>
      <c r="B287" s="5" t="s">
        <v>139</v>
      </c>
      <c r="C287" s="5" t="s">
        <v>13</v>
      </c>
      <c r="D287" s="5" t="s">
        <v>14</v>
      </c>
      <c r="E287" s="5" t="s">
        <v>253</v>
      </c>
      <c r="F287" s="5" t="s">
        <v>14</v>
      </c>
      <c r="G287" s="5">
        <v>1</v>
      </c>
    </row>
    <row r="288" spans="1:7" ht="29" outlineLevel="4" collapsed="1">
      <c r="A288" s="5" t="s">
        <v>11</v>
      </c>
      <c r="B288" s="5" t="s">
        <v>53</v>
      </c>
      <c r="C288" s="8" t="s">
        <v>270</v>
      </c>
      <c r="D288" s="5"/>
      <c r="E288" s="5" t="s">
        <v>271</v>
      </c>
      <c r="F288" s="5" t="s">
        <v>14</v>
      </c>
      <c r="G288" s="5" t="s">
        <v>11</v>
      </c>
    </row>
    <row r="289" spans="1:7" ht="29" outlineLevel="4" collapsed="1">
      <c r="A289" s="5" t="s">
        <v>11</v>
      </c>
      <c r="B289" s="5" t="s">
        <v>53</v>
      </c>
      <c r="C289" s="8" t="s">
        <v>272</v>
      </c>
      <c r="D289" s="5"/>
      <c r="E289" s="5" t="s">
        <v>273</v>
      </c>
      <c r="F289" s="5" t="s">
        <v>14</v>
      </c>
      <c r="G289" s="5" t="s">
        <v>274</v>
      </c>
    </row>
    <row r="290" spans="1:7" outlineLevel="4" collapsed="1">
      <c r="A290" s="5" t="s">
        <v>14</v>
      </c>
      <c r="B290" s="5" t="s">
        <v>139</v>
      </c>
      <c r="C290" s="5" t="s">
        <v>13</v>
      </c>
      <c r="D290" s="5" t="s">
        <v>14</v>
      </c>
      <c r="E290" s="5" t="s">
        <v>275</v>
      </c>
      <c r="F290" s="5" t="s">
        <v>14</v>
      </c>
      <c r="G290" s="5">
        <v>1</v>
      </c>
    </row>
    <row r="291" spans="1:7" outlineLevel="2" collapsed="1">
      <c r="A291" s="6" t="s">
        <v>14</v>
      </c>
      <c r="B291" s="7" t="s">
        <v>276</v>
      </c>
      <c r="C291" s="6" t="s">
        <v>13</v>
      </c>
      <c r="D291" s="6" t="b">
        <f>EXACT(G189,"Use conservative default values")</f>
        <v>0</v>
      </c>
      <c r="E291" s="6" t="s">
        <v>277</v>
      </c>
      <c r="F291" s="6" t="s">
        <v>14</v>
      </c>
      <c r="G291" s="6" t="s">
        <v>13</v>
      </c>
    </row>
    <row r="292" spans="1:7" ht="43.5" outlineLevel="3" collapsed="1">
      <c r="A292" s="5" t="s">
        <v>11</v>
      </c>
      <c r="B292" s="5" t="s">
        <v>53</v>
      </c>
      <c r="C292" s="8" t="s">
        <v>278</v>
      </c>
      <c r="D292" s="5"/>
      <c r="E292" s="5" t="s">
        <v>279</v>
      </c>
      <c r="F292" s="5" t="s">
        <v>14</v>
      </c>
      <c r="G292" s="5" t="s">
        <v>280</v>
      </c>
    </row>
    <row r="293" spans="1:7" ht="43.5" outlineLevel="3" collapsed="1">
      <c r="A293" s="5" t="s">
        <v>14</v>
      </c>
      <c r="B293" s="5" t="s">
        <v>53</v>
      </c>
      <c r="C293" s="8" t="s">
        <v>281</v>
      </c>
      <c r="D293" s="5" t="b">
        <f>EXACT(G292,"Only to baseline electricity consumption sources but not to project or leakage electricity consumption sources")</f>
        <v>0</v>
      </c>
      <c r="E293" s="5" t="s">
        <v>282</v>
      </c>
      <c r="F293" s="5" t="s">
        <v>14</v>
      </c>
      <c r="G293" s="5" t="s">
        <v>11</v>
      </c>
    </row>
    <row r="294" spans="1:7" outlineLevel="2" collapsed="1">
      <c r="A294" s="6" t="s">
        <v>11</v>
      </c>
      <c r="B294" s="7" t="s">
        <v>283</v>
      </c>
      <c r="C294" s="6" t="s">
        <v>13</v>
      </c>
      <c r="D294" s="6"/>
      <c r="E294" s="6" t="s">
        <v>283</v>
      </c>
      <c r="F294" s="6" t="s">
        <v>14</v>
      </c>
      <c r="G294" s="6" t="s">
        <v>13</v>
      </c>
    </row>
    <row r="295" spans="1:7" ht="29" outlineLevel="3" collapsed="1">
      <c r="A295" s="5" t="s">
        <v>11</v>
      </c>
      <c r="B295" s="5" t="s">
        <v>139</v>
      </c>
      <c r="C295" s="5" t="s">
        <v>13</v>
      </c>
      <c r="D295" s="5"/>
      <c r="E295" s="5" t="s">
        <v>284</v>
      </c>
      <c r="F295" s="5" t="s">
        <v>14</v>
      </c>
      <c r="G295" s="5">
        <v>1</v>
      </c>
    </row>
    <row r="296" spans="1:7" ht="29" outlineLevel="3" collapsed="1">
      <c r="A296" s="5" t="s">
        <v>11</v>
      </c>
      <c r="B296" s="5" t="s">
        <v>139</v>
      </c>
      <c r="C296" s="5" t="s">
        <v>13</v>
      </c>
      <c r="D296" s="5"/>
      <c r="E296" s="5" t="s">
        <v>285</v>
      </c>
      <c r="F296" s="5" t="s">
        <v>14</v>
      </c>
      <c r="G296" s="5">
        <v>1</v>
      </c>
    </row>
    <row r="297" spans="1:7" outlineLevel="3" collapsed="1">
      <c r="A297" s="5" t="s">
        <v>11</v>
      </c>
      <c r="B297" s="5" t="s">
        <v>15</v>
      </c>
      <c r="C297" s="5" t="s">
        <v>13</v>
      </c>
      <c r="D297" s="5"/>
      <c r="E297" s="5" t="s">
        <v>286</v>
      </c>
      <c r="F297" s="5" t="s">
        <v>14</v>
      </c>
      <c r="G297" s="5" t="s">
        <v>17</v>
      </c>
    </row>
    <row r="298" spans="1:7" ht="29" outlineLevel="3" collapsed="1">
      <c r="A298" s="5" t="s">
        <v>11</v>
      </c>
      <c r="B298" s="5" t="s">
        <v>139</v>
      </c>
      <c r="C298" s="5" t="s">
        <v>13</v>
      </c>
      <c r="D298" s="5"/>
      <c r="E298" s="5" t="s">
        <v>287</v>
      </c>
      <c r="F298" s="5" t="s">
        <v>14</v>
      </c>
      <c r="G298" s="5">
        <v>1</v>
      </c>
    </row>
    <row r="299" spans="1:7" ht="29" outlineLevel="3" collapsed="1">
      <c r="A299" s="5" t="s">
        <v>11</v>
      </c>
      <c r="B299" s="5" t="s">
        <v>139</v>
      </c>
      <c r="C299" s="5" t="s">
        <v>13</v>
      </c>
      <c r="D299" s="5"/>
      <c r="E299" s="5" t="s">
        <v>288</v>
      </c>
      <c r="F299" s="5" t="s">
        <v>14</v>
      </c>
      <c r="G299" s="5">
        <v>1</v>
      </c>
    </row>
    <row r="300" spans="1:7" outlineLevel="3" collapsed="1">
      <c r="A300" s="5" t="s">
        <v>11</v>
      </c>
      <c r="B300" s="5" t="s">
        <v>15</v>
      </c>
      <c r="C300" s="5" t="s">
        <v>13</v>
      </c>
      <c r="D300" s="5"/>
      <c r="E300" s="5" t="s">
        <v>289</v>
      </c>
      <c r="F300" s="5" t="s">
        <v>14</v>
      </c>
      <c r="G300" s="5" t="s">
        <v>17</v>
      </c>
    </row>
    <row r="301" spans="1:7" ht="29" outlineLevel="3" collapsed="1">
      <c r="A301" s="5" t="s">
        <v>11</v>
      </c>
      <c r="B301" s="5" t="s">
        <v>139</v>
      </c>
      <c r="C301" s="5" t="s">
        <v>13</v>
      </c>
      <c r="D301" s="5"/>
      <c r="E301" s="5" t="s">
        <v>290</v>
      </c>
      <c r="F301" s="5" t="s">
        <v>14</v>
      </c>
      <c r="G301" s="5">
        <v>1</v>
      </c>
    </row>
    <row r="302" spans="1:7" ht="29" outlineLevel="3" collapsed="1">
      <c r="A302" s="5" t="s">
        <v>11</v>
      </c>
      <c r="B302" s="5" t="s">
        <v>139</v>
      </c>
      <c r="C302" s="5" t="s">
        <v>13</v>
      </c>
      <c r="D302" s="5"/>
      <c r="E302" s="5" t="s">
        <v>291</v>
      </c>
      <c r="F302" s="5" t="s">
        <v>14</v>
      </c>
      <c r="G302" s="5">
        <v>1</v>
      </c>
    </row>
    <row r="303" spans="1:7" outlineLevel="3" collapsed="1">
      <c r="A303" s="5" t="s">
        <v>11</v>
      </c>
      <c r="B303" s="5" t="s">
        <v>15</v>
      </c>
      <c r="C303" s="5" t="s">
        <v>13</v>
      </c>
      <c r="D303" s="5"/>
      <c r="E303" s="5" t="s">
        <v>292</v>
      </c>
      <c r="F303" s="5" t="s">
        <v>14</v>
      </c>
      <c r="G303" s="5" t="s">
        <v>17</v>
      </c>
    </row>
    <row r="304" spans="1:7">
      <c r="A304" s="3" t="s">
        <v>14</v>
      </c>
      <c r="B304" s="4" t="s">
        <v>293</v>
      </c>
      <c r="C304" s="3" t="s">
        <v>13</v>
      </c>
      <c r="D304" s="3" t="b">
        <f>EXACT(G5,"Electricity consumption from (an) off-grid fossil fuel fired captive power plant(s)")</f>
        <v>0</v>
      </c>
      <c r="E304" s="3" t="s">
        <v>327</v>
      </c>
      <c r="F304" s="3" t="s">
        <v>14</v>
      </c>
      <c r="G304" s="3" t="s">
        <v>13</v>
      </c>
    </row>
    <row r="305" spans="1:7" ht="87" outlineLevel="1" collapsed="1">
      <c r="A305" s="5" t="s">
        <v>11</v>
      </c>
      <c r="B305" s="5" t="s">
        <v>53</v>
      </c>
      <c r="C305" s="8" t="s">
        <v>295</v>
      </c>
      <c r="D305" s="5"/>
      <c r="E305" s="5" t="s">
        <v>296</v>
      </c>
      <c r="F305" s="5" t="s">
        <v>14</v>
      </c>
      <c r="G305" s="5" t="s">
        <v>297</v>
      </c>
    </row>
    <row r="306" spans="1:7" outlineLevel="1" collapsed="1">
      <c r="A306" s="6" t="s">
        <v>14</v>
      </c>
      <c r="B306" s="7" t="s">
        <v>298</v>
      </c>
      <c r="C306" s="6" t="s">
        <v>13</v>
      </c>
      <c r="D306" s="6" t="b">
        <f>EXACT(G305,"No: Generic Approach")</f>
        <v>1</v>
      </c>
      <c r="E306" s="6" t="s">
        <v>299</v>
      </c>
      <c r="F306" s="6" t="s">
        <v>14</v>
      </c>
      <c r="G306" s="6" t="s">
        <v>13</v>
      </c>
    </row>
    <row r="307" spans="1:7" ht="29" outlineLevel="2" collapsed="1">
      <c r="A307" s="5" t="s">
        <v>11</v>
      </c>
      <c r="B307" s="5" t="s">
        <v>53</v>
      </c>
      <c r="C307" s="8" t="s">
        <v>300</v>
      </c>
      <c r="D307" s="5"/>
      <c r="E307" s="5" t="s">
        <v>301</v>
      </c>
      <c r="F307" s="5" t="s">
        <v>14</v>
      </c>
      <c r="G307" s="5" t="s">
        <v>302</v>
      </c>
    </row>
    <row r="308" spans="1:7" ht="43.5" outlineLevel="2" collapsed="1">
      <c r="A308" s="5" t="s">
        <v>14</v>
      </c>
      <c r="B308" s="5" t="s">
        <v>53</v>
      </c>
      <c r="C308" s="8" t="s">
        <v>303</v>
      </c>
      <c r="D308" s="5" t="b">
        <f>EXACT(G307,"Default Value")</f>
        <v>0</v>
      </c>
      <c r="E308" s="5" t="s">
        <v>304</v>
      </c>
      <c r="F308" s="5" t="s">
        <v>14</v>
      </c>
      <c r="G308" s="5" t="s">
        <v>280</v>
      </c>
    </row>
    <row r="309" spans="1:7" ht="29" outlineLevel="2" collapsed="1">
      <c r="A309" s="5" t="s">
        <v>14</v>
      </c>
      <c r="B309" s="5" t="s">
        <v>53</v>
      </c>
      <c r="C309" s="8" t="s">
        <v>305</v>
      </c>
      <c r="D309" s="5" t="b">
        <f>EXACT(G307,"Monitored Data")</f>
        <v>1</v>
      </c>
      <c r="E309" s="5" t="s">
        <v>306</v>
      </c>
      <c r="F309" s="5" t="s">
        <v>14</v>
      </c>
      <c r="G309" s="5" t="s">
        <v>307</v>
      </c>
    </row>
    <row r="310" spans="1:7" outlineLevel="2" collapsed="1">
      <c r="A310" s="6" t="s">
        <v>14</v>
      </c>
      <c r="B310" s="7" t="s">
        <v>308</v>
      </c>
      <c r="C310" s="6" t="s">
        <v>13</v>
      </c>
      <c r="D310" s="6" t="b">
        <f>EXACT(G307,"Monitored Data")</f>
        <v>1</v>
      </c>
      <c r="E310" s="6" t="s">
        <v>309</v>
      </c>
      <c r="F310" s="6" t="s">
        <v>11</v>
      </c>
      <c r="G310" s="6" t="s">
        <v>13</v>
      </c>
    </row>
    <row r="311" spans="1:7" outlineLevel="3" collapsed="1">
      <c r="A311" s="5" t="s">
        <v>11</v>
      </c>
      <c r="B311" s="5" t="s">
        <v>15</v>
      </c>
      <c r="C311" s="5" t="s">
        <v>13</v>
      </c>
      <c r="D311" s="5"/>
      <c r="E311" s="5" t="s">
        <v>310</v>
      </c>
      <c r="F311" s="5" t="s">
        <v>14</v>
      </c>
      <c r="G311" s="5" t="s">
        <v>17</v>
      </c>
    </row>
    <row r="312" spans="1:7" ht="29" outlineLevel="3" collapsed="1">
      <c r="A312" s="5" t="s">
        <v>11</v>
      </c>
      <c r="B312" s="5" t="s">
        <v>53</v>
      </c>
      <c r="C312" s="8" t="s">
        <v>311</v>
      </c>
      <c r="D312" s="5"/>
      <c r="E312" s="5" t="s">
        <v>312</v>
      </c>
      <c r="F312" s="5" t="s">
        <v>14</v>
      </c>
      <c r="G312" s="5" t="s">
        <v>313</v>
      </c>
    </row>
    <row r="313" spans="1:7" ht="29" outlineLevel="3" collapsed="1">
      <c r="A313" s="5" t="s">
        <v>11</v>
      </c>
      <c r="B313" s="5" t="s">
        <v>139</v>
      </c>
      <c r="C313" s="5" t="s">
        <v>13</v>
      </c>
      <c r="D313" s="5"/>
      <c r="E313" s="5" t="s">
        <v>314</v>
      </c>
      <c r="F313" s="5" t="s">
        <v>14</v>
      </c>
      <c r="G313" s="5">
        <v>1</v>
      </c>
    </row>
    <row r="314" spans="1:7" ht="29" outlineLevel="3" collapsed="1">
      <c r="A314" s="5" t="s">
        <v>11</v>
      </c>
      <c r="B314" s="5" t="s">
        <v>139</v>
      </c>
      <c r="C314" s="5" t="s">
        <v>13</v>
      </c>
      <c r="D314" s="5"/>
      <c r="E314" s="5" t="s">
        <v>315</v>
      </c>
      <c r="F314" s="5" t="s">
        <v>14</v>
      </c>
      <c r="G314" s="5">
        <v>1</v>
      </c>
    </row>
    <row r="315" spans="1:7" ht="43.5" outlineLevel="3" collapsed="1">
      <c r="A315" s="5" t="s">
        <v>11</v>
      </c>
      <c r="B315" s="5" t="s">
        <v>139</v>
      </c>
      <c r="C315" s="5" t="s">
        <v>13</v>
      </c>
      <c r="D315" s="5"/>
      <c r="E315" s="5" t="s">
        <v>316</v>
      </c>
      <c r="F315" s="5" t="s">
        <v>14</v>
      </c>
      <c r="G315" s="5">
        <v>1</v>
      </c>
    </row>
    <row r="316" spans="1:7" ht="29" outlineLevel="3" collapsed="1">
      <c r="A316" s="5" t="s">
        <v>14</v>
      </c>
      <c r="B316" s="5" t="s">
        <v>139</v>
      </c>
      <c r="C316" s="5" t="s">
        <v>13</v>
      </c>
      <c r="D316" s="5" t="s">
        <v>14</v>
      </c>
      <c r="E316" s="5" t="s">
        <v>317</v>
      </c>
      <c r="F316" s="5" t="s">
        <v>14</v>
      </c>
      <c r="G316" s="5">
        <v>1</v>
      </c>
    </row>
    <row r="317" spans="1:7" ht="29" outlineLevel="3" collapsed="1">
      <c r="A317" s="5" t="s">
        <v>14</v>
      </c>
      <c r="B317" s="5" t="s">
        <v>139</v>
      </c>
      <c r="C317" s="5" t="s">
        <v>13</v>
      </c>
      <c r="D317" s="5" t="s">
        <v>14</v>
      </c>
      <c r="E317" s="5" t="s">
        <v>318</v>
      </c>
      <c r="F317" s="5" t="s">
        <v>14</v>
      </c>
      <c r="G317" s="5">
        <v>1</v>
      </c>
    </row>
    <row r="318" spans="1:7" ht="29" outlineLevel="3" collapsed="1">
      <c r="A318" s="5" t="s">
        <v>14</v>
      </c>
      <c r="B318" s="5" t="s">
        <v>139</v>
      </c>
      <c r="C318" s="5" t="s">
        <v>13</v>
      </c>
      <c r="D318" s="5" t="s">
        <v>14</v>
      </c>
      <c r="E318" s="5" t="s">
        <v>319</v>
      </c>
      <c r="F318" s="5" t="s">
        <v>14</v>
      </c>
      <c r="G318" s="5">
        <v>1</v>
      </c>
    </row>
    <row r="319" spans="1:7" ht="29" outlineLevel="3" collapsed="1">
      <c r="A319" s="5" t="s">
        <v>14</v>
      </c>
      <c r="B319" s="5" t="s">
        <v>139</v>
      </c>
      <c r="C319" s="5" t="s">
        <v>13</v>
      </c>
      <c r="D319" s="5" t="s">
        <v>14</v>
      </c>
      <c r="E319" s="5" t="s">
        <v>320</v>
      </c>
      <c r="F319" s="5" t="s">
        <v>14</v>
      </c>
      <c r="G319" s="5">
        <v>1</v>
      </c>
    </row>
    <row r="320" spans="1:7" ht="29" outlineLevel="3" collapsed="1">
      <c r="A320" s="5" t="s">
        <v>14</v>
      </c>
      <c r="B320" s="5" t="s">
        <v>139</v>
      </c>
      <c r="C320" s="5" t="s">
        <v>13</v>
      </c>
      <c r="D320" s="5" t="s">
        <v>14</v>
      </c>
      <c r="E320" s="5" t="s">
        <v>321</v>
      </c>
      <c r="F320" s="5" t="s">
        <v>14</v>
      </c>
      <c r="G320" s="5">
        <v>1</v>
      </c>
    </row>
    <row r="321" spans="1:7" ht="29" outlineLevel="3" collapsed="1">
      <c r="A321" s="5" t="s">
        <v>14</v>
      </c>
      <c r="B321" s="5" t="s">
        <v>139</v>
      </c>
      <c r="C321" s="5" t="s">
        <v>13</v>
      </c>
      <c r="D321" s="5" t="s">
        <v>14</v>
      </c>
      <c r="E321" s="5" t="s">
        <v>322</v>
      </c>
      <c r="F321" s="5" t="s">
        <v>14</v>
      </c>
      <c r="G321" s="5">
        <v>1</v>
      </c>
    </row>
    <row r="322" spans="1:7" outlineLevel="2" collapsed="1">
      <c r="A322" s="6" t="s">
        <v>11</v>
      </c>
      <c r="B322" s="7" t="s">
        <v>283</v>
      </c>
      <c r="C322" s="6" t="s">
        <v>13</v>
      </c>
      <c r="D322" s="6"/>
      <c r="E322" s="6" t="s">
        <v>283</v>
      </c>
      <c r="F322" s="6" t="s">
        <v>14</v>
      </c>
      <c r="G322" s="6" t="s">
        <v>13</v>
      </c>
    </row>
    <row r="323" spans="1:7" ht="29" outlineLevel="3" collapsed="1">
      <c r="A323" s="5" t="s">
        <v>11</v>
      </c>
      <c r="B323" s="5" t="s">
        <v>139</v>
      </c>
      <c r="C323" s="5" t="s">
        <v>13</v>
      </c>
      <c r="D323" s="5"/>
      <c r="E323" s="5" t="s">
        <v>284</v>
      </c>
      <c r="F323" s="5" t="s">
        <v>14</v>
      </c>
      <c r="G323" s="5">
        <v>1</v>
      </c>
    </row>
    <row r="324" spans="1:7" ht="29" outlineLevel="3" collapsed="1">
      <c r="A324" s="5" t="s">
        <v>11</v>
      </c>
      <c r="B324" s="5" t="s">
        <v>139</v>
      </c>
      <c r="C324" s="5" t="s">
        <v>13</v>
      </c>
      <c r="D324" s="5"/>
      <c r="E324" s="5" t="s">
        <v>285</v>
      </c>
      <c r="F324" s="5" t="s">
        <v>14</v>
      </c>
      <c r="G324" s="5">
        <v>1</v>
      </c>
    </row>
    <row r="325" spans="1:7" outlineLevel="3" collapsed="1">
      <c r="A325" s="5" t="s">
        <v>11</v>
      </c>
      <c r="B325" s="5" t="s">
        <v>15</v>
      </c>
      <c r="C325" s="5" t="s">
        <v>13</v>
      </c>
      <c r="D325" s="5"/>
      <c r="E325" s="5" t="s">
        <v>286</v>
      </c>
      <c r="F325" s="5" t="s">
        <v>14</v>
      </c>
      <c r="G325" s="5" t="s">
        <v>17</v>
      </c>
    </row>
    <row r="326" spans="1:7" ht="29" outlineLevel="3" collapsed="1">
      <c r="A326" s="5" t="s">
        <v>11</v>
      </c>
      <c r="B326" s="5" t="s">
        <v>139</v>
      </c>
      <c r="C326" s="5" t="s">
        <v>13</v>
      </c>
      <c r="D326" s="5"/>
      <c r="E326" s="5" t="s">
        <v>287</v>
      </c>
      <c r="F326" s="5" t="s">
        <v>14</v>
      </c>
      <c r="G326" s="5">
        <v>1</v>
      </c>
    </row>
    <row r="327" spans="1:7" ht="29" outlineLevel="3" collapsed="1">
      <c r="A327" s="5" t="s">
        <v>11</v>
      </c>
      <c r="B327" s="5" t="s">
        <v>139</v>
      </c>
      <c r="C327" s="5" t="s">
        <v>13</v>
      </c>
      <c r="D327" s="5"/>
      <c r="E327" s="5" t="s">
        <v>288</v>
      </c>
      <c r="F327" s="5" t="s">
        <v>14</v>
      </c>
      <c r="G327" s="5">
        <v>1</v>
      </c>
    </row>
    <row r="328" spans="1:7" outlineLevel="3" collapsed="1">
      <c r="A328" s="5" t="s">
        <v>11</v>
      </c>
      <c r="B328" s="5" t="s">
        <v>15</v>
      </c>
      <c r="C328" s="5" t="s">
        <v>13</v>
      </c>
      <c r="D328" s="5"/>
      <c r="E328" s="5" t="s">
        <v>289</v>
      </c>
      <c r="F328" s="5" t="s">
        <v>14</v>
      </c>
      <c r="G328" s="5" t="s">
        <v>17</v>
      </c>
    </row>
    <row r="329" spans="1:7" ht="29" outlineLevel="3" collapsed="1">
      <c r="A329" s="5" t="s">
        <v>11</v>
      </c>
      <c r="B329" s="5" t="s">
        <v>139</v>
      </c>
      <c r="C329" s="5" t="s">
        <v>13</v>
      </c>
      <c r="D329" s="5"/>
      <c r="E329" s="5" t="s">
        <v>290</v>
      </c>
      <c r="F329" s="5" t="s">
        <v>14</v>
      </c>
      <c r="G329" s="5">
        <v>1</v>
      </c>
    </row>
    <row r="330" spans="1:7" ht="29" outlineLevel="3" collapsed="1">
      <c r="A330" s="5" t="s">
        <v>11</v>
      </c>
      <c r="B330" s="5" t="s">
        <v>139</v>
      </c>
      <c r="C330" s="5" t="s">
        <v>13</v>
      </c>
      <c r="D330" s="5"/>
      <c r="E330" s="5" t="s">
        <v>291</v>
      </c>
      <c r="F330" s="5" t="s">
        <v>14</v>
      </c>
      <c r="G330" s="5">
        <v>1</v>
      </c>
    </row>
    <row r="331" spans="1:7" outlineLevel="3" collapsed="1">
      <c r="A331" s="5" t="s">
        <v>11</v>
      </c>
      <c r="B331" s="5" t="s">
        <v>15</v>
      </c>
      <c r="C331" s="5" t="s">
        <v>13</v>
      </c>
      <c r="D331" s="5"/>
      <c r="E331" s="5" t="s">
        <v>292</v>
      </c>
      <c r="F331" s="5" t="s">
        <v>14</v>
      </c>
      <c r="G331" s="5" t="s">
        <v>17</v>
      </c>
    </row>
    <row r="332" spans="1:7" ht="29" outlineLevel="1" collapsed="1">
      <c r="A332" s="5" t="s">
        <v>14</v>
      </c>
      <c r="B332" s="5" t="s">
        <v>139</v>
      </c>
      <c r="C332" s="5" t="s">
        <v>13</v>
      </c>
      <c r="D332" s="5" t="b">
        <f>EXACT(G305,"Yes: Alternative Approach")</f>
        <v>0</v>
      </c>
      <c r="E332" s="5" t="s">
        <v>323</v>
      </c>
      <c r="F332" s="5" t="s">
        <v>14</v>
      </c>
      <c r="G332" s="5">
        <v>1</v>
      </c>
    </row>
    <row r="333" spans="1:7" ht="29" outlineLevel="1" collapsed="1">
      <c r="A333" s="5" t="s">
        <v>14</v>
      </c>
      <c r="B333" s="5" t="s">
        <v>15</v>
      </c>
      <c r="C333" s="5" t="s">
        <v>13</v>
      </c>
      <c r="D333" s="5" t="b">
        <f>EXACT(G305,"Yes: Alternative Approach")</f>
        <v>0</v>
      </c>
      <c r="E333" s="5" t="s">
        <v>324</v>
      </c>
      <c r="F333" s="5" t="s">
        <v>14</v>
      </c>
      <c r="G333" s="5" t="s">
        <v>17</v>
      </c>
    </row>
    <row r="334" spans="1:7" ht="29" outlineLevel="1" collapsed="1">
      <c r="A334" s="5" t="s">
        <v>14</v>
      </c>
      <c r="B334" s="5" t="s">
        <v>139</v>
      </c>
      <c r="C334" s="5" t="s">
        <v>13</v>
      </c>
      <c r="D334" s="5" t="b">
        <f>EXACT(G305,"Yes: Alternative Approach")</f>
        <v>0</v>
      </c>
      <c r="E334" s="5" t="s">
        <v>325</v>
      </c>
      <c r="F334" s="5" t="s">
        <v>14</v>
      </c>
      <c r="G334" s="5">
        <v>1</v>
      </c>
    </row>
    <row r="335" spans="1:7" ht="29" outlineLevel="1" collapsed="1">
      <c r="A335" s="5" t="s">
        <v>14</v>
      </c>
      <c r="B335" s="5" t="s">
        <v>15</v>
      </c>
      <c r="C335" s="5" t="s">
        <v>13</v>
      </c>
      <c r="D335" s="5" t="b">
        <f>EXACT(G305,"Yes: Alternative Approach")</f>
        <v>0</v>
      </c>
      <c r="E335" s="5" t="s">
        <v>326</v>
      </c>
      <c r="F335" s="5" t="s">
        <v>14</v>
      </c>
      <c r="G335" s="5" t="s">
        <v>17</v>
      </c>
    </row>
    <row r="336" spans="1:7">
      <c r="A336" s="3" t="s">
        <v>14</v>
      </c>
      <c r="B336" s="4" t="s">
        <v>188</v>
      </c>
      <c r="C336" s="3" t="s">
        <v>13</v>
      </c>
      <c r="D336" s="3" t="b">
        <f>EXACT(G5,"Electricity consumption from the grid")</f>
        <v>1</v>
      </c>
      <c r="E336" s="3" t="s">
        <v>189</v>
      </c>
      <c r="F336" s="3" t="s">
        <v>14</v>
      </c>
      <c r="G336" s="3" t="s">
        <v>13</v>
      </c>
    </row>
    <row r="337" spans="1:7" ht="72.5" outlineLevel="1" collapsed="1">
      <c r="A337" s="5" t="s">
        <v>11</v>
      </c>
      <c r="B337" s="5" t="s">
        <v>53</v>
      </c>
      <c r="C337" s="8" t="s">
        <v>190</v>
      </c>
      <c r="D337" s="5"/>
      <c r="E337" s="5" t="s">
        <v>191</v>
      </c>
      <c r="F337" s="5" t="s">
        <v>14</v>
      </c>
      <c r="G337" s="5" t="s">
        <v>192</v>
      </c>
    </row>
    <row r="338" spans="1:7" outlineLevel="1" collapsed="1">
      <c r="A338" s="6" t="s">
        <v>14</v>
      </c>
      <c r="B338" s="7" t="s">
        <v>193</v>
      </c>
      <c r="C338" s="6" t="s">
        <v>13</v>
      </c>
      <c r="D338" s="6" t="b">
        <f>EXACT(G337,"Calculate the combined margin emission factor of the applicable electricity system, using the procedures in the latest approved version of the “Use Tool 7 to calculate the emission factor for an electricity system” (EFEL,j/k/l,y = EFgrid,CM,y)")</f>
        <v>1</v>
      </c>
      <c r="E338" s="6" t="s">
        <v>193</v>
      </c>
      <c r="F338" s="6" t="s">
        <v>14</v>
      </c>
      <c r="G338" s="6" t="s">
        <v>13</v>
      </c>
    </row>
    <row r="339" spans="1:7" outlineLevel="2" collapsed="1">
      <c r="A339" s="5" t="s">
        <v>11</v>
      </c>
      <c r="B339" s="5" t="s">
        <v>15</v>
      </c>
      <c r="C339" s="5" t="s">
        <v>13</v>
      </c>
      <c r="D339" s="5"/>
      <c r="E339" s="5" t="s">
        <v>194</v>
      </c>
      <c r="F339" s="5" t="s">
        <v>14</v>
      </c>
      <c r="G339" s="5" t="s">
        <v>17</v>
      </c>
    </row>
    <row r="340" spans="1:7" ht="29" outlineLevel="2" collapsed="1">
      <c r="A340" s="5" t="s">
        <v>11</v>
      </c>
      <c r="B340" s="5" t="s">
        <v>53</v>
      </c>
      <c r="C340" s="8" t="s">
        <v>195</v>
      </c>
      <c r="D340" s="5"/>
      <c r="E340" s="5" t="s">
        <v>196</v>
      </c>
      <c r="F340" s="5" t="s">
        <v>14</v>
      </c>
      <c r="G340" s="5" t="s">
        <v>197</v>
      </c>
    </row>
    <row r="341" spans="1:7" outlineLevel="2" collapsed="1">
      <c r="A341" s="6" t="s">
        <v>14</v>
      </c>
      <c r="B341" s="7" t="s">
        <v>198</v>
      </c>
      <c r="C341" s="6" t="s">
        <v>13</v>
      </c>
      <c r="D341" s="6" t="b">
        <f>EXACT(G340,"Annual")</f>
        <v>0</v>
      </c>
      <c r="E341" s="6" t="s">
        <v>199</v>
      </c>
      <c r="F341" s="6" t="s">
        <v>14</v>
      </c>
      <c r="G341" s="6" t="s">
        <v>13</v>
      </c>
    </row>
    <row r="342" spans="1:7" ht="29" outlineLevel="3" collapsed="1">
      <c r="A342" s="5" t="s">
        <v>11</v>
      </c>
      <c r="B342" s="5" t="s">
        <v>53</v>
      </c>
      <c r="C342" s="8" t="s">
        <v>200</v>
      </c>
      <c r="D342" s="5"/>
      <c r="E342" s="5" t="s">
        <v>199</v>
      </c>
      <c r="F342" s="5" t="s">
        <v>14</v>
      </c>
      <c r="G342" s="5" t="s">
        <v>11</v>
      </c>
    </row>
    <row r="343" spans="1:7" outlineLevel="3" collapsed="1">
      <c r="A343" s="6" t="s">
        <v>14</v>
      </c>
      <c r="B343" s="7" t="s">
        <v>201</v>
      </c>
      <c r="C343" s="6" t="s">
        <v>13</v>
      </c>
      <c r="D343" s="6" t="b">
        <f>EXACT(G342,"No")</f>
        <v>0</v>
      </c>
      <c r="E343" s="6" t="s">
        <v>202</v>
      </c>
      <c r="F343" s="6" t="s">
        <v>14</v>
      </c>
      <c r="G343" s="6" t="s">
        <v>13</v>
      </c>
    </row>
    <row r="344" spans="1:7" ht="29" outlineLevel="4" collapsed="1">
      <c r="A344" s="5" t="s">
        <v>11</v>
      </c>
      <c r="B344" s="5" t="s">
        <v>53</v>
      </c>
      <c r="C344" s="8" t="s">
        <v>203</v>
      </c>
      <c r="D344" s="5"/>
      <c r="E344" s="5" t="s">
        <v>202</v>
      </c>
      <c r="F344" s="5" t="s">
        <v>14</v>
      </c>
      <c r="G344" s="5" t="s">
        <v>11</v>
      </c>
    </row>
    <row r="345" spans="1:7" outlineLevel="4" collapsed="1">
      <c r="A345" s="6" t="s">
        <v>14</v>
      </c>
      <c r="B345" s="7" t="s">
        <v>204</v>
      </c>
      <c r="C345" s="6" t="s">
        <v>13</v>
      </c>
      <c r="D345" s="6" t="b">
        <f>EXACT(G344,"No")</f>
        <v>0</v>
      </c>
      <c r="E345" s="6" t="s">
        <v>205</v>
      </c>
      <c r="F345" s="6" t="s">
        <v>14</v>
      </c>
      <c r="G345" s="6" t="s">
        <v>13</v>
      </c>
    </row>
    <row r="346" spans="1:7" ht="29" outlineLevel="5" collapsed="1">
      <c r="A346" s="5" t="s">
        <v>11</v>
      </c>
      <c r="B346" s="5" t="s">
        <v>53</v>
      </c>
      <c r="C346" s="8" t="s">
        <v>206</v>
      </c>
      <c r="D346" s="5"/>
      <c r="E346" s="5" t="s">
        <v>205</v>
      </c>
      <c r="F346" s="5" t="s">
        <v>14</v>
      </c>
      <c r="G346" s="5" t="s">
        <v>11</v>
      </c>
    </row>
    <row r="347" spans="1:7" outlineLevel="5" collapsed="1">
      <c r="A347" s="6" t="s">
        <v>14</v>
      </c>
      <c r="B347" s="7" t="s">
        <v>207</v>
      </c>
      <c r="C347" s="6" t="s">
        <v>13</v>
      </c>
      <c r="D347" s="6" t="b">
        <f>EXACT(G346,"No")</f>
        <v>0</v>
      </c>
      <c r="E347" s="6" t="s">
        <v>208</v>
      </c>
      <c r="F347" s="6" t="s">
        <v>14</v>
      </c>
      <c r="G347" s="6" t="s">
        <v>13</v>
      </c>
    </row>
    <row r="348" spans="1:7" ht="29" outlineLevel="6" collapsed="1">
      <c r="A348" s="5" t="s">
        <v>11</v>
      </c>
      <c r="B348" s="5" t="s">
        <v>53</v>
      </c>
      <c r="C348" s="8" t="s">
        <v>328</v>
      </c>
      <c r="D348" s="5"/>
      <c r="E348" s="5" t="s">
        <v>208</v>
      </c>
      <c r="F348" s="5" t="s">
        <v>14</v>
      </c>
      <c r="G348" s="5" t="s">
        <v>11</v>
      </c>
    </row>
    <row r="349" spans="1:7" ht="29" outlineLevel="6" collapsed="1">
      <c r="A349" s="6" t="s">
        <v>14</v>
      </c>
      <c r="B349" s="7" t="s">
        <v>329</v>
      </c>
      <c r="C349" s="6" t="s">
        <v>13</v>
      </c>
      <c r="D349" s="6" t="b">
        <f>EXACT(G348,"No")</f>
        <v>0</v>
      </c>
      <c r="E349" s="6" t="s">
        <v>330</v>
      </c>
      <c r="F349" s="6" t="s">
        <v>14</v>
      </c>
      <c r="G349" s="6" t="s">
        <v>13</v>
      </c>
    </row>
    <row r="350" spans="1:7" ht="29" outlineLevel="7" collapsed="1">
      <c r="A350" s="5" t="s">
        <v>11</v>
      </c>
      <c r="B350" s="5" t="s">
        <v>53</v>
      </c>
      <c r="C350" s="8" t="s">
        <v>395</v>
      </c>
      <c r="D350" s="5"/>
      <c r="E350" s="5" t="s">
        <v>330</v>
      </c>
      <c r="F350" s="5" t="s">
        <v>14</v>
      </c>
      <c r="G350" s="5" t="s">
        <v>11</v>
      </c>
    </row>
    <row r="351" spans="1:7" ht="47" outlineLevel="7" collapsed="1">
      <c r="A351" s="5" t="s">
        <v>14</v>
      </c>
      <c r="B351" s="5" t="s">
        <v>60</v>
      </c>
      <c r="C351" s="9" t="s">
        <v>61</v>
      </c>
      <c r="D351" s="5" t="b">
        <f>EXACT(G350,"No")</f>
        <v>0</v>
      </c>
      <c r="E351" s="10" t="s">
        <v>396</v>
      </c>
      <c r="F351" s="5" t="s">
        <v>14</v>
      </c>
      <c r="G351" s="5" t="s">
        <v>13</v>
      </c>
    </row>
    <row r="352" spans="1:7" outlineLevel="7" collapsed="1">
      <c r="A352" s="5" t="s">
        <v>14</v>
      </c>
      <c r="B352" s="8" t="s">
        <v>211</v>
      </c>
      <c r="C352" s="5" t="s">
        <v>13</v>
      </c>
      <c r="D352" s="5" t="b">
        <f>EXACT(G350,"Yes")</f>
        <v>1</v>
      </c>
      <c r="E352" s="5" t="s">
        <v>397</v>
      </c>
      <c r="F352" s="5" t="s">
        <v>14</v>
      </c>
      <c r="G352" s="5" t="s">
        <v>13</v>
      </c>
    </row>
    <row r="353" spans="1:7" outlineLevel="6" collapsed="1">
      <c r="A353" s="6" t="s">
        <v>14</v>
      </c>
      <c r="B353" s="7" t="s">
        <v>209</v>
      </c>
      <c r="C353" s="6" t="s">
        <v>13</v>
      </c>
      <c r="D353" s="6" t="b">
        <f>EXACT(G348,"Yes")</f>
        <v>1</v>
      </c>
      <c r="E353" s="6" t="s">
        <v>210</v>
      </c>
      <c r="F353" s="6" t="s">
        <v>14</v>
      </c>
      <c r="G353" s="6" t="s">
        <v>13</v>
      </c>
    </row>
    <row r="354" spans="1:7" ht="43.5" outlineLevel="7" collapsed="1">
      <c r="A354" s="5" t="s">
        <v>11</v>
      </c>
      <c r="B354" s="5" t="s">
        <v>53</v>
      </c>
      <c r="C354" s="8" t="s">
        <v>331</v>
      </c>
      <c r="D354" s="5"/>
      <c r="E354" s="5" t="s">
        <v>332</v>
      </c>
      <c r="F354" s="5" t="s">
        <v>14</v>
      </c>
      <c r="G354" s="5" t="s">
        <v>333</v>
      </c>
    </row>
    <row r="355" spans="1:7" outlineLevel="7" collapsed="1">
      <c r="A355" s="5" t="s">
        <v>14</v>
      </c>
      <c r="B355" s="8" t="s">
        <v>334</v>
      </c>
      <c r="C355" s="5" t="s">
        <v>13</v>
      </c>
      <c r="D355" s="5" t="b">
        <f>EXACT(G354,"Lambda (λy) should be determined by applying the step wise procedure provided in appendix 3 of methodology")</f>
        <v>0</v>
      </c>
      <c r="E355" s="5" t="s">
        <v>334</v>
      </c>
      <c r="F355" s="5" t="s">
        <v>14</v>
      </c>
      <c r="G355" s="5" t="s">
        <v>13</v>
      </c>
    </row>
    <row r="356" spans="1:7" outlineLevel="7" collapsed="1">
      <c r="A356" s="5" t="s">
        <v>14</v>
      </c>
      <c r="B356" s="8" t="s">
        <v>335</v>
      </c>
      <c r="C356" s="5" t="s">
        <v>13</v>
      </c>
      <c r="D356" s="5" t="b">
        <f>EXACT(G354,"Use default values of lambda based on the share of electricity generation from low-cost/must-run in total generation")</f>
        <v>1</v>
      </c>
      <c r="E356" s="5" t="s">
        <v>335</v>
      </c>
      <c r="F356" s="5" t="s">
        <v>14</v>
      </c>
      <c r="G356" s="5" t="s">
        <v>13</v>
      </c>
    </row>
    <row r="357" spans="1:7" outlineLevel="7" collapsed="1">
      <c r="A357" s="5" t="s">
        <v>14</v>
      </c>
      <c r="B357" s="5" t="s">
        <v>139</v>
      </c>
      <c r="C357" s="5" t="s">
        <v>13</v>
      </c>
      <c r="D357" s="5" t="s">
        <v>14</v>
      </c>
      <c r="E357" s="5" t="s">
        <v>336</v>
      </c>
      <c r="F357" s="5" t="s">
        <v>14</v>
      </c>
      <c r="G357" s="5">
        <v>1</v>
      </c>
    </row>
    <row r="358" spans="1:7" outlineLevel="7" collapsed="1">
      <c r="A358" s="5" t="s">
        <v>11</v>
      </c>
      <c r="B358" s="8" t="s">
        <v>224</v>
      </c>
      <c r="C358" s="5" t="s">
        <v>13</v>
      </c>
      <c r="D358" s="5"/>
      <c r="E358" s="5" t="s">
        <v>225</v>
      </c>
      <c r="F358" s="5" t="s">
        <v>11</v>
      </c>
      <c r="G358" s="5" t="s">
        <v>13</v>
      </c>
    </row>
    <row r="359" spans="1:7" outlineLevel="5" collapsed="1">
      <c r="A359" s="6" t="s">
        <v>14</v>
      </c>
      <c r="B359" s="7" t="s">
        <v>209</v>
      </c>
      <c r="C359" s="6" t="s">
        <v>13</v>
      </c>
      <c r="D359" s="6" t="b">
        <f>EXACT(G346,"Yes")</f>
        <v>1</v>
      </c>
      <c r="E359" s="6" t="s">
        <v>210</v>
      </c>
      <c r="F359" s="6" t="s">
        <v>14</v>
      </c>
      <c r="G359" s="6" t="s">
        <v>13</v>
      </c>
    </row>
    <row r="360" spans="1:7" ht="43.5" outlineLevel="6" collapsed="1">
      <c r="A360" s="5" t="s">
        <v>11</v>
      </c>
      <c r="B360" s="5" t="s">
        <v>53</v>
      </c>
      <c r="C360" s="8" t="s">
        <v>331</v>
      </c>
      <c r="D360" s="5"/>
      <c r="E360" s="5" t="s">
        <v>332</v>
      </c>
      <c r="F360" s="5" t="s">
        <v>14</v>
      </c>
      <c r="G360" s="5" t="s">
        <v>333</v>
      </c>
    </row>
    <row r="361" spans="1:7" outlineLevel="6" collapsed="1">
      <c r="A361" s="6" t="s">
        <v>14</v>
      </c>
      <c r="B361" s="7" t="s">
        <v>334</v>
      </c>
      <c r="C361" s="6" t="s">
        <v>13</v>
      </c>
      <c r="D361" s="6" t="b">
        <f>EXACT(G360,"Lambda (λy) should be determined by applying the step wise procedure provided in appendix 3 of methodology")</f>
        <v>0</v>
      </c>
      <c r="E361" s="6" t="s">
        <v>334</v>
      </c>
      <c r="F361" s="6" t="s">
        <v>14</v>
      </c>
      <c r="G361" s="6" t="s">
        <v>13</v>
      </c>
    </row>
    <row r="362" spans="1:7" ht="29" outlineLevel="7" collapsed="1">
      <c r="A362" s="5" t="s">
        <v>11</v>
      </c>
      <c r="B362" s="5" t="s">
        <v>139</v>
      </c>
      <c r="C362" s="5" t="s">
        <v>13</v>
      </c>
      <c r="D362" s="5"/>
      <c r="E362" s="5" t="s">
        <v>398</v>
      </c>
      <c r="F362" s="5" t="s">
        <v>14</v>
      </c>
      <c r="G362" s="5">
        <v>1</v>
      </c>
    </row>
    <row r="363" spans="1:7" outlineLevel="7" collapsed="1">
      <c r="A363" s="5" t="s">
        <v>11</v>
      </c>
      <c r="B363" s="5" t="s">
        <v>15</v>
      </c>
      <c r="C363" s="5" t="s">
        <v>13</v>
      </c>
      <c r="D363" s="5"/>
      <c r="E363" s="5" t="s">
        <v>399</v>
      </c>
      <c r="F363" s="5" t="s">
        <v>14</v>
      </c>
      <c r="G363" s="5" t="s">
        <v>17</v>
      </c>
    </row>
    <row r="364" spans="1:7" outlineLevel="7" collapsed="1">
      <c r="A364" s="5" t="s">
        <v>11</v>
      </c>
      <c r="B364" s="5" t="s">
        <v>400</v>
      </c>
      <c r="C364" s="5" t="s">
        <v>13</v>
      </c>
      <c r="D364" s="5"/>
      <c r="E364" s="5" t="s">
        <v>401</v>
      </c>
      <c r="F364" s="5" t="s">
        <v>14</v>
      </c>
      <c r="G364" s="5" t="s">
        <v>451</v>
      </c>
    </row>
    <row r="365" spans="1:7" outlineLevel="6" collapsed="1">
      <c r="A365" s="6" t="s">
        <v>14</v>
      </c>
      <c r="B365" s="7" t="s">
        <v>335</v>
      </c>
      <c r="C365" s="6" t="s">
        <v>13</v>
      </c>
      <c r="D365" s="6" t="b">
        <f>EXACT(G360,"Use default values of lambda based on the share of electricity generation from low-cost/must-run in total generation")</f>
        <v>1</v>
      </c>
      <c r="E365" s="6" t="s">
        <v>335</v>
      </c>
      <c r="F365" s="6" t="s">
        <v>14</v>
      </c>
      <c r="G365" s="6" t="s">
        <v>13</v>
      </c>
    </row>
    <row r="366" spans="1:7" ht="29" outlineLevel="7" collapsed="1">
      <c r="A366" s="5" t="s">
        <v>14</v>
      </c>
      <c r="B366" s="5" t="s">
        <v>139</v>
      </c>
      <c r="C366" s="5" t="s">
        <v>13</v>
      </c>
      <c r="D366" s="5" t="s">
        <v>14</v>
      </c>
      <c r="E366" s="5" t="s">
        <v>398</v>
      </c>
      <c r="F366" s="5" t="s">
        <v>14</v>
      </c>
      <c r="G366" s="5">
        <v>1</v>
      </c>
    </row>
    <row r="367" spans="1:7" outlineLevel="7" collapsed="1">
      <c r="A367" s="5" t="s">
        <v>14</v>
      </c>
      <c r="B367" s="5" t="s">
        <v>139</v>
      </c>
      <c r="C367" s="5" t="s">
        <v>13</v>
      </c>
      <c r="D367" s="5" t="s">
        <v>14</v>
      </c>
      <c r="E367" s="5" t="s">
        <v>403</v>
      </c>
      <c r="F367" s="5" t="s">
        <v>14</v>
      </c>
      <c r="G367" s="5">
        <v>1</v>
      </c>
    </row>
    <row r="368" spans="1:7" ht="29" outlineLevel="7" collapsed="1">
      <c r="A368" s="5" t="s">
        <v>11</v>
      </c>
      <c r="B368" s="5" t="s">
        <v>139</v>
      </c>
      <c r="C368" s="5" t="s">
        <v>13</v>
      </c>
      <c r="D368" s="5"/>
      <c r="E368" s="5" t="s">
        <v>404</v>
      </c>
      <c r="F368" s="5" t="s">
        <v>11</v>
      </c>
      <c r="G368" s="5">
        <v>1</v>
      </c>
    </row>
    <row r="369" spans="1:7" outlineLevel="7" collapsed="1">
      <c r="A369" s="5" t="s">
        <v>11</v>
      </c>
      <c r="B369" s="5" t="s">
        <v>139</v>
      </c>
      <c r="C369" s="5" t="s">
        <v>13</v>
      </c>
      <c r="D369" s="5"/>
      <c r="E369" s="5" t="s">
        <v>405</v>
      </c>
      <c r="F369" s="5" t="s">
        <v>11</v>
      </c>
      <c r="G369" s="5">
        <v>1</v>
      </c>
    </row>
    <row r="370" spans="1:7" outlineLevel="7" collapsed="1">
      <c r="A370" s="5" t="s">
        <v>11</v>
      </c>
      <c r="B370" s="5" t="s">
        <v>139</v>
      </c>
      <c r="C370" s="5" t="s">
        <v>13</v>
      </c>
      <c r="D370" s="5"/>
      <c r="E370" s="5" t="s">
        <v>406</v>
      </c>
      <c r="F370" s="5" t="s">
        <v>14</v>
      </c>
      <c r="G370" s="5">
        <v>1</v>
      </c>
    </row>
    <row r="371" spans="1:7" outlineLevel="6" collapsed="1">
      <c r="A371" s="5" t="s">
        <v>14</v>
      </c>
      <c r="B371" s="5" t="s">
        <v>139</v>
      </c>
      <c r="C371" s="5" t="s">
        <v>13</v>
      </c>
      <c r="D371" s="5" t="s">
        <v>14</v>
      </c>
      <c r="E371" s="5" t="s">
        <v>336</v>
      </c>
      <c r="F371" s="5" t="s">
        <v>14</v>
      </c>
      <c r="G371" s="5">
        <v>1</v>
      </c>
    </row>
    <row r="372" spans="1:7" outlineLevel="6" collapsed="1">
      <c r="A372" s="6" t="s">
        <v>11</v>
      </c>
      <c r="B372" s="7" t="s">
        <v>224</v>
      </c>
      <c r="C372" s="6" t="s">
        <v>13</v>
      </c>
      <c r="D372" s="6"/>
      <c r="E372" s="6" t="s">
        <v>225</v>
      </c>
      <c r="F372" s="6" t="s">
        <v>11</v>
      </c>
      <c r="G372" s="6" t="s">
        <v>13</v>
      </c>
    </row>
    <row r="373" spans="1:7" ht="29" outlineLevel="7" collapsed="1">
      <c r="A373" s="5" t="s">
        <v>11</v>
      </c>
      <c r="B373" s="5" t="s">
        <v>53</v>
      </c>
      <c r="C373" s="8" t="s">
        <v>341</v>
      </c>
      <c r="D373" s="5"/>
      <c r="E373" s="5" t="s">
        <v>342</v>
      </c>
      <c r="F373" s="5" t="s">
        <v>14</v>
      </c>
      <c r="G373" s="5" t="s">
        <v>343</v>
      </c>
    </row>
    <row r="374" spans="1:7" outlineLevel="7" collapsed="1">
      <c r="A374" s="5" t="s">
        <v>14</v>
      </c>
      <c r="B374" s="8" t="s">
        <v>344</v>
      </c>
      <c r="C374" s="5" t="s">
        <v>13</v>
      </c>
      <c r="D374" s="5" t="b">
        <f>EXACT(G373,"Only data available is the electricity generation for the specific power unit")</f>
        <v>0</v>
      </c>
      <c r="E374" s="5" t="s">
        <v>345</v>
      </c>
      <c r="F374" s="5" t="s">
        <v>14</v>
      </c>
      <c r="G374" s="5" t="s">
        <v>13</v>
      </c>
    </row>
    <row r="375" spans="1:7" ht="29" outlineLevel="7" collapsed="1">
      <c r="A375" s="5" t="s">
        <v>14</v>
      </c>
      <c r="B375" s="8" t="s">
        <v>346</v>
      </c>
      <c r="C375" s="5" t="s">
        <v>13</v>
      </c>
      <c r="D375" s="5" t="b">
        <f>EXACT(G373,"Only data available for the specific power unit are the electricity generation and the fuel types used")</f>
        <v>0</v>
      </c>
      <c r="E375" s="5" t="s">
        <v>347</v>
      </c>
      <c r="F375" s="5" t="s">
        <v>14</v>
      </c>
      <c r="G375" s="5" t="s">
        <v>13</v>
      </c>
    </row>
    <row r="376" spans="1:7" outlineLevel="7" collapsed="1">
      <c r="A376" s="5" t="s">
        <v>14</v>
      </c>
      <c r="B376" s="8" t="s">
        <v>348</v>
      </c>
      <c r="C376" s="5" t="s">
        <v>13</v>
      </c>
      <c r="D376" s="5" t="b">
        <f>EXACT(G373,"Data available for fuel consumption and electricity generation")</f>
        <v>1</v>
      </c>
      <c r="E376" s="5" t="s">
        <v>343</v>
      </c>
      <c r="F376" s="5" t="s">
        <v>14</v>
      </c>
      <c r="G376" s="5" t="s">
        <v>13</v>
      </c>
    </row>
    <row r="377" spans="1:7" outlineLevel="4" collapsed="1">
      <c r="A377" s="6" t="s">
        <v>14</v>
      </c>
      <c r="B377" s="7" t="s">
        <v>211</v>
      </c>
      <c r="C377" s="6" t="s">
        <v>13</v>
      </c>
      <c r="D377" s="6" t="b">
        <f>EXACT(G344,"Yes")</f>
        <v>1</v>
      </c>
      <c r="E377" s="6" t="s">
        <v>212</v>
      </c>
      <c r="F377" s="6" t="s">
        <v>14</v>
      </c>
      <c r="G377" s="6" t="s">
        <v>13</v>
      </c>
    </row>
    <row r="378" spans="1:7" ht="29" outlineLevel="5" collapsed="1">
      <c r="A378" s="5" t="s">
        <v>11</v>
      </c>
      <c r="B378" s="5" t="s">
        <v>53</v>
      </c>
      <c r="C378" s="8" t="s">
        <v>213</v>
      </c>
      <c r="D378" s="5"/>
      <c r="E378" s="5" t="s">
        <v>214</v>
      </c>
      <c r="F378" s="5" t="s">
        <v>14</v>
      </c>
      <c r="G378" s="5" t="s">
        <v>215</v>
      </c>
    </row>
    <row r="379" spans="1:7" ht="29" outlineLevel="5" collapsed="1">
      <c r="A379" s="6" t="s">
        <v>14</v>
      </c>
      <c r="B379" s="7" t="s">
        <v>216</v>
      </c>
      <c r="C379" s="6" t="s">
        <v>13</v>
      </c>
      <c r="D379" s="6" t="b">
        <f>EXACT(G378,"Based on the total net electricity generation of all power plants serving the system and the fuel types and total fuel consumption of the project electricity system")</f>
        <v>0</v>
      </c>
      <c r="E379" s="6" t="s">
        <v>217</v>
      </c>
      <c r="F379" s="6" t="s">
        <v>14</v>
      </c>
      <c r="G379" s="6" t="s">
        <v>13</v>
      </c>
    </row>
    <row r="380" spans="1:7" outlineLevel="6" collapsed="1">
      <c r="A380" s="5" t="s">
        <v>14</v>
      </c>
      <c r="B380" s="5" t="s">
        <v>139</v>
      </c>
      <c r="C380" s="5" t="s">
        <v>13</v>
      </c>
      <c r="D380" s="5" t="s">
        <v>14</v>
      </c>
      <c r="E380" s="5" t="s">
        <v>221</v>
      </c>
      <c r="F380" s="5" t="s">
        <v>14</v>
      </c>
      <c r="G380" s="5">
        <v>1</v>
      </c>
    </row>
    <row r="381" spans="1:7" ht="29" outlineLevel="6" collapsed="1">
      <c r="A381" s="5" t="s">
        <v>11</v>
      </c>
      <c r="B381" s="5" t="s">
        <v>139</v>
      </c>
      <c r="C381" s="5" t="s">
        <v>13</v>
      </c>
      <c r="D381" s="5"/>
      <c r="E381" s="5" t="s">
        <v>222</v>
      </c>
      <c r="F381" s="5" t="s">
        <v>14</v>
      </c>
      <c r="G381" s="5">
        <v>1</v>
      </c>
    </row>
    <row r="382" spans="1:7" outlineLevel="6" collapsed="1">
      <c r="A382" s="6" t="s">
        <v>11</v>
      </c>
      <c r="B382" s="7" t="s">
        <v>223</v>
      </c>
      <c r="C382" s="6" t="s">
        <v>13</v>
      </c>
      <c r="D382" s="6"/>
      <c r="E382" s="6" t="s">
        <v>223</v>
      </c>
      <c r="F382" s="6" t="s">
        <v>11</v>
      </c>
      <c r="G382" s="6" t="s">
        <v>13</v>
      </c>
    </row>
    <row r="383" spans="1:7" outlineLevel="7" collapsed="1">
      <c r="A383" s="5" t="s">
        <v>11</v>
      </c>
      <c r="B383" s="5" t="s">
        <v>15</v>
      </c>
      <c r="C383" s="5" t="s">
        <v>13</v>
      </c>
      <c r="D383" s="5"/>
      <c r="E383" s="5" t="s">
        <v>337</v>
      </c>
      <c r="F383" s="5" t="s">
        <v>14</v>
      </c>
      <c r="G383" s="5" t="s">
        <v>17</v>
      </c>
    </row>
    <row r="384" spans="1:7" ht="29" outlineLevel="7" collapsed="1">
      <c r="A384" s="5" t="s">
        <v>11</v>
      </c>
      <c r="B384" s="5" t="s">
        <v>139</v>
      </c>
      <c r="C384" s="5" t="s">
        <v>13</v>
      </c>
      <c r="D384" s="5"/>
      <c r="E384" s="5" t="s">
        <v>338</v>
      </c>
      <c r="F384" s="5" t="s">
        <v>14</v>
      </c>
      <c r="G384" s="5">
        <v>1</v>
      </c>
    </row>
    <row r="385" spans="1:7" ht="29" outlineLevel="7" collapsed="1">
      <c r="A385" s="5" t="s">
        <v>11</v>
      </c>
      <c r="B385" s="5" t="s">
        <v>139</v>
      </c>
      <c r="C385" s="5" t="s">
        <v>13</v>
      </c>
      <c r="D385" s="5"/>
      <c r="E385" s="5" t="s">
        <v>339</v>
      </c>
      <c r="F385" s="5" t="s">
        <v>14</v>
      </c>
      <c r="G385" s="5">
        <v>1</v>
      </c>
    </row>
    <row r="386" spans="1:7" outlineLevel="7" collapsed="1">
      <c r="A386" s="5" t="s">
        <v>11</v>
      </c>
      <c r="B386" s="5" t="s">
        <v>139</v>
      </c>
      <c r="C386" s="5" t="s">
        <v>13</v>
      </c>
      <c r="D386" s="5"/>
      <c r="E386" s="5" t="s">
        <v>340</v>
      </c>
      <c r="F386" s="5" t="s">
        <v>14</v>
      </c>
      <c r="G386" s="5">
        <v>1</v>
      </c>
    </row>
    <row r="387" spans="1:7" outlineLevel="5" collapsed="1">
      <c r="A387" s="6" t="s">
        <v>14</v>
      </c>
      <c r="B387" s="7" t="s">
        <v>218</v>
      </c>
      <c r="C387" s="6" t="s">
        <v>13</v>
      </c>
      <c r="D387" s="6" t="b">
        <f>EXACT(G378,"Based on the net electricity generation and a CO2 emission factor of each power unit")</f>
        <v>1</v>
      </c>
      <c r="E387" s="6" t="s">
        <v>219</v>
      </c>
      <c r="F387" s="6" t="s">
        <v>14</v>
      </c>
      <c r="G387" s="6" t="s">
        <v>13</v>
      </c>
    </row>
    <row r="388" spans="1:7" outlineLevel="6" collapsed="1">
      <c r="A388" s="5" t="s">
        <v>14</v>
      </c>
      <c r="B388" s="5" t="s">
        <v>139</v>
      </c>
      <c r="C388" s="5" t="s">
        <v>13</v>
      </c>
      <c r="D388" s="5" t="s">
        <v>14</v>
      </c>
      <c r="E388" s="5" t="s">
        <v>221</v>
      </c>
      <c r="F388" s="5" t="s">
        <v>14</v>
      </c>
      <c r="G388" s="5">
        <v>1</v>
      </c>
    </row>
    <row r="389" spans="1:7" outlineLevel="6" collapsed="1">
      <c r="A389" s="6" t="s">
        <v>11</v>
      </c>
      <c r="B389" s="7" t="s">
        <v>224</v>
      </c>
      <c r="C389" s="6" t="s">
        <v>13</v>
      </c>
      <c r="D389" s="6"/>
      <c r="E389" s="6" t="s">
        <v>225</v>
      </c>
      <c r="F389" s="6" t="s">
        <v>11</v>
      </c>
      <c r="G389" s="6" t="s">
        <v>13</v>
      </c>
    </row>
    <row r="390" spans="1:7" ht="29" outlineLevel="7" collapsed="1">
      <c r="A390" s="5" t="s">
        <v>11</v>
      </c>
      <c r="B390" s="5" t="s">
        <v>53</v>
      </c>
      <c r="C390" s="8" t="s">
        <v>341</v>
      </c>
      <c r="D390" s="5"/>
      <c r="E390" s="5" t="s">
        <v>342</v>
      </c>
      <c r="F390" s="5" t="s">
        <v>14</v>
      </c>
      <c r="G390" s="5" t="s">
        <v>343</v>
      </c>
    </row>
    <row r="391" spans="1:7" outlineLevel="7" collapsed="1">
      <c r="A391" s="5" t="s">
        <v>14</v>
      </c>
      <c r="B391" s="8" t="s">
        <v>344</v>
      </c>
      <c r="C391" s="5" t="s">
        <v>13</v>
      </c>
      <c r="D391" s="5" t="b">
        <f>EXACT(G390,"Only data available is the electricity generation for the specific power unit")</f>
        <v>0</v>
      </c>
      <c r="E391" s="5" t="s">
        <v>345</v>
      </c>
      <c r="F391" s="5" t="s">
        <v>14</v>
      </c>
      <c r="G391" s="5" t="s">
        <v>13</v>
      </c>
    </row>
    <row r="392" spans="1:7" ht="29" outlineLevel="7" collapsed="1">
      <c r="A392" s="5" t="s">
        <v>14</v>
      </c>
      <c r="B392" s="8" t="s">
        <v>346</v>
      </c>
      <c r="C392" s="5" t="s">
        <v>13</v>
      </c>
      <c r="D392" s="5" t="b">
        <f>EXACT(G390,"Only data available for the specific power unit are the electricity generation and the fuel types used")</f>
        <v>0</v>
      </c>
      <c r="E392" s="5" t="s">
        <v>347</v>
      </c>
      <c r="F392" s="5" t="s">
        <v>14</v>
      </c>
      <c r="G392" s="5" t="s">
        <v>13</v>
      </c>
    </row>
    <row r="393" spans="1:7" outlineLevel="7" collapsed="1">
      <c r="A393" s="5" t="s">
        <v>14</v>
      </c>
      <c r="B393" s="8" t="s">
        <v>348</v>
      </c>
      <c r="C393" s="5" t="s">
        <v>13</v>
      </c>
      <c r="D393" s="5" t="b">
        <f>EXACT(G390,"Data available for fuel consumption and electricity generation")</f>
        <v>1</v>
      </c>
      <c r="E393" s="5" t="s">
        <v>343</v>
      </c>
      <c r="F393" s="5" t="s">
        <v>14</v>
      </c>
      <c r="G393" s="5" t="s">
        <v>13</v>
      </c>
    </row>
    <row r="394" spans="1:7" outlineLevel="5" collapsed="1">
      <c r="A394" s="5" t="s">
        <v>14</v>
      </c>
      <c r="B394" s="5" t="s">
        <v>139</v>
      </c>
      <c r="C394" s="5" t="s">
        <v>13</v>
      </c>
      <c r="D394" s="5" t="s">
        <v>14</v>
      </c>
      <c r="E394" s="5" t="s">
        <v>220</v>
      </c>
      <c r="F394" s="5" t="s">
        <v>14</v>
      </c>
      <c r="G394" s="5">
        <v>1</v>
      </c>
    </row>
    <row r="395" spans="1:7" outlineLevel="3" collapsed="1">
      <c r="A395" s="6" t="s">
        <v>14</v>
      </c>
      <c r="B395" s="7" t="s">
        <v>211</v>
      </c>
      <c r="C395" s="6" t="s">
        <v>13</v>
      </c>
      <c r="D395" s="6" t="b">
        <f>EXACT(G342,"Yes")</f>
        <v>1</v>
      </c>
      <c r="E395" s="6" t="s">
        <v>212</v>
      </c>
      <c r="F395" s="6" t="s">
        <v>14</v>
      </c>
      <c r="G395" s="6" t="s">
        <v>13</v>
      </c>
    </row>
    <row r="396" spans="1:7" ht="29" outlineLevel="4" collapsed="1">
      <c r="A396" s="5" t="s">
        <v>11</v>
      </c>
      <c r="B396" s="5" t="s">
        <v>53</v>
      </c>
      <c r="C396" s="8" t="s">
        <v>213</v>
      </c>
      <c r="D396" s="5"/>
      <c r="E396" s="5" t="s">
        <v>214</v>
      </c>
      <c r="F396" s="5" t="s">
        <v>14</v>
      </c>
      <c r="G396" s="5" t="s">
        <v>215</v>
      </c>
    </row>
    <row r="397" spans="1:7" ht="29" outlineLevel="4" collapsed="1">
      <c r="A397" s="6" t="s">
        <v>14</v>
      </c>
      <c r="B397" s="7" t="s">
        <v>216</v>
      </c>
      <c r="C397" s="6" t="s">
        <v>13</v>
      </c>
      <c r="D397" s="6" t="b">
        <f>EXACT(G396,"Based on the total net electricity generation of all power plants serving the system and the fuel types and total fuel consumption of the project electricity system")</f>
        <v>0</v>
      </c>
      <c r="E397" s="6" t="s">
        <v>217</v>
      </c>
      <c r="F397" s="6" t="s">
        <v>14</v>
      </c>
      <c r="G397" s="6" t="s">
        <v>13</v>
      </c>
    </row>
    <row r="398" spans="1:7" outlineLevel="5" collapsed="1">
      <c r="A398" s="5" t="s">
        <v>14</v>
      </c>
      <c r="B398" s="5" t="s">
        <v>139</v>
      </c>
      <c r="C398" s="5" t="s">
        <v>13</v>
      </c>
      <c r="D398" s="5" t="s">
        <v>14</v>
      </c>
      <c r="E398" s="5" t="s">
        <v>221</v>
      </c>
      <c r="F398" s="5" t="s">
        <v>14</v>
      </c>
      <c r="G398" s="5">
        <v>1</v>
      </c>
    </row>
    <row r="399" spans="1:7" ht="29" outlineLevel="5" collapsed="1">
      <c r="A399" s="5" t="s">
        <v>11</v>
      </c>
      <c r="B399" s="5" t="s">
        <v>139</v>
      </c>
      <c r="C399" s="5" t="s">
        <v>13</v>
      </c>
      <c r="D399" s="5"/>
      <c r="E399" s="5" t="s">
        <v>222</v>
      </c>
      <c r="F399" s="5" t="s">
        <v>14</v>
      </c>
      <c r="G399" s="5">
        <v>1</v>
      </c>
    </row>
    <row r="400" spans="1:7" outlineLevel="5" collapsed="1">
      <c r="A400" s="6" t="s">
        <v>11</v>
      </c>
      <c r="B400" s="7" t="s">
        <v>223</v>
      </c>
      <c r="C400" s="6" t="s">
        <v>13</v>
      </c>
      <c r="D400" s="6"/>
      <c r="E400" s="6" t="s">
        <v>223</v>
      </c>
      <c r="F400" s="6" t="s">
        <v>11</v>
      </c>
      <c r="G400" s="6" t="s">
        <v>13</v>
      </c>
    </row>
    <row r="401" spans="1:7" outlineLevel="6" collapsed="1">
      <c r="A401" s="5" t="s">
        <v>11</v>
      </c>
      <c r="B401" s="5" t="s">
        <v>15</v>
      </c>
      <c r="C401" s="5" t="s">
        <v>13</v>
      </c>
      <c r="D401" s="5"/>
      <c r="E401" s="5" t="s">
        <v>337</v>
      </c>
      <c r="F401" s="5" t="s">
        <v>14</v>
      </c>
      <c r="G401" s="5" t="s">
        <v>17</v>
      </c>
    </row>
    <row r="402" spans="1:7" ht="29" outlineLevel="6" collapsed="1">
      <c r="A402" s="5" t="s">
        <v>11</v>
      </c>
      <c r="B402" s="5" t="s">
        <v>139</v>
      </c>
      <c r="C402" s="5" t="s">
        <v>13</v>
      </c>
      <c r="D402" s="5"/>
      <c r="E402" s="5" t="s">
        <v>338</v>
      </c>
      <c r="F402" s="5" t="s">
        <v>14</v>
      </c>
      <c r="G402" s="5">
        <v>1</v>
      </c>
    </row>
    <row r="403" spans="1:7" ht="29" outlineLevel="6" collapsed="1">
      <c r="A403" s="5" t="s">
        <v>11</v>
      </c>
      <c r="B403" s="5" t="s">
        <v>139</v>
      </c>
      <c r="C403" s="5" t="s">
        <v>13</v>
      </c>
      <c r="D403" s="5"/>
      <c r="E403" s="5" t="s">
        <v>339</v>
      </c>
      <c r="F403" s="5" t="s">
        <v>14</v>
      </c>
      <c r="G403" s="5">
        <v>1</v>
      </c>
    </row>
    <row r="404" spans="1:7" outlineLevel="6" collapsed="1">
      <c r="A404" s="5" t="s">
        <v>11</v>
      </c>
      <c r="B404" s="5" t="s">
        <v>139</v>
      </c>
      <c r="C404" s="5" t="s">
        <v>13</v>
      </c>
      <c r="D404" s="5"/>
      <c r="E404" s="5" t="s">
        <v>340</v>
      </c>
      <c r="F404" s="5" t="s">
        <v>14</v>
      </c>
      <c r="G404" s="5">
        <v>1</v>
      </c>
    </row>
    <row r="405" spans="1:7" outlineLevel="4" collapsed="1">
      <c r="A405" s="6" t="s">
        <v>14</v>
      </c>
      <c r="B405" s="7" t="s">
        <v>218</v>
      </c>
      <c r="C405" s="6" t="s">
        <v>13</v>
      </c>
      <c r="D405" s="6" t="b">
        <f>EXACT(G396,"Based on the net electricity generation and a CO2 emission factor of each power unit")</f>
        <v>1</v>
      </c>
      <c r="E405" s="6" t="s">
        <v>219</v>
      </c>
      <c r="F405" s="6" t="s">
        <v>14</v>
      </c>
      <c r="G405" s="6" t="s">
        <v>13</v>
      </c>
    </row>
    <row r="406" spans="1:7" outlineLevel="5" collapsed="1">
      <c r="A406" s="5" t="s">
        <v>14</v>
      </c>
      <c r="B406" s="5" t="s">
        <v>139</v>
      </c>
      <c r="C406" s="5" t="s">
        <v>13</v>
      </c>
      <c r="D406" s="5" t="s">
        <v>14</v>
      </c>
      <c r="E406" s="5" t="s">
        <v>221</v>
      </c>
      <c r="F406" s="5" t="s">
        <v>14</v>
      </c>
      <c r="G406" s="5">
        <v>1</v>
      </c>
    </row>
    <row r="407" spans="1:7" outlineLevel="5" collapsed="1">
      <c r="A407" s="6" t="s">
        <v>11</v>
      </c>
      <c r="B407" s="7" t="s">
        <v>224</v>
      </c>
      <c r="C407" s="6" t="s">
        <v>13</v>
      </c>
      <c r="D407" s="6"/>
      <c r="E407" s="6" t="s">
        <v>225</v>
      </c>
      <c r="F407" s="6" t="s">
        <v>11</v>
      </c>
      <c r="G407" s="6" t="s">
        <v>13</v>
      </c>
    </row>
    <row r="408" spans="1:7" ht="29" outlineLevel="6" collapsed="1">
      <c r="A408" s="5" t="s">
        <v>11</v>
      </c>
      <c r="B408" s="5" t="s">
        <v>53</v>
      </c>
      <c r="C408" s="8" t="s">
        <v>341</v>
      </c>
      <c r="D408" s="5"/>
      <c r="E408" s="5" t="s">
        <v>342</v>
      </c>
      <c r="F408" s="5" t="s">
        <v>14</v>
      </c>
      <c r="G408" s="5" t="s">
        <v>343</v>
      </c>
    </row>
    <row r="409" spans="1:7" outlineLevel="6" collapsed="1">
      <c r="A409" s="6" t="s">
        <v>14</v>
      </c>
      <c r="B409" s="7" t="s">
        <v>344</v>
      </c>
      <c r="C409" s="6" t="s">
        <v>13</v>
      </c>
      <c r="D409" s="6" t="b">
        <f>EXACT(G408,"Only data available is the electricity generation for the specific power unit")</f>
        <v>0</v>
      </c>
      <c r="E409" s="6" t="s">
        <v>345</v>
      </c>
      <c r="F409" s="6" t="s">
        <v>14</v>
      </c>
      <c r="G409" s="6" t="s">
        <v>13</v>
      </c>
    </row>
    <row r="410" spans="1:7" outlineLevel="7" collapsed="1">
      <c r="A410" s="5" t="s">
        <v>14</v>
      </c>
      <c r="B410" s="5" t="s">
        <v>139</v>
      </c>
      <c r="C410" s="5" t="s">
        <v>13</v>
      </c>
      <c r="D410" s="5" t="s">
        <v>14</v>
      </c>
      <c r="E410" s="5" t="s">
        <v>408</v>
      </c>
      <c r="F410" s="5" t="s">
        <v>14</v>
      </c>
      <c r="G410" s="5">
        <v>1</v>
      </c>
    </row>
    <row r="411" spans="1:7" ht="29" outlineLevel="7" collapsed="1">
      <c r="A411" s="5" t="s">
        <v>11</v>
      </c>
      <c r="B411" s="5" t="s">
        <v>139</v>
      </c>
      <c r="C411" s="5" t="s">
        <v>13</v>
      </c>
      <c r="D411" s="5"/>
      <c r="E411" s="5" t="s">
        <v>409</v>
      </c>
      <c r="F411" s="5" t="s">
        <v>14</v>
      </c>
      <c r="G411" s="5">
        <v>1</v>
      </c>
    </row>
    <row r="412" spans="1:7" ht="29" outlineLevel="6" collapsed="1">
      <c r="A412" s="6" t="s">
        <v>14</v>
      </c>
      <c r="B412" s="7" t="s">
        <v>346</v>
      </c>
      <c r="C412" s="6" t="s">
        <v>13</v>
      </c>
      <c r="D412" s="6" t="b">
        <f>EXACT(G408,"Only data available for the specific power unit are the electricity generation and the fuel types used")</f>
        <v>0</v>
      </c>
      <c r="E412" s="6" t="s">
        <v>347</v>
      </c>
      <c r="F412" s="6" t="s">
        <v>14</v>
      </c>
      <c r="G412" s="6" t="s">
        <v>13</v>
      </c>
    </row>
    <row r="413" spans="1:7" outlineLevel="7" collapsed="1">
      <c r="A413" s="5" t="s">
        <v>14</v>
      </c>
      <c r="B413" s="5" t="s">
        <v>139</v>
      </c>
      <c r="C413" s="5" t="s">
        <v>13</v>
      </c>
      <c r="D413" s="5" t="s">
        <v>14</v>
      </c>
      <c r="E413" s="5" t="s">
        <v>410</v>
      </c>
      <c r="F413" s="5" t="s">
        <v>14</v>
      </c>
      <c r="G413" s="5">
        <v>1</v>
      </c>
    </row>
    <row r="414" spans="1:7" ht="29" outlineLevel="7" collapsed="1">
      <c r="A414" s="5" t="s">
        <v>11</v>
      </c>
      <c r="B414" s="5" t="s">
        <v>139</v>
      </c>
      <c r="C414" s="5" t="s">
        <v>13</v>
      </c>
      <c r="D414" s="5"/>
      <c r="E414" s="5" t="s">
        <v>409</v>
      </c>
      <c r="F414" s="5" t="s">
        <v>14</v>
      </c>
      <c r="G414" s="5">
        <v>1</v>
      </c>
    </row>
    <row r="415" spans="1:7" ht="29" outlineLevel="7" collapsed="1">
      <c r="A415" s="5" t="s">
        <v>11</v>
      </c>
      <c r="B415" s="5" t="s">
        <v>139</v>
      </c>
      <c r="C415" s="5" t="s">
        <v>13</v>
      </c>
      <c r="D415" s="5"/>
      <c r="E415" s="5" t="s">
        <v>411</v>
      </c>
      <c r="F415" s="5" t="s">
        <v>14</v>
      </c>
      <c r="G415" s="5">
        <v>1</v>
      </c>
    </row>
    <row r="416" spans="1:7" outlineLevel="7" collapsed="1">
      <c r="A416" s="5" t="s">
        <v>11</v>
      </c>
      <c r="B416" s="5" t="s">
        <v>139</v>
      </c>
      <c r="C416" s="5" t="s">
        <v>13</v>
      </c>
      <c r="D416" s="5"/>
      <c r="E416" s="5" t="s">
        <v>412</v>
      </c>
      <c r="F416" s="5" t="s">
        <v>14</v>
      </c>
      <c r="G416" s="5">
        <v>1</v>
      </c>
    </row>
    <row r="417" spans="1:7" outlineLevel="6" collapsed="1">
      <c r="A417" s="6" t="s">
        <v>14</v>
      </c>
      <c r="B417" s="7" t="s">
        <v>348</v>
      </c>
      <c r="C417" s="6" t="s">
        <v>13</v>
      </c>
      <c r="D417" s="6" t="b">
        <f>EXACT(G408,"Data available for fuel consumption and electricity generation")</f>
        <v>1</v>
      </c>
      <c r="E417" s="6" t="s">
        <v>343</v>
      </c>
      <c r="F417" s="6" t="s">
        <v>14</v>
      </c>
      <c r="G417" s="6" t="s">
        <v>13</v>
      </c>
    </row>
    <row r="418" spans="1:7" outlineLevel="7" collapsed="1">
      <c r="A418" s="5" t="s">
        <v>14</v>
      </c>
      <c r="B418" s="5" t="s">
        <v>139</v>
      </c>
      <c r="C418" s="5" t="s">
        <v>13</v>
      </c>
      <c r="D418" s="5" t="s">
        <v>14</v>
      </c>
      <c r="E418" s="5" t="s">
        <v>408</v>
      </c>
      <c r="F418" s="5" t="s">
        <v>14</v>
      </c>
      <c r="G418" s="5">
        <v>1</v>
      </c>
    </row>
    <row r="419" spans="1:7" ht="29" outlineLevel="7" collapsed="1">
      <c r="A419" s="5" t="s">
        <v>11</v>
      </c>
      <c r="B419" s="5" t="s">
        <v>15</v>
      </c>
      <c r="C419" s="5" t="s">
        <v>13</v>
      </c>
      <c r="D419" s="5"/>
      <c r="E419" s="5" t="s">
        <v>413</v>
      </c>
      <c r="F419" s="5" t="s">
        <v>14</v>
      </c>
      <c r="G419" s="5" t="s">
        <v>17</v>
      </c>
    </row>
    <row r="420" spans="1:7" ht="29" outlineLevel="7" collapsed="1">
      <c r="A420" s="5" t="s">
        <v>11</v>
      </c>
      <c r="B420" s="5" t="s">
        <v>139</v>
      </c>
      <c r="C420" s="5" t="s">
        <v>13</v>
      </c>
      <c r="D420" s="5"/>
      <c r="E420" s="5" t="s">
        <v>409</v>
      </c>
      <c r="F420" s="5" t="s">
        <v>14</v>
      </c>
      <c r="G420" s="5">
        <v>1</v>
      </c>
    </row>
    <row r="421" spans="1:7" outlineLevel="7" collapsed="1">
      <c r="A421" s="5" t="s">
        <v>11</v>
      </c>
      <c r="B421" s="5" t="s">
        <v>15</v>
      </c>
      <c r="C421" s="5" t="s">
        <v>13</v>
      </c>
      <c r="D421" s="5"/>
      <c r="E421" s="5" t="s">
        <v>414</v>
      </c>
      <c r="F421" s="5" t="s">
        <v>14</v>
      </c>
      <c r="G421" s="5" t="s">
        <v>17</v>
      </c>
    </row>
    <row r="422" spans="1:7" outlineLevel="7" collapsed="1">
      <c r="A422" s="5" t="s">
        <v>11</v>
      </c>
      <c r="B422" s="8" t="s">
        <v>223</v>
      </c>
      <c r="C422" s="5" t="s">
        <v>13</v>
      </c>
      <c r="D422" s="5"/>
      <c r="E422" s="5" t="s">
        <v>223</v>
      </c>
      <c r="F422" s="5" t="s">
        <v>11</v>
      </c>
      <c r="G422" s="5" t="s">
        <v>13</v>
      </c>
    </row>
    <row r="423" spans="1:7" outlineLevel="4" collapsed="1">
      <c r="A423" s="5" t="s">
        <v>14</v>
      </c>
      <c r="B423" s="5" t="s">
        <v>139</v>
      </c>
      <c r="C423" s="5" t="s">
        <v>13</v>
      </c>
      <c r="D423" s="5" t="s">
        <v>14</v>
      </c>
      <c r="E423" s="5" t="s">
        <v>220</v>
      </c>
      <c r="F423" s="5" t="s">
        <v>14</v>
      </c>
      <c r="G423" s="5">
        <v>1</v>
      </c>
    </row>
    <row r="424" spans="1:7" outlineLevel="2" collapsed="1">
      <c r="A424" s="6" t="s">
        <v>14</v>
      </c>
      <c r="B424" s="7" t="s">
        <v>226</v>
      </c>
      <c r="C424" s="6" t="s">
        <v>13</v>
      </c>
      <c r="D424" s="6" t="b">
        <f>EXACT(G340,"Hourly")</f>
        <v>1</v>
      </c>
      <c r="E424" s="6" t="s">
        <v>227</v>
      </c>
      <c r="F424" s="6" t="s">
        <v>14</v>
      </c>
      <c r="G424" s="6" t="s">
        <v>13</v>
      </c>
    </row>
    <row r="425" spans="1:7" ht="29" outlineLevel="3" collapsed="1">
      <c r="A425" s="5" t="s">
        <v>11</v>
      </c>
      <c r="B425" s="5" t="s">
        <v>53</v>
      </c>
      <c r="C425" s="8" t="s">
        <v>228</v>
      </c>
      <c r="D425" s="5"/>
      <c r="E425" s="5" t="s">
        <v>229</v>
      </c>
      <c r="F425" s="5" t="s">
        <v>14</v>
      </c>
      <c r="G425" s="5" t="s">
        <v>230</v>
      </c>
    </row>
    <row r="426" spans="1:7" ht="29" outlineLevel="3" collapsed="1">
      <c r="A426" s="5" t="s">
        <v>11</v>
      </c>
      <c r="B426" s="5" t="s">
        <v>139</v>
      </c>
      <c r="C426" s="5" t="s">
        <v>13</v>
      </c>
      <c r="D426" s="5"/>
      <c r="E426" s="5" t="s">
        <v>231</v>
      </c>
      <c r="F426" s="5" t="s">
        <v>14</v>
      </c>
      <c r="G426" s="5">
        <v>1</v>
      </c>
    </row>
    <row r="427" spans="1:7" outlineLevel="2" collapsed="1">
      <c r="A427" s="6" t="s">
        <v>11</v>
      </c>
      <c r="B427" s="7" t="s">
        <v>232</v>
      </c>
      <c r="C427" s="6" t="s">
        <v>13</v>
      </c>
      <c r="D427" s="6"/>
      <c r="E427" s="6" t="s">
        <v>232</v>
      </c>
      <c r="F427" s="6" t="s">
        <v>14</v>
      </c>
      <c r="G427" s="6" t="s">
        <v>13</v>
      </c>
    </row>
    <row r="428" spans="1:7" outlineLevel="3" collapsed="1">
      <c r="A428" s="5" t="s">
        <v>14</v>
      </c>
      <c r="B428" s="5" t="s">
        <v>139</v>
      </c>
      <c r="C428" s="5" t="s">
        <v>13</v>
      </c>
      <c r="D428" s="5" t="s">
        <v>14</v>
      </c>
      <c r="E428" s="5" t="s">
        <v>233</v>
      </c>
      <c r="F428" s="5" t="s">
        <v>14</v>
      </c>
      <c r="G428" s="5">
        <v>1</v>
      </c>
    </row>
    <row r="429" spans="1:7" ht="409.5" outlineLevel="3" collapsed="1">
      <c r="A429" s="5" t="s">
        <v>14</v>
      </c>
      <c r="B429" s="5" t="s">
        <v>60</v>
      </c>
      <c r="C429" s="9" t="s">
        <v>61</v>
      </c>
      <c r="D429" s="5"/>
      <c r="E429" s="10" t="s">
        <v>234</v>
      </c>
      <c r="F429" s="5" t="s">
        <v>14</v>
      </c>
      <c r="G429" s="5" t="s">
        <v>13</v>
      </c>
    </row>
    <row r="430" spans="1:7" outlineLevel="3" collapsed="1">
      <c r="A430" s="5" t="s">
        <v>11</v>
      </c>
      <c r="B430" s="5" t="s">
        <v>139</v>
      </c>
      <c r="C430" s="5" t="s">
        <v>13</v>
      </c>
      <c r="D430" s="5"/>
      <c r="E430" s="5" t="s">
        <v>235</v>
      </c>
      <c r="F430" s="5" t="s">
        <v>14</v>
      </c>
      <c r="G430" s="5">
        <v>1</v>
      </c>
    </row>
    <row r="431" spans="1:7" outlineLevel="3" collapsed="1">
      <c r="A431" s="5" t="s">
        <v>11</v>
      </c>
      <c r="B431" s="5" t="s">
        <v>139</v>
      </c>
      <c r="C431" s="5" t="s">
        <v>13</v>
      </c>
      <c r="D431" s="5"/>
      <c r="E431" s="5" t="s">
        <v>236</v>
      </c>
      <c r="F431" s="5" t="s">
        <v>14</v>
      </c>
      <c r="G431" s="5">
        <v>1</v>
      </c>
    </row>
    <row r="432" spans="1:7" outlineLevel="3" collapsed="1">
      <c r="A432" s="6" t="s">
        <v>11</v>
      </c>
      <c r="B432" s="7" t="s">
        <v>237</v>
      </c>
      <c r="C432" s="6" t="s">
        <v>13</v>
      </c>
      <c r="D432" s="6"/>
      <c r="E432" s="6" t="s">
        <v>237</v>
      </c>
      <c r="F432" s="6" t="s">
        <v>11</v>
      </c>
      <c r="G432" s="6" t="s">
        <v>13</v>
      </c>
    </row>
    <row r="433" spans="1:7" outlineLevel="4" collapsed="1">
      <c r="A433" s="5" t="s">
        <v>11</v>
      </c>
      <c r="B433" s="5" t="s">
        <v>15</v>
      </c>
      <c r="C433" s="5" t="s">
        <v>13</v>
      </c>
      <c r="D433" s="5"/>
      <c r="E433" s="5" t="s">
        <v>238</v>
      </c>
      <c r="F433" s="5" t="s">
        <v>14</v>
      </c>
      <c r="G433" s="5" t="s">
        <v>17</v>
      </c>
    </row>
    <row r="434" spans="1:7" outlineLevel="4" collapsed="1">
      <c r="A434" s="5" t="s">
        <v>11</v>
      </c>
      <c r="B434" s="5" t="s">
        <v>41</v>
      </c>
      <c r="C434" s="5" t="s">
        <v>13</v>
      </c>
      <c r="D434" s="5"/>
      <c r="E434" s="5" t="s">
        <v>239</v>
      </c>
      <c r="F434" s="5" t="s">
        <v>14</v>
      </c>
      <c r="G434" s="5" t="s">
        <v>43</v>
      </c>
    </row>
    <row r="435" spans="1:7" outlineLevel="4" collapsed="1">
      <c r="A435" s="5" t="s">
        <v>11</v>
      </c>
      <c r="B435" s="5" t="s">
        <v>139</v>
      </c>
      <c r="C435" s="5" t="s">
        <v>13</v>
      </c>
      <c r="D435" s="5"/>
      <c r="E435" s="5" t="s">
        <v>240</v>
      </c>
      <c r="F435" s="5" t="s">
        <v>14</v>
      </c>
      <c r="G435" s="5">
        <v>1</v>
      </c>
    </row>
    <row r="436" spans="1:7" outlineLevel="4" collapsed="1">
      <c r="A436" s="5" t="s">
        <v>11</v>
      </c>
      <c r="B436" s="5" t="s">
        <v>139</v>
      </c>
      <c r="C436" s="5" t="s">
        <v>13</v>
      </c>
      <c r="D436" s="5"/>
      <c r="E436" s="5" t="s">
        <v>241</v>
      </c>
      <c r="F436" s="5" t="s">
        <v>14</v>
      </c>
      <c r="G436" s="5">
        <v>1</v>
      </c>
    </row>
    <row r="437" spans="1:7" outlineLevel="2" collapsed="1">
      <c r="A437" s="6" t="s">
        <v>11</v>
      </c>
      <c r="B437" s="7" t="s">
        <v>242</v>
      </c>
      <c r="C437" s="6" t="s">
        <v>13</v>
      </c>
      <c r="D437" s="6"/>
      <c r="E437" s="6" t="s">
        <v>242</v>
      </c>
      <c r="F437" s="6" t="s">
        <v>14</v>
      </c>
      <c r="G437" s="6" t="s">
        <v>13</v>
      </c>
    </row>
    <row r="438" spans="1:7" ht="29" outlineLevel="3" collapsed="1">
      <c r="A438" s="5" t="s">
        <v>11</v>
      </c>
      <c r="B438" s="5" t="s">
        <v>53</v>
      </c>
      <c r="C438" s="8" t="s">
        <v>243</v>
      </c>
      <c r="D438" s="5"/>
      <c r="E438" s="5" t="s">
        <v>244</v>
      </c>
      <c r="F438" s="5" t="s">
        <v>14</v>
      </c>
      <c r="G438" s="5" t="s">
        <v>11</v>
      </c>
    </row>
    <row r="439" spans="1:7" outlineLevel="3" collapsed="1">
      <c r="A439" s="6" t="s">
        <v>14</v>
      </c>
      <c r="B439" s="7" t="s">
        <v>245</v>
      </c>
      <c r="C439" s="6" t="s">
        <v>13</v>
      </c>
      <c r="D439" s="6" t="b">
        <f>EXACT(G438,"No")</f>
        <v>0</v>
      </c>
      <c r="E439" s="6" t="s">
        <v>246</v>
      </c>
      <c r="F439" s="6" t="s">
        <v>14</v>
      </c>
      <c r="G439" s="6" t="s">
        <v>13</v>
      </c>
    </row>
    <row r="440" spans="1:7" ht="29" outlineLevel="4" collapsed="1">
      <c r="A440" s="5" t="s">
        <v>11</v>
      </c>
      <c r="B440" s="5" t="s">
        <v>53</v>
      </c>
      <c r="C440" s="8" t="s">
        <v>247</v>
      </c>
      <c r="D440" s="5"/>
      <c r="E440" s="5" t="s">
        <v>248</v>
      </c>
      <c r="F440" s="5" t="s">
        <v>14</v>
      </c>
      <c r="G440" s="5" t="s">
        <v>249</v>
      </c>
    </row>
    <row r="441" spans="1:7" outlineLevel="4" collapsed="1">
      <c r="A441" s="6" t="s">
        <v>14</v>
      </c>
      <c r="B441" s="7" t="s">
        <v>250</v>
      </c>
      <c r="C441" s="6" t="s">
        <v>13</v>
      </c>
      <c r="D441" s="6" t="b">
        <f>EXACT(G440,"Neither")</f>
        <v>0</v>
      </c>
      <c r="E441" s="6" t="s">
        <v>250</v>
      </c>
      <c r="F441" s="6" t="s">
        <v>14</v>
      </c>
      <c r="G441" s="6" t="s">
        <v>13</v>
      </c>
    </row>
    <row r="442" spans="1:7" outlineLevel="5" collapsed="1">
      <c r="A442" s="5" t="s">
        <v>14</v>
      </c>
      <c r="B442" s="5" t="s">
        <v>139</v>
      </c>
      <c r="C442" s="5" t="s">
        <v>13</v>
      </c>
      <c r="D442" s="5" t="s">
        <v>14</v>
      </c>
      <c r="E442" s="5" t="s">
        <v>251</v>
      </c>
      <c r="F442" s="5" t="s">
        <v>14</v>
      </c>
      <c r="G442" s="5">
        <v>1</v>
      </c>
    </row>
    <row r="443" spans="1:7" outlineLevel="5" collapsed="1">
      <c r="A443" s="5" t="s">
        <v>14</v>
      </c>
      <c r="B443" s="5" t="s">
        <v>139</v>
      </c>
      <c r="C443" s="5" t="s">
        <v>13</v>
      </c>
      <c r="D443" s="5" t="s">
        <v>14</v>
      </c>
      <c r="E443" s="5" t="s">
        <v>252</v>
      </c>
      <c r="F443" s="5" t="s">
        <v>14</v>
      </c>
      <c r="G443" s="5">
        <v>1</v>
      </c>
    </row>
    <row r="444" spans="1:7" outlineLevel="5" collapsed="1">
      <c r="A444" s="5" t="s">
        <v>14</v>
      </c>
      <c r="B444" s="5" t="s">
        <v>139</v>
      </c>
      <c r="C444" s="5" t="s">
        <v>13</v>
      </c>
      <c r="D444" s="5" t="s">
        <v>14</v>
      </c>
      <c r="E444" s="5" t="s">
        <v>253</v>
      </c>
      <c r="F444" s="5" t="s">
        <v>14</v>
      </c>
      <c r="G444" s="5">
        <v>1</v>
      </c>
    </row>
    <row r="445" spans="1:7" outlineLevel="5" collapsed="1">
      <c r="A445" s="5" t="s">
        <v>14</v>
      </c>
      <c r="B445" s="5" t="s">
        <v>139</v>
      </c>
      <c r="C445" s="5" t="s">
        <v>13</v>
      </c>
      <c r="D445" s="5" t="s">
        <v>14</v>
      </c>
      <c r="E445" s="5" t="s">
        <v>233</v>
      </c>
      <c r="F445" s="5" t="s">
        <v>14</v>
      </c>
      <c r="G445" s="5">
        <v>1</v>
      </c>
    </row>
    <row r="446" spans="1:7" ht="29" outlineLevel="5" collapsed="1">
      <c r="A446" s="5" t="s">
        <v>11</v>
      </c>
      <c r="B446" s="5" t="s">
        <v>53</v>
      </c>
      <c r="C446" s="8" t="s">
        <v>254</v>
      </c>
      <c r="D446" s="5"/>
      <c r="E446" s="5" t="s">
        <v>255</v>
      </c>
      <c r="F446" s="5" t="s">
        <v>14</v>
      </c>
      <c r="G446" s="5" t="s">
        <v>11</v>
      </c>
    </row>
    <row r="447" spans="1:7" ht="43.5" outlineLevel="5" collapsed="1">
      <c r="A447" s="5" t="s">
        <v>11</v>
      </c>
      <c r="B447" s="5" t="s">
        <v>53</v>
      </c>
      <c r="C447" s="8" t="s">
        <v>256</v>
      </c>
      <c r="D447" s="5"/>
      <c r="E447" s="5" t="s">
        <v>257</v>
      </c>
      <c r="F447" s="5" t="s">
        <v>14</v>
      </c>
      <c r="G447" s="5" t="s">
        <v>258</v>
      </c>
    </row>
    <row r="448" spans="1:7" ht="29" outlineLevel="5" collapsed="1">
      <c r="A448" s="5" t="s">
        <v>11</v>
      </c>
      <c r="B448" s="5" t="s">
        <v>53</v>
      </c>
      <c r="C448" s="8" t="s">
        <v>259</v>
      </c>
      <c r="D448" s="5"/>
      <c r="E448" s="5" t="s">
        <v>260</v>
      </c>
      <c r="F448" s="5" t="s">
        <v>14</v>
      </c>
      <c r="G448" s="5" t="s">
        <v>11</v>
      </c>
    </row>
    <row r="449" spans="1:7" outlineLevel="5" collapsed="1">
      <c r="A449" s="5" t="s">
        <v>14</v>
      </c>
      <c r="B449" s="5" t="s">
        <v>139</v>
      </c>
      <c r="C449" s="5" t="s">
        <v>13</v>
      </c>
      <c r="D449" s="5" t="s">
        <v>14</v>
      </c>
      <c r="E449" s="5" t="s">
        <v>261</v>
      </c>
      <c r="F449" s="5" t="s">
        <v>14</v>
      </c>
      <c r="G449" s="5">
        <v>1</v>
      </c>
    </row>
    <row r="450" spans="1:7" outlineLevel="4" collapsed="1">
      <c r="A450" s="6" t="s">
        <v>14</v>
      </c>
      <c r="B450" s="7" t="s">
        <v>262</v>
      </c>
      <c r="C450" s="6" t="s">
        <v>13</v>
      </c>
      <c r="D450" s="6" t="b">
        <f>EXACT(G440,"Isolated System")</f>
        <v>0</v>
      </c>
      <c r="E450" s="6" t="s">
        <v>263</v>
      </c>
      <c r="F450" s="6" t="s">
        <v>14</v>
      </c>
      <c r="G450" s="6" t="s">
        <v>13</v>
      </c>
    </row>
    <row r="451" spans="1:7" outlineLevel="5" collapsed="1">
      <c r="A451" s="5" t="s">
        <v>14</v>
      </c>
      <c r="B451" s="5" t="s">
        <v>139</v>
      </c>
      <c r="C451" s="5" t="s">
        <v>13</v>
      </c>
      <c r="D451" s="5" t="s">
        <v>14</v>
      </c>
      <c r="E451" s="5" t="s">
        <v>251</v>
      </c>
      <c r="F451" s="5" t="s">
        <v>14</v>
      </c>
      <c r="G451" s="5">
        <v>1</v>
      </c>
    </row>
    <row r="452" spans="1:7" outlineLevel="5" collapsed="1">
      <c r="A452" s="5" t="s">
        <v>14</v>
      </c>
      <c r="B452" s="5" t="s">
        <v>139</v>
      </c>
      <c r="C452" s="5" t="s">
        <v>13</v>
      </c>
      <c r="D452" s="5" t="s">
        <v>14</v>
      </c>
      <c r="E452" s="5" t="s">
        <v>252</v>
      </c>
      <c r="F452" s="5" t="s">
        <v>14</v>
      </c>
      <c r="G452" s="5">
        <v>1</v>
      </c>
    </row>
    <row r="453" spans="1:7" outlineLevel="5" collapsed="1">
      <c r="A453" s="5" t="s">
        <v>14</v>
      </c>
      <c r="B453" s="5" t="s">
        <v>139</v>
      </c>
      <c r="C453" s="5" t="s">
        <v>13</v>
      </c>
      <c r="D453" s="5" t="s">
        <v>14</v>
      </c>
      <c r="E453" s="5" t="s">
        <v>253</v>
      </c>
      <c r="F453" s="5" t="s">
        <v>14</v>
      </c>
      <c r="G453" s="5">
        <v>1</v>
      </c>
    </row>
    <row r="454" spans="1:7" outlineLevel="5" collapsed="1">
      <c r="A454" s="5" t="s">
        <v>14</v>
      </c>
      <c r="B454" s="5" t="s">
        <v>139</v>
      </c>
      <c r="C454" s="5" t="s">
        <v>13</v>
      </c>
      <c r="D454" s="5" t="s">
        <v>14</v>
      </c>
      <c r="E454" s="5" t="s">
        <v>261</v>
      </c>
      <c r="F454" s="5" t="s">
        <v>14</v>
      </c>
      <c r="G454" s="5">
        <v>1</v>
      </c>
    </row>
    <row r="455" spans="1:7" outlineLevel="5" collapsed="1">
      <c r="A455" s="5" t="s">
        <v>14</v>
      </c>
      <c r="B455" s="5" t="s">
        <v>139</v>
      </c>
      <c r="C455" s="5" t="s">
        <v>13</v>
      </c>
      <c r="D455" s="5" t="s">
        <v>14</v>
      </c>
      <c r="E455" s="5" t="s">
        <v>233</v>
      </c>
      <c r="F455" s="5" t="s">
        <v>14</v>
      </c>
      <c r="G455" s="5">
        <v>1</v>
      </c>
    </row>
    <row r="456" spans="1:7" ht="29" outlineLevel="5" collapsed="1">
      <c r="A456" s="5" t="s">
        <v>11</v>
      </c>
      <c r="B456" s="5" t="s">
        <v>53</v>
      </c>
      <c r="C456" s="8" t="s">
        <v>264</v>
      </c>
      <c r="D456" s="5"/>
      <c r="E456" s="5" t="s">
        <v>265</v>
      </c>
      <c r="F456" s="5" t="s">
        <v>14</v>
      </c>
      <c r="G456" s="5" t="s">
        <v>266</v>
      </c>
    </row>
    <row r="457" spans="1:7" outlineLevel="5" collapsed="1">
      <c r="A457" s="6" t="s">
        <v>14</v>
      </c>
      <c r="B457" s="7" t="s">
        <v>267</v>
      </c>
      <c r="C457" s="6" t="s">
        <v>13</v>
      </c>
      <c r="D457" s="6" t="b">
        <f>EXACT(G456,"Multiple")</f>
        <v>0</v>
      </c>
      <c r="E457" s="6" t="s">
        <v>268</v>
      </c>
      <c r="F457" s="6" t="s">
        <v>14</v>
      </c>
      <c r="G457" s="6" t="s">
        <v>13</v>
      </c>
    </row>
    <row r="458" spans="1:7" ht="29" outlineLevel="6" collapsed="1">
      <c r="A458" s="5" t="s">
        <v>11</v>
      </c>
      <c r="B458" s="5" t="s">
        <v>53</v>
      </c>
      <c r="C458" s="8" t="s">
        <v>349</v>
      </c>
      <c r="D458" s="5"/>
      <c r="E458" s="5" t="s">
        <v>350</v>
      </c>
      <c r="F458" s="5" t="s">
        <v>14</v>
      </c>
      <c r="G458" s="5" t="s">
        <v>351</v>
      </c>
    </row>
    <row r="459" spans="1:7" ht="29" outlineLevel="6" collapsed="1">
      <c r="A459" s="5" t="s">
        <v>14</v>
      </c>
      <c r="B459" s="5" t="s">
        <v>53</v>
      </c>
      <c r="C459" s="8" t="s">
        <v>352</v>
      </c>
      <c r="D459" s="5" t="b">
        <f>EXACT(G458,"Isolated grid systems with multiple fuel and technology types with combined cycle power plants")</f>
        <v>0</v>
      </c>
      <c r="E459" s="5" t="s">
        <v>353</v>
      </c>
      <c r="F459" s="5" t="s">
        <v>14</v>
      </c>
      <c r="G459" s="5" t="s">
        <v>11</v>
      </c>
    </row>
    <row r="460" spans="1:7" ht="29" outlineLevel="6" collapsed="1">
      <c r="A460" s="5" t="s">
        <v>14</v>
      </c>
      <c r="B460" s="5" t="s">
        <v>53</v>
      </c>
      <c r="C460" s="8" t="s">
        <v>354</v>
      </c>
      <c r="D460" s="5" t="b">
        <f>EXACT(G458,"Isolated grid systems with multiple fuel and technology types without combined cycle power plants")</f>
        <v>0</v>
      </c>
      <c r="E460" s="5" t="s">
        <v>353</v>
      </c>
      <c r="F460" s="5" t="s">
        <v>14</v>
      </c>
      <c r="G460" s="5" t="s">
        <v>11</v>
      </c>
    </row>
    <row r="461" spans="1:7" outlineLevel="4" collapsed="1">
      <c r="A461" s="6" t="s">
        <v>14</v>
      </c>
      <c r="B461" s="7" t="s">
        <v>250</v>
      </c>
      <c r="C461" s="6" t="s">
        <v>13</v>
      </c>
      <c r="D461" s="6" t="b">
        <f>EXACT(G440,"Grid is located in LDC/SIDs/URC")</f>
        <v>1</v>
      </c>
      <c r="E461" s="6" t="s">
        <v>250</v>
      </c>
      <c r="F461" s="6" t="s">
        <v>14</v>
      </c>
      <c r="G461" s="6" t="s">
        <v>13</v>
      </c>
    </row>
    <row r="462" spans="1:7" outlineLevel="5" collapsed="1">
      <c r="A462" s="5" t="s">
        <v>14</v>
      </c>
      <c r="B462" s="5" t="s">
        <v>139</v>
      </c>
      <c r="C462" s="5" t="s">
        <v>13</v>
      </c>
      <c r="D462" s="5" t="s">
        <v>14</v>
      </c>
      <c r="E462" s="5" t="s">
        <v>251</v>
      </c>
      <c r="F462" s="5" t="s">
        <v>14</v>
      </c>
      <c r="G462" s="5">
        <v>1</v>
      </c>
    </row>
    <row r="463" spans="1:7" outlineLevel="5" collapsed="1">
      <c r="A463" s="5" t="s">
        <v>14</v>
      </c>
      <c r="B463" s="5" t="s">
        <v>139</v>
      </c>
      <c r="C463" s="5" t="s">
        <v>13</v>
      </c>
      <c r="D463" s="5" t="s">
        <v>14</v>
      </c>
      <c r="E463" s="5" t="s">
        <v>252</v>
      </c>
      <c r="F463" s="5" t="s">
        <v>14</v>
      </c>
      <c r="G463" s="5">
        <v>1</v>
      </c>
    </row>
    <row r="464" spans="1:7" outlineLevel="5" collapsed="1">
      <c r="A464" s="5" t="s">
        <v>14</v>
      </c>
      <c r="B464" s="5" t="s">
        <v>139</v>
      </c>
      <c r="C464" s="5" t="s">
        <v>13</v>
      </c>
      <c r="D464" s="5" t="s">
        <v>14</v>
      </c>
      <c r="E464" s="5" t="s">
        <v>253</v>
      </c>
      <c r="F464" s="5" t="s">
        <v>14</v>
      </c>
      <c r="G464" s="5">
        <v>1</v>
      </c>
    </row>
    <row r="465" spans="1:7" outlineLevel="5" collapsed="1">
      <c r="A465" s="5" t="s">
        <v>14</v>
      </c>
      <c r="B465" s="5" t="s">
        <v>139</v>
      </c>
      <c r="C465" s="5" t="s">
        <v>13</v>
      </c>
      <c r="D465" s="5" t="s">
        <v>14</v>
      </c>
      <c r="E465" s="5" t="s">
        <v>233</v>
      </c>
      <c r="F465" s="5" t="s">
        <v>14</v>
      </c>
      <c r="G465" s="5">
        <v>1</v>
      </c>
    </row>
    <row r="466" spans="1:7" ht="29" outlineLevel="5" collapsed="1">
      <c r="A466" s="5" t="s">
        <v>11</v>
      </c>
      <c r="B466" s="5" t="s">
        <v>53</v>
      </c>
      <c r="C466" s="8" t="s">
        <v>254</v>
      </c>
      <c r="D466" s="5"/>
      <c r="E466" s="5" t="s">
        <v>255</v>
      </c>
      <c r="F466" s="5" t="s">
        <v>14</v>
      </c>
      <c r="G466" s="5" t="s">
        <v>11</v>
      </c>
    </row>
    <row r="467" spans="1:7" ht="43.5" outlineLevel="5" collapsed="1">
      <c r="A467" s="5" t="s">
        <v>11</v>
      </c>
      <c r="B467" s="5" t="s">
        <v>53</v>
      </c>
      <c r="C467" s="8" t="s">
        <v>256</v>
      </c>
      <c r="D467" s="5"/>
      <c r="E467" s="5" t="s">
        <v>257</v>
      </c>
      <c r="F467" s="5" t="s">
        <v>14</v>
      </c>
      <c r="G467" s="5" t="s">
        <v>258</v>
      </c>
    </row>
    <row r="468" spans="1:7" ht="29" outlineLevel="5" collapsed="1">
      <c r="A468" s="5" t="s">
        <v>11</v>
      </c>
      <c r="B468" s="5" t="s">
        <v>53</v>
      </c>
      <c r="C468" s="8" t="s">
        <v>259</v>
      </c>
      <c r="D468" s="5"/>
      <c r="E468" s="5" t="s">
        <v>260</v>
      </c>
      <c r="F468" s="5" t="s">
        <v>14</v>
      </c>
      <c r="G468" s="5" t="s">
        <v>11</v>
      </c>
    </row>
    <row r="469" spans="1:7" outlineLevel="5" collapsed="1">
      <c r="A469" s="5" t="s">
        <v>14</v>
      </c>
      <c r="B469" s="5" t="s">
        <v>139</v>
      </c>
      <c r="C469" s="5" t="s">
        <v>13</v>
      </c>
      <c r="D469" s="5" t="s">
        <v>14</v>
      </c>
      <c r="E469" s="5" t="s">
        <v>261</v>
      </c>
      <c r="F469" s="5" t="s">
        <v>14</v>
      </c>
      <c r="G469" s="5">
        <v>1</v>
      </c>
    </row>
    <row r="470" spans="1:7" outlineLevel="3" collapsed="1">
      <c r="A470" s="6" t="s">
        <v>14</v>
      </c>
      <c r="B470" s="7" t="s">
        <v>269</v>
      </c>
      <c r="C470" s="6" t="s">
        <v>13</v>
      </c>
      <c r="D470" s="6" t="b">
        <f>EXACT(G438,"Yes")</f>
        <v>1</v>
      </c>
      <c r="E470" s="6" t="s">
        <v>269</v>
      </c>
      <c r="F470" s="6" t="s">
        <v>14</v>
      </c>
      <c r="G470" s="6" t="s">
        <v>13</v>
      </c>
    </row>
    <row r="471" spans="1:7" outlineLevel="4" collapsed="1">
      <c r="A471" s="5" t="s">
        <v>14</v>
      </c>
      <c r="B471" s="5" t="s">
        <v>139</v>
      </c>
      <c r="C471" s="5" t="s">
        <v>13</v>
      </c>
      <c r="D471" s="5" t="s">
        <v>14</v>
      </c>
      <c r="E471" s="5" t="s">
        <v>251</v>
      </c>
      <c r="F471" s="5" t="s">
        <v>14</v>
      </c>
      <c r="G471" s="5">
        <v>1</v>
      </c>
    </row>
    <row r="472" spans="1:7" outlineLevel="4" collapsed="1">
      <c r="A472" s="5" t="s">
        <v>14</v>
      </c>
      <c r="B472" s="5" t="s">
        <v>139</v>
      </c>
      <c r="C472" s="5" t="s">
        <v>13</v>
      </c>
      <c r="D472" s="5" t="s">
        <v>14</v>
      </c>
      <c r="E472" s="5" t="s">
        <v>261</v>
      </c>
      <c r="F472" s="5" t="s">
        <v>14</v>
      </c>
      <c r="G472" s="5">
        <v>1</v>
      </c>
    </row>
    <row r="473" spans="1:7" outlineLevel="4" collapsed="1">
      <c r="A473" s="5" t="s">
        <v>14</v>
      </c>
      <c r="B473" s="5" t="s">
        <v>139</v>
      </c>
      <c r="C473" s="5" t="s">
        <v>13</v>
      </c>
      <c r="D473" s="5" t="s">
        <v>14</v>
      </c>
      <c r="E473" s="5" t="s">
        <v>252</v>
      </c>
      <c r="F473" s="5" t="s">
        <v>14</v>
      </c>
      <c r="G473" s="5">
        <v>1</v>
      </c>
    </row>
    <row r="474" spans="1:7" outlineLevel="4" collapsed="1">
      <c r="A474" s="5" t="s">
        <v>14</v>
      </c>
      <c r="B474" s="5" t="s">
        <v>139</v>
      </c>
      <c r="C474" s="5" t="s">
        <v>13</v>
      </c>
      <c r="D474" s="5" t="s">
        <v>14</v>
      </c>
      <c r="E474" s="5" t="s">
        <v>253</v>
      </c>
      <c r="F474" s="5" t="s">
        <v>14</v>
      </c>
      <c r="G474" s="5">
        <v>1</v>
      </c>
    </row>
    <row r="475" spans="1:7" ht="29" outlineLevel="3" collapsed="1">
      <c r="A475" s="5" t="s">
        <v>11</v>
      </c>
      <c r="B475" s="5" t="s">
        <v>53</v>
      </c>
      <c r="C475" s="8" t="s">
        <v>270</v>
      </c>
      <c r="D475" s="5"/>
      <c r="E475" s="5" t="s">
        <v>271</v>
      </c>
      <c r="F475" s="5" t="s">
        <v>14</v>
      </c>
      <c r="G475" s="5" t="s">
        <v>11</v>
      </c>
    </row>
    <row r="476" spans="1:7" ht="29" outlineLevel="3" collapsed="1">
      <c r="A476" s="5" t="s">
        <v>11</v>
      </c>
      <c r="B476" s="5" t="s">
        <v>53</v>
      </c>
      <c r="C476" s="8" t="s">
        <v>272</v>
      </c>
      <c r="D476" s="5"/>
      <c r="E476" s="5" t="s">
        <v>273</v>
      </c>
      <c r="F476" s="5" t="s">
        <v>14</v>
      </c>
      <c r="G476" s="5" t="s">
        <v>274</v>
      </c>
    </row>
    <row r="477" spans="1:7" outlineLevel="3" collapsed="1">
      <c r="A477" s="5" t="s">
        <v>14</v>
      </c>
      <c r="B477" s="5" t="s">
        <v>139</v>
      </c>
      <c r="C477" s="5" t="s">
        <v>13</v>
      </c>
      <c r="D477" s="5" t="s">
        <v>14</v>
      </c>
      <c r="E477" s="5" t="s">
        <v>275</v>
      </c>
      <c r="F477" s="5" t="s">
        <v>14</v>
      </c>
      <c r="G477" s="5">
        <v>1</v>
      </c>
    </row>
    <row r="478" spans="1:7" outlineLevel="1" collapsed="1">
      <c r="A478" s="6" t="s">
        <v>14</v>
      </c>
      <c r="B478" s="7" t="s">
        <v>276</v>
      </c>
      <c r="C478" s="6" t="s">
        <v>13</v>
      </c>
      <c r="D478" s="6" t="b">
        <f>EXACT(G337,"Use conservative default values")</f>
        <v>0</v>
      </c>
      <c r="E478" s="6" t="s">
        <v>277</v>
      </c>
      <c r="F478" s="6" t="s">
        <v>14</v>
      </c>
      <c r="G478" s="6" t="s">
        <v>13</v>
      </c>
    </row>
    <row r="479" spans="1:7" ht="43.5" outlineLevel="2" collapsed="1">
      <c r="A479" s="5" t="s">
        <v>11</v>
      </c>
      <c r="B479" s="5" t="s">
        <v>53</v>
      </c>
      <c r="C479" s="8" t="s">
        <v>278</v>
      </c>
      <c r="D479" s="5"/>
      <c r="E479" s="5" t="s">
        <v>279</v>
      </c>
      <c r="F479" s="5" t="s">
        <v>14</v>
      </c>
      <c r="G479" s="5" t="s">
        <v>280</v>
      </c>
    </row>
    <row r="480" spans="1:7" ht="43.5" outlineLevel="2" collapsed="1">
      <c r="A480" s="5" t="s">
        <v>14</v>
      </c>
      <c r="B480" s="5" t="s">
        <v>53</v>
      </c>
      <c r="C480" s="8" t="s">
        <v>281</v>
      </c>
      <c r="D480" s="5" t="b">
        <f>EXACT(G479,"Only to baseline electricity consumption sources but not to project or leakage electricity consumption sources")</f>
        <v>0</v>
      </c>
      <c r="E480" s="5" t="s">
        <v>282</v>
      </c>
      <c r="F480" s="5" t="s">
        <v>14</v>
      </c>
      <c r="G480" s="5" t="s">
        <v>11</v>
      </c>
    </row>
    <row r="481" spans="1:7" outlineLevel="1" collapsed="1">
      <c r="A481" s="6" t="s">
        <v>11</v>
      </c>
      <c r="B481" s="7" t="s">
        <v>283</v>
      </c>
      <c r="C481" s="6" t="s">
        <v>13</v>
      </c>
      <c r="D481" s="6"/>
      <c r="E481" s="6" t="s">
        <v>283</v>
      </c>
      <c r="F481" s="6" t="s">
        <v>14</v>
      </c>
      <c r="G481" s="6" t="s">
        <v>13</v>
      </c>
    </row>
    <row r="482" spans="1:7" ht="29" outlineLevel="2" collapsed="1">
      <c r="A482" s="5" t="s">
        <v>11</v>
      </c>
      <c r="B482" s="5" t="s">
        <v>139</v>
      </c>
      <c r="C482" s="5" t="s">
        <v>13</v>
      </c>
      <c r="D482" s="5"/>
      <c r="E482" s="5" t="s">
        <v>284</v>
      </c>
      <c r="F482" s="5" t="s">
        <v>14</v>
      </c>
      <c r="G482" s="5">
        <v>1</v>
      </c>
    </row>
    <row r="483" spans="1:7" ht="29" outlineLevel="2" collapsed="1">
      <c r="A483" s="5" t="s">
        <v>11</v>
      </c>
      <c r="B483" s="5" t="s">
        <v>139</v>
      </c>
      <c r="C483" s="5" t="s">
        <v>13</v>
      </c>
      <c r="D483" s="5"/>
      <c r="E483" s="5" t="s">
        <v>285</v>
      </c>
      <c r="F483" s="5" t="s">
        <v>14</v>
      </c>
      <c r="G483" s="5">
        <v>1</v>
      </c>
    </row>
    <row r="484" spans="1:7" outlineLevel="2" collapsed="1">
      <c r="A484" s="5" t="s">
        <v>11</v>
      </c>
      <c r="B484" s="5" t="s">
        <v>15</v>
      </c>
      <c r="C484" s="5" t="s">
        <v>13</v>
      </c>
      <c r="D484" s="5"/>
      <c r="E484" s="5" t="s">
        <v>286</v>
      </c>
      <c r="F484" s="5" t="s">
        <v>14</v>
      </c>
      <c r="G484" s="5" t="s">
        <v>17</v>
      </c>
    </row>
    <row r="485" spans="1:7" ht="29" outlineLevel="2" collapsed="1">
      <c r="A485" s="5" t="s">
        <v>11</v>
      </c>
      <c r="B485" s="5" t="s">
        <v>139</v>
      </c>
      <c r="C485" s="5" t="s">
        <v>13</v>
      </c>
      <c r="D485" s="5"/>
      <c r="E485" s="5" t="s">
        <v>287</v>
      </c>
      <c r="F485" s="5" t="s">
        <v>14</v>
      </c>
      <c r="G485" s="5">
        <v>1</v>
      </c>
    </row>
    <row r="486" spans="1:7" ht="29" outlineLevel="2" collapsed="1">
      <c r="A486" s="5" t="s">
        <v>11</v>
      </c>
      <c r="B486" s="5" t="s">
        <v>139</v>
      </c>
      <c r="C486" s="5" t="s">
        <v>13</v>
      </c>
      <c r="D486" s="5"/>
      <c r="E486" s="5" t="s">
        <v>288</v>
      </c>
      <c r="F486" s="5" t="s">
        <v>14</v>
      </c>
      <c r="G486" s="5">
        <v>1</v>
      </c>
    </row>
    <row r="487" spans="1:7" outlineLevel="2" collapsed="1">
      <c r="A487" s="5" t="s">
        <v>11</v>
      </c>
      <c r="B487" s="5" t="s">
        <v>15</v>
      </c>
      <c r="C487" s="5" t="s">
        <v>13</v>
      </c>
      <c r="D487" s="5"/>
      <c r="E487" s="5" t="s">
        <v>289</v>
      </c>
      <c r="F487" s="5" t="s">
        <v>14</v>
      </c>
      <c r="G487" s="5" t="s">
        <v>17</v>
      </c>
    </row>
    <row r="488" spans="1:7" ht="29" outlineLevel="2" collapsed="1">
      <c r="A488" s="5" t="s">
        <v>11</v>
      </c>
      <c r="B488" s="5" t="s">
        <v>139</v>
      </c>
      <c r="C488" s="5" t="s">
        <v>13</v>
      </c>
      <c r="D488" s="5"/>
      <c r="E488" s="5" t="s">
        <v>290</v>
      </c>
      <c r="F488" s="5" t="s">
        <v>14</v>
      </c>
      <c r="G488" s="5">
        <v>1</v>
      </c>
    </row>
    <row r="489" spans="1:7" ht="29" outlineLevel="2" collapsed="1">
      <c r="A489" s="5" t="s">
        <v>11</v>
      </c>
      <c r="B489" s="5" t="s">
        <v>139</v>
      </c>
      <c r="C489" s="5" t="s">
        <v>13</v>
      </c>
      <c r="D489" s="5"/>
      <c r="E489" s="5" t="s">
        <v>291</v>
      </c>
      <c r="F489" s="5" t="s">
        <v>14</v>
      </c>
      <c r="G489" s="5">
        <v>1</v>
      </c>
    </row>
    <row r="490" spans="1:7" outlineLevel="2" collapsed="1">
      <c r="A490" s="5" t="s">
        <v>11</v>
      </c>
      <c r="B490" s="5" t="s">
        <v>15</v>
      </c>
      <c r="C490" s="5" t="s">
        <v>13</v>
      </c>
      <c r="D490" s="5"/>
      <c r="E490" s="5" t="s">
        <v>292</v>
      </c>
      <c r="F490" s="5" t="s">
        <v>14</v>
      </c>
      <c r="G490" s="5" t="s">
        <v>17</v>
      </c>
    </row>
    <row r="491" spans="1:7">
      <c r="A491" s="3" t="s">
        <v>14</v>
      </c>
      <c r="B491" s="3" t="s">
        <v>139</v>
      </c>
      <c r="C491" s="3" t="s">
        <v>13</v>
      </c>
      <c r="D491" s="3" t="s">
        <v>14</v>
      </c>
      <c r="E491" s="3" t="s">
        <v>355</v>
      </c>
      <c r="F491" s="3" t="s">
        <v>14</v>
      </c>
      <c r="G491" s="3">
        <v>1</v>
      </c>
    </row>
    <row r="492" spans="1:7">
      <c r="A492" s="3" t="s">
        <v>14</v>
      </c>
      <c r="B492" s="3" t="s">
        <v>139</v>
      </c>
      <c r="C492" s="3" t="s">
        <v>13</v>
      </c>
      <c r="D492" s="3" t="s">
        <v>14</v>
      </c>
      <c r="E492" s="3" t="s">
        <v>356</v>
      </c>
      <c r="F492" s="3" t="s">
        <v>14</v>
      </c>
      <c r="G492" s="3">
        <v>1</v>
      </c>
    </row>
    <row r="493" spans="1:7">
      <c r="A493" s="3" t="s">
        <v>14</v>
      </c>
      <c r="B493" s="3" t="s">
        <v>139</v>
      </c>
      <c r="C493" s="3" t="s">
        <v>13</v>
      </c>
      <c r="D493" s="3" t="s">
        <v>14</v>
      </c>
      <c r="E493" s="3" t="s">
        <v>357</v>
      </c>
      <c r="F493" s="3" t="s">
        <v>14</v>
      </c>
      <c r="G493" s="3">
        <v>1</v>
      </c>
    </row>
    <row r="494" spans="1:7" ht="29">
      <c r="A494" s="3" t="s">
        <v>14</v>
      </c>
      <c r="B494" s="3" t="s">
        <v>139</v>
      </c>
      <c r="C494" s="3" t="s">
        <v>13</v>
      </c>
      <c r="D494" s="3" t="s">
        <v>14</v>
      </c>
      <c r="E494" s="3" t="s">
        <v>358</v>
      </c>
      <c r="F494" s="3" t="s">
        <v>14</v>
      </c>
      <c r="G494" s="3">
        <v>1</v>
      </c>
    </row>
    <row r="495" spans="1:7">
      <c r="A495" s="3" t="s">
        <v>14</v>
      </c>
      <c r="B495" s="3" t="s">
        <v>139</v>
      </c>
      <c r="C495" s="3" t="s">
        <v>13</v>
      </c>
      <c r="D495" s="3" t="s">
        <v>14</v>
      </c>
      <c r="E495" s="3" t="s">
        <v>359</v>
      </c>
      <c r="F495" s="3" t="s">
        <v>14</v>
      </c>
      <c r="G495" s="3">
        <v>1</v>
      </c>
    </row>
    <row r="496" spans="1:7" ht="29">
      <c r="A496" s="3" t="s">
        <v>14</v>
      </c>
      <c r="B496" s="3" t="s">
        <v>139</v>
      </c>
      <c r="C496" s="3" t="s">
        <v>13</v>
      </c>
      <c r="D496" s="3" t="s">
        <v>14</v>
      </c>
      <c r="E496" s="3" t="s">
        <v>360</v>
      </c>
      <c r="F496" s="3" t="s">
        <v>14</v>
      </c>
      <c r="G496" s="3">
        <v>1</v>
      </c>
    </row>
  </sheetData>
  <mergeCells count="3">
    <mergeCell ref="A1:G1"/>
    <mergeCell ref="B2:G2"/>
    <mergeCell ref="B3:G3"/>
  </mergeCells>
  <hyperlinks>
    <hyperlink ref="C5" location="#'If emissions are calcul (enum)'!A3" display="If emissions are calcul (enum)" xr:uid="{00000000-0004-0000-1E00-000000000000}"/>
    <hyperlink ref="B6" location="#'Tool 05 Scenario C'!A1" display="Tool 05 Scenario C" xr:uid="{00000000-0004-0000-1E00-000001000000}"/>
    <hyperlink ref="C7" location="#'Please select the appro (enum)'!A3" display="Please select the appro (enum)" xr:uid="{00000000-0004-0000-1E00-000002000000}"/>
    <hyperlink ref="B8" location="#'Tool 05 Scenario A'!A1" display="Tool 05 Scenario A" xr:uid="{00000000-0004-0000-1E00-000003000000}"/>
    <hyperlink ref="C9" location="#'Scenario A has 2 option (enum)'!A3" display="Scenario A has 2 option (enum)" xr:uid="{00000000-0004-0000-1E00-000004000000}"/>
    <hyperlink ref="B10" location="#'Tool 07'!A1" display="Tool 07" xr:uid="{00000000-0004-0000-1E00-000005000000}"/>
    <hyperlink ref="C12" location="#'Does you have hourly or (enum)'!A3" display="Does you have hourly or (enum)" xr:uid="{00000000-0004-0000-1E00-000006000000}"/>
    <hyperlink ref="B13" location="#'Is LCMR share less than 50% in'!A1" display="Is LCMR share less than 50% in" xr:uid="{00000000-0004-0000-1E00-000007000000}"/>
    <hyperlink ref="C14" location="#'Is LCMR share less than (enum)'!A3" display="Is LCMR share less than (enum)" xr:uid="{00000000-0004-0000-1E00-000008000000}"/>
    <hyperlink ref="B15" location="#'Is the average load by LCMR le'!A1" display="Is the average load by LCMR le" xr:uid="{00000000-0004-0000-1E00-000009000000}"/>
    <hyperlink ref="C16" location="#'Is the average load by  (enum)'!A3" display="Is the average load by  (enum)" xr:uid="{00000000-0004-0000-1E00-00000A000000}"/>
    <hyperlink ref="B17" location="#'Are hourly loads of the grid i'!A1" display="Are hourly loads of the grid i" xr:uid="{00000000-0004-0000-1E00-00000B000000}"/>
    <hyperlink ref="C18" location="#'Are hourly loads of the (enum)'!A3" display="Are hourly loads of the (enum)" xr:uid="{00000000-0004-0000-1E00-00000C000000}"/>
    <hyperlink ref="B19" location="#'Is the LASL more than one thir'!A1" display="Is the LASL more than one thir" xr:uid="{00000000-0004-0000-1E00-00000D000000}"/>
    <hyperlink ref="C20" location="#'Is the LASL more than o (enum)'!A3" display="Is the LASL more than o (enum)" xr:uid="{00000000-0004-0000-1E00-00000E000000}"/>
    <hyperlink ref="B21" location="#'Do you have annual aggregated '!A1" display="Do you have annual aggregated " xr:uid="{00000000-0004-0000-1E00-00000F000000}"/>
    <hyperlink ref="B22" location="#'Simple Adj OM'!A1" display="Simple Adj OM" xr:uid="{00000000-0004-0000-1E00-000010000000}"/>
    <hyperlink ref="B23" location="#'Simple Adj OM'!A1" display="Simple Adj OM" xr:uid="{00000000-0004-0000-1E00-000011000000}"/>
    <hyperlink ref="C24" location="#'Select the approach you (enum)'!A3" display="Select the approach you (enum)" xr:uid="{00000000-0004-0000-1E00-000012000000}"/>
    <hyperlink ref="B25" location="#'Lambda Approach 2'!A1" display="Lambda Approach 2" xr:uid="{00000000-0004-0000-1E00-000013000000}"/>
    <hyperlink ref="B26" location="#'Lambda Approach 1'!A1" display="Lambda Approach 1" xr:uid="{00000000-0004-0000-1E00-000014000000}"/>
    <hyperlink ref="B28" location="#'(Average OM Simple Adj OM) Pow'!A1" display="(Average OM Simple Adj OM) Pow" xr:uid="{00000000-0004-0000-1E00-000015000000}"/>
    <hyperlink ref="B29" location="#'Average OM Simple OM'!A1" display="Average OM Simple OM" xr:uid="{00000000-0004-0000-1E00-000016000000}"/>
    <hyperlink ref="C30" location="#'Select one of the two o (enum)'!A3" display="Select one of the two o (enum)" xr:uid="{00000000-0004-0000-1E00-000017000000}"/>
    <hyperlink ref="B31" location="#'Calculation based on total fue'!A1" display="Calculation based on total fue" xr:uid="{00000000-0004-0000-1E00-000018000000}"/>
    <hyperlink ref="B34" location="#'Fuel Type'!A1" display="Fuel Type" xr:uid="{00000000-0004-0000-1E00-000019000000}"/>
    <hyperlink ref="B35" location="#'Calculation based on average e'!A1" display="Calculation based on average e" xr:uid="{00000000-0004-0000-1E00-00001A000000}"/>
    <hyperlink ref="B37" location="#'(Average OM Simple Adj OM) Pow'!A1" display="(Average OM Simple Adj OM) Pow" xr:uid="{00000000-0004-0000-1E00-00001B000000}"/>
    <hyperlink ref="B39" location="#'Average OM Simple OM'!A1" display="Average OM Simple OM" xr:uid="{00000000-0004-0000-1E00-00001C000000}"/>
    <hyperlink ref="C40" location="#'Select one of the two o (enum)'!A3" display="Select one of the two o (enum)" xr:uid="{00000000-0004-0000-1E00-00001D000000}"/>
    <hyperlink ref="B41" location="#'Calculation based on total fue'!A1" display="Calculation based on total fue" xr:uid="{00000000-0004-0000-1E00-00001E000000}"/>
    <hyperlink ref="B44" location="#'Fuel Type'!A1" display="Fuel Type" xr:uid="{00000000-0004-0000-1E00-00001F000000}"/>
    <hyperlink ref="B49" location="#'Calculation based on average e'!A1" display="Calculation based on average e" xr:uid="{00000000-0004-0000-1E00-000020000000}"/>
    <hyperlink ref="B51" location="#'(Average OM Simple Adj OM) Pow'!A1" display="(Average OM Simple Adj OM) Pow" xr:uid="{00000000-0004-0000-1E00-000021000000}"/>
    <hyperlink ref="C52" location="#'Select the option that  (enum)'!A3" display="Select the option that  (enum)" xr:uid="{00000000-0004-0000-1E00-000022000000}"/>
    <hyperlink ref="B53" location="#'Average OM (Option A3)'!A1" display="Average OM (Option A3)" xr:uid="{00000000-0004-0000-1E00-000023000000}"/>
    <hyperlink ref="B54" location="#'Average OM (Option A2)'!A1" display="Average OM (Option A2)" xr:uid="{00000000-0004-0000-1E00-000024000000}"/>
    <hyperlink ref="B55" location="#'Average OM (Option A1)'!A1" display="Average OM (Option A1)" xr:uid="{00000000-0004-0000-1E00-000025000000}"/>
    <hyperlink ref="B57" location="#'Dispatch Data OM'!A1" display="Dispatch Data OM" xr:uid="{00000000-0004-0000-1E00-000026000000}"/>
    <hyperlink ref="C58" location="#'Select the option th 1 (enum)'!A3" display="Select the option th 1 (enum)" xr:uid="{00000000-0004-0000-1E00-000027000000}"/>
    <hyperlink ref="B60" location="#'Build Margin'!A1" display="Build Margin" xr:uid="{00000000-0004-0000-1E00-000028000000}"/>
    <hyperlink ref="B65" location="#'Power Unit'!A1" display="Power Unit" xr:uid="{00000000-0004-0000-1E00-000029000000}"/>
    <hyperlink ref="B70" location="#'Combined Margin'!A1" display="Combined Margin" xr:uid="{00000000-0004-0000-1E00-00002A000000}"/>
    <hyperlink ref="C71" location="#'Is data to determine Bu (enum)'!A3" display="Is data to determine Bu (enum)" xr:uid="{00000000-0004-0000-1E00-00002B000000}"/>
    <hyperlink ref="B72" location="#'Combined Margin. Is grid locat'!A1" display="Combined Margin. Is grid locat" xr:uid="{00000000-0004-0000-1E00-00002C000000}"/>
    <hyperlink ref="C73" location="#'Is grid located in LDCS (enum)'!A3" display="Is grid located in LDCS (enum)" xr:uid="{00000000-0004-0000-1E00-00002D000000}"/>
    <hyperlink ref="B74" location="#'Simplified CM'!A1" display="Simplified CM" xr:uid="{00000000-0004-0000-1E00-00002E000000}"/>
    <hyperlink ref="C79" location="#'Is the project activity (enum)'!A3" display="Is the project activity (enum)" xr:uid="{00000000-0004-0000-1E00-00002F000000}"/>
    <hyperlink ref="C80" location="#'Is the share of renewab (enum)'!A3" display="Is the share of renewab (enum)" xr:uid="{00000000-0004-0000-1E00-000030000000}"/>
    <hyperlink ref="C81" location="#'Has natural gas been us (enum)'!A3" display="Has natural gas been us (enum)" xr:uid="{00000000-0004-0000-1E00-000031000000}"/>
    <hyperlink ref="B83" location="#'Simplified CM for Isolated Gri'!A1" display="Simplified CM for Isolated Gri" xr:uid="{00000000-0004-0000-1E00-000032000000}"/>
    <hyperlink ref="C89" location="#'Is there a single diese (enum)'!A3" display="Is there a single diese (enum)" xr:uid="{00000000-0004-0000-1E00-000033000000}"/>
    <hyperlink ref="B90" location="#'For multiple power plants choo'!A1" display="For multiple power plants choo" xr:uid="{00000000-0004-0000-1E00-000034000000}"/>
    <hyperlink ref="C91" location="#'For multiple power plan (enum)'!A3" display="For multiple power plan (enum)" xr:uid="{00000000-0004-0000-1E00-000035000000}"/>
    <hyperlink ref="C92" location="#'Are there gaseous fuel- (enum)'!A3" display="Are there gaseous fuel- (enum)" xr:uid="{00000000-0004-0000-1E00-000036000000}"/>
    <hyperlink ref="C93" location="#'Are there gaseous fu 1 (enum)'!A3" display="Are there gaseous fu 1 (enum)" xr:uid="{00000000-0004-0000-1E00-000037000000}"/>
    <hyperlink ref="B94" location="#'Simplified CM'!A1" display="Simplified CM" xr:uid="{00000000-0004-0000-1E00-000038000000}"/>
    <hyperlink ref="C99" location="#'Is the project activity (enum)'!A3" display="Is the project activity (enum)" xr:uid="{00000000-0004-0000-1E00-000039000000}"/>
    <hyperlink ref="C100" location="#'Is the share of renewab (enum)'!A3" display="Is the share of renewab (enum)" xr:uid="{00000000-0004-0000-1E00-00003A000000}"/>
    <hyperlink ref="C101" location="#'Has natural gas been us (enum)'!A3" display="Has natural gas been us (enum)" xr:uid="{00000000-0004-0000-1E00-00003B000000}"/>
    <hyperlink ref="B103" location="#'Weighted average CM'!A1" display="Weighted average CM" xr:uid="{00000000-0004-0000-1E00-00003C000000}"/>
    <hyperlink ref="C108" location="#'Is this data for the fi (enum)'!A3" display="Is this data for the fi (enum)" xr:uid="{00000000-0004-0000-1E00-00003D000000}"/>
    <hyperlink ref="C109" location="#'Select the option th 2 (enum)'!A3" display="Select the option th 2 (enum)" xr:uid="{00000000-0004-0000-1E00-00003E000000}"/>
    <hyperlink ref="B111" location="#'Tool 05 Scenario A | Default V'!A1" display="Tool 05 Scenario A | Default V" xr:uid="{00000000-0004-0000-1E00-00003F000000}"/>
    <hyperlink ref="C112" location="#'Choose which option  1 (enum)'!A3" display="Choose which option  1 (enum)" xr:uid="{00000000-0004-0000-1E00-000040000000}"/>
    <hyperlink ref="C113" location="#'Does hydro power plants (enum)'!A3" display="Does hydro power plants (enum)" xr:uid="{00000000-0004-0000-1E00-000041000000}"/>
    <hyperlink ref="B114" location="#'Generic Approach'!A1" display="Generic Approach" xr:uid="{00000000-0004-0000-1E00-000042000000}"/>
    <hyperlink ref="B124" location="#'Tool 05 Scenario B'!A1" display="Tool 05 Scenario B" xr:uid="{00000000-0004-0000-1E00-000043000000}"/>
    <hyperlink ref="C125" location="#'Tool 05 provides 2 appr (enum)'!A3" display="Tool 05 provides 2 appr (enum)" xr:uid="{00000000-0004-0000-1E00-000044000000}"/>
    <hyperlink ref="B126" location="#'Tool 05 Scenario B | Generic A'!A1" display="Tool 05 Scenario B | Generic A" xr:uid="{00000000-0004-0000-1E00-000045000000}"/>
    <hyperlink ref="C127" location="#'Please select which app (enum)'!A3" display="Please select which app (enum)" xr:uid="{00000000-0004-0000-1E00-000046000000}"/>
    <hyperlink ref="C128" location="#'Choose which option app (enum)'!A3" display="Choose which option app (enum)" xr:uid="{00000000-0004-0000-1E00-000047000000}"/>
    <hyperlink ref="C129" location="#'Select the option th 3 (enum)'!A3" display="Select the option th 3 (enum)" xr:uid="{00000000-0004-0000-1E00-000048000000}"/>
    <hyperlink ref="B130" location="#'Tool 05 Power Plants'!A1" display="Tool 05 Power Plants" xr:uid="{00000000-0004-0000-1E00-000049000000}"/>
    <hyperlink ref="C132" location="#'Type of fossil fuel use (enum)'!A3" display="Type of fossil fuel use (enum)" xr:uid="{00000000-0004-0000-1E00-00004A000000}"/>
    <hyperlink ref="B142" location="#'Generic Approach'!A1" display="Generic Approach" xr:uid="{00000000-0004-0000-1E00-00004B000000}"/>
    <hyperlink ref="B156" location="#'Tool 05 Scenario B'!A1" display="Tool 05 Scenario B" xr:uid="{00000000-0004-0000-1E00-00004C000000}"/>
    <hyperlink ref="C157" location="#'Tool 05 provides 2 appr (enum)'!A3" display="Tool 05 provides 2 appr (enum)" xr:uid="{00000000-0004-0000-1E00-00004D000000}"/>
    <hyperlink ref="B158" location="#'Tool 05 Scenario B | Generic A'!A1" display="Tool 05 Scenario B | Generic A" xr:uid="{00000000-0004-0000-1E00-00004E000000}"/>
    <hyperlink ref="C159" location="#'Please select which app (enum)'!A3" display="Please select which app (enum)" xr:uid="{00000000-0004-0000-1E00-00004F000000}"/>
    <hyperlink ref="C160" location="#'Choose which option app (enum)'!A3" display="Choose which option app (enum)" xr:uid="{00000000-0004-0000-1E00-000050000000}"/>
    <hyperlink ref="C161" location="#'Select the option th 3 (enum)'!A3" display="Select the option th 3 (enum)" xr:uid="{00000000-0004-0000-1E00-000051000000}"/>
    <hyperlink ref="B162" location="#'Tool 05 Power Plants'!A1" display="Tool 05 Power Plants" xr:uid="{00000000-0004-0000-1E00-000052000000}"/>
    <hyperlink ref="C164" location="#'Type of fossil fuel use (enum)'!A3" display="Type of fossil fuel use (enum)" xr:uid="{00000000-0004-0000-1E00-000053000000}"/>
    <hyperlink ref="B174" location="#'Generic Approach'!A1" display="Generic Approach" xr:uid="{00000000-0004-0000-1E00-000054000000}"/>
    <hyperlink ref="B188" location="#'Tool 05 Scenario A'!A1" display="Tool 05 Scenario A" xr:uid="{00000000-0004-0000-1E00-000055000000}"/>
    <hyperlink ref="C189" location="#'Scenario A has 2 option (enum)'!A3" display="Scenario A has 2 option (enum)" xr:uid="{00000000-0004-0000-1E00-000056000000}"/>
    <hyperlink ref="B190" location="#'Tool 07'!A1" display="Tool 07" xr:uid="{00000000-0004-0000-1E00-000057000000}"/>
    <hyperlink ref="C192" location="#'Does you have hourly or (enum)'!A3" display="Does you have hourly or (enum)" xr:uid="{00000000-0004-0000-1E00-000058000000}"/>
    <hyperlink ref="B193" location="#'Is LCMR share less than 50% in'!A1" display="Is LCMR share less than 50% in" xr:uid="{00000000-0004-0000-1E00-000059000000}"/>
    <hyperlink ref="C194" location="#'Is LCMR share less than (enum)'!A3" display="Is LCMR share less than (enum)" xr:uid="{00000000-0004-0000-1E00-00005A000000}"/>
    <hyperlink ref="B195" location="#'Is the average load by LCMR le'!A1" display="Is the average load by LCMR le" xr:uid="{00000000-0004-0000-1E00-00005B000000}"/>
    <hyperlink ref="C196" location="#'Is the average load by  (enum)'!A3" display="Is the average load by  (enum)" xr:uid="{00000000-0004-0000-1E00-00005C000000}"/>
    <hyperlink ref="B197" location="#'Are hourly loads of the grid i'!A1" display="Are hourly loads of the grid i" xr:uid="{00000000-0004-0000-1E00-00005D000000}"/>
    <hyperlink ref="C198" location="#'Are hourly loads of the (enum)'!A3" display="Are hourly loads of the (enum)" xr:uid="{00000000-0004-0000-1E00-00005E000000}"/>
    <hyperlink ref="B199" location="#'Is the LASL more than one thir'!A1" display="Is the LASL more than one thir" xr:uid="{00000000-0004-0000-1E00-00005F000000}"/>
    <hyperlink ref="C200" location="#'Is the LASL more than o (enum)'!A3" display="Is the LASL more than o (enum)" xr:uid="{00000000-0004-0000-1E00-000060000000}"/>
    <hyperlink ref="B201" location="#'Do you have annual aggregated '!A1" display="Do you have annual aggregated " xr:uid="{00000000-0004-0000-1E00-000061000000}"/>
    <hyperlink ref="B202" location="#'Simple Adj OM'!A1" display="Simple Adj OM" xr:uid="{00000000-0004-0000-1E00-000062000000}"/>
    <hyperlink ref="B203" location="#'Simple Adj OM'!A1" display="Simple Adj OM" xr:uid="{00000000-0004-0000-1E00-000063000000}"/>
    <hyperlink ref="C204" location="#'Select the approach you (enum)'!A3" display="Select the approach you (enum)" xr:uid="{00000000-0004-0000-1E00-000064000000}"/>
    <hyperlink ref="B205" location="#'Lambda Approach 2'!A1" display="Lambda Approach 2" xr:uid="{00000000-0004-0000-1E00-000065000000}"/>
    <hyperlink ref="B206" location="#'Lambda Approach 1'!A1" display="Lambda Approach 1" xr:uid="{00000000-0004-0000-1E00-000066000000}"/>
    <hyperlink ref="B208" location="#'(Average OM Simple Adj OM) Pow'!A1" display="(Average OM Simple Adj OM) Pow" xr:uid="{00000000-0004-0000-1E00-000067000000}"/>
    <hyperlink ref="B209" location="#'Average OM Simple OM'!A1" display="Average OM Simple OM" xr:uid="{00000000-0004-0000-1E00-000068000000}"/>
    <hyperlink ref="C210" location="#'Select one of the two o (enum)'!A3" display="Select one of the two o (enum)" xr:uid="{00000000-0004-0000-1E00-000069000000}"/>
    <hyperlink ref="B211" location="#'Calculation based on total fue'!A1" display="Calculation based on total fue" xr:uid="{00000000-0004-0000-1E00-00006A000000}"/>
    <hyperlink ref="B214" location="#'Fuel Type'!A1" display="Fuel Type" xr:uid="{00000000-0004-0000-1E00-00006B000000}"/>
    <hyperlink ref="B215" location="#'Calculation based on average e'!A1" display="Calculation based on average e" xr:uid="{00000000-0004-0000-1E00-00006C000000}"/>
    <hyperlink ref="B217" location="#'(Average OM Simple Adj OM) Pow'!A1" display="(Average OM Simple Adj OM) Pow" xr:uid="{00000000-0004-0000-1E00-00006D000000}"/>
    <hyperlink ref="B219" location="#'Average OM Simple OM'!A1" display="Average OM Simple OM" xr:uid="{00000000-0004-0000-1E00-00006E000000}"/>
    <hyperlink ref="C220" location="#'Select one of the two o (enum)'!A3" display="Select one of the two o (enum)" xr:uid="{00000000-0004-0000-1E00-00006F000000}"/>
    <hyperlink ref="B221" location="#'Calculation based on total fue'!A1" display="Calculation based on total fue" xr:uid="{00000000-0004-0000-1E00-000070000000}"/>
    <hyperlink ref="B224" location="#'Fuel Type'!A1" display="Fuel Type" xr:uid="{00000000-0004-0000-1E00-000071000000}"/>
    <hyperlink ref="B229" location="#'Calculation based on average e'!A1" display="Calculation based on average e" xr:uid="{00000000-0004-0000-1E00-000072000000}"/>
    <hyperlink ref="B231" location="#'(Average OM Simple Adj OM) Pow'!A1" display="(Average OM Simple Adj OM) Pow" xr:uid="{00000000-0004-0000-1E00-000073000000}"/>
    <hyperlink ref="C232" location="#'Select the option that  (enum)'!A3" display="Select the option that  (enum)" xr:uid="{00000000-0004-0000-1E00-000074000000}"/>
    <hyperlink ref="B233" location="#'Average OM (Option A3)'!A1" display="Average OM (Option A3)" xr:uid="{00000000-0004-0000-1E00-000075000000}"/>
    <hyperlink ref="B234" location="#'Average OM (Option A2)'!A1" display="Average OM (Option A2)" xr:uid="{00000000-0004-0000-1E00-000076000000}"/>
    <hyperlink ref="B235" location="#'Average OM (Option A1)'!A1" display="Average OM (Option A1)" xr:uid="{00000000-0004-0000-1E00-000077000000}"/>
    <hyperlink ref="B237" location="#'Dispatch Data OM'!A1" display="Dispatch Data OM" xr:uid="{00000000-0004-0000-1E00-000078000000}"/>
    <hyperlink ref="C238" location="#'Select the option th 1 (enum)'!A3" display="Select the option th 1 (enum)" xr:uid="{00000000-0004-0000-1E00-000079000000}"/>
    <hyperlink ref="B240" location="#'Build Margin'!A1" display="Build Margin" xr:uid="{00000000-0004-0000-1E00-00007A000000}"/>
    <hyperlink ref="B245" location="#'Power Unit'!A1" display="Power Unit" xr:uid="{00000000-0004-0000-1E00-00007B000000}"/>
    <hyperlink ref="B250" location="#'Combined Margin'!A1" display="Combined Margin" xr:uid="{00000000-0004-0000-1E00-00007C000000}"/>
    <hyperlink ref="C251" location="#'Is data to determine Bu (enum)'!A3" display="Is data to determine Bu (enum)" xr:uid="{00000000-0004-0000-1E00-00007D000000}"/>
    <hyperlink ref="B252" location="#'Combined Margin. Is grid locat'!A1" display="Combined Margin. Is grid locat" xr:uid="{00000000-0004-0000-1E00-00007E000000}"/>
    <hyperlink ref="C253" location="#'Is grid located in LDCS (enum)'!A3" display="Is grid located in LDCS (enum)" xr:uid="{00000000-0004-0000-1E00-00007F000000}"/>
    <hyperlink ref="B254" location="#'Simplified CM'!A1" display="Simplified CM" xr:uid="{00000000-0004-0000-1E00-000080000000}"/>
    <hyperlink ref="C259" location="#'Is the project activity (enum)'!A3" display="Is the project activity (enum)" xr:uid="{00000000-0004-0000-1E00-000081000000}"/>
    <hyperlink ref="C260" location="#'Is the share of renewab (enum)'!A3" display="Is the share of renewab (enum)" xr:uid="{00000000-0004-0000-1E00-000082000000}"/>
    <hyperlink ref="C261" location="#'Has natural gas been us (enum)'!A3" display="Has natural gas been us (enum)" xr:uid="{00000000-0004-0000-1E00-000083000000}"/>
    <hyperlink ref="B263" location="#'Simplified CM for Isolated Gri'!A1" display="Simplified CM for Isolated Gri" xr:uid="{00000000-0004-0000-1E00-000084000000}"/>
    <hyperlink ref="C269" location="#'Is there a single diese (enum)'!A3" display="Is there a single diese (enum)" xr:uid="{00000000-0004-0000-1E00-000085000000}"/>
    <hyperlink ref="B270" location="#'For multiple power plants choo'!A1" display="For multiple power plants choo" xr:uid="{00000000-0004-0000-1E00-000086000000}"/>
    <hyperlink ref="C271" location="#'For multiple power plan (enum)'!A3" display="For multiple power plan (enum)" xr:uid="{00000000-0004-0000-1E00-000087000000}"/>
    <hyperlink ref="C272" location="#'Are there gaseous fuel- (enum)'!A3" display="Are there gaseous fuel- (enum)" xr:uid="{00000000-0004-0000-1E00-000088000000}"/>
    <hyperlink ref="C273" location="#'Are there gaseous fu 1 (enum)'!A3" display="Are there gaseous fu 1 (enum)" xr:uid="{00000000-0004-0000-1E00-000089000000}"/>
    <hyperlink ref="B274" location="#'Simplified CM'!A1" display="Simplified CM" xr:uid="{00000000-0004-0000-1E00-00008A000000}"/>
    <hyperlink ref="C279" location="#'Is the project activity (enum)'!A3" display="Is the project activity (enum)" xr:uid="{00000000-0004-0000-1E00-00008B000000}"/>
    <hyperlink ref="C280" location="#'Is the share of renewab (enum)'!A3" display="Is the share of renewab (enum)" xr:uid="{00000000-0004-0000-1E00-00008C000000}"/>
    <hyperlink ref="C281" location="#'Has natural gas been us (enum)'!A3" display="Has natural gas been us (enum)" xr:uid="{00000000-0004-0000-1E00-00008D000000}"/>
    <hyperlink ref="B283" location="#'Weighted average CM'!A1" display="Weighted average CM" xr:uid="{00000000-0004-0000-1E00-00008E000000}"/>
    <hyperlink ref="C288" location="#'Is this data for the fi (enum)'!A3" display="Is this data for the fi (enum)" xr:uid="{00000000-0004-0000-1E00-00008F000000}"/>
    <hyperlink ref="C289" location="#'Select the option th 2 (enum)'!A3" display="Select the option th 2 (enum)" xr:uid="{00000000-0004-0000-1E00-000090000000}"/>
    <hyperlink ref="B291" location="#'Tool 05 Scenario A | Default V'!A1" display="Tool 05 Scenario A | Default V" xr:uid="{00000000-0004-0000-1E00-000091000000}"/>
    <hyperlink ref="C292" location="#'Choose which option  1 (enum)'!A3" display="Choose which option  1 (enum)" xr:uid="{00000000-0004-0000-1E00-000092000000}"/>
    <hyperlink ref="C293" location="#'Does hydro power plants (enum)'!A3" display="Does hydro power plants (enum)" xr:uid="{00000000-0004-0000-1E00-000093000000}"/>
    <hyperlink ref="B294" location="#'Generic Approach'!A1" display="Generic Approach" xr:uid="{00000000-0004-0000-1E00-000094000000}"/>
    <hyperlink ref="B304" location="#'Tool 05 Scenario B'!A1" display="Tool 05 Scenario B" xr:uid="{00000000-0004-0000-1E00-000095000000}"/>
    <hyperlink ref="C305" location="#'Tool 05 provides 2 appr (enum)'!A3" display="Tool 05 provides 2 appr (enum)" xr:uid="{00000000-0004-0000-1E00-000096000000}"/>
    <hyperlink ref="B306" location="#'Tool 05 Scenario B | Generic A'!A1" display="Tool 05 Scenario B | Generic A" xr:uid="{00000000-0004-0000-1E00-000097000000}"/>
    <hyperlink ref="C307" location="#'Please select which app (enum)'!A3" display="Please select which app (enum)" xr:uid="{00000000-0004-0000-1E00-000098000000}"/>
    <hyperlink ref="C308" location="#'Choose which option app (enum)'!A3" display="Choose which option app (enum)" xr:uid="{00000000-0004-0000-1E00-000099000000}"/>
    <hyperlink ref="C309" location="#'Select the option th 3 (enum)'!A3" display="Select the option th 3 (enum)" xr:uid="{00000000-0004-0000-1E00-00009A000000}"/>
    <hyperlink ref="B310" location="#'Tool 05 Power Plants'!A1" display="Tool 05 Power Plants" xr:uid="{00000000-0004-0000-1E00-00009B000000}"/>
    <hyperlink ref="C312" location="#'Type of fossil fuel use (enum)'!A3" display="Type of fossil fuel use (enum)" xr:uid="{00000000-0004-0000-1E00-00009C000000}"/>
    <hyperlink ref="B322" location="#'Generic Approach'!A1" display="Generic Approach" xr:uid="{00000000-0004-0000-1E00-00009D000000}"/>
    <hyperlink ref="B336" location="#'Tool 05 Scenario A'!A1" display="Tool 05 Scenario A" xr:uid="{00000000-0004-0000-1E00-00009E000000}"/>
    <hyperlink ref="C337" location="#'Scenario A has 2 option (enum)'!A3" display="Scenario A has 2 option (enum)" xr:uid="{00000000-0004-0000-1E00-00009F000000}"/>
    <hyperlink ref="B338" location="#'Tool 07'!A1" display="Tool 07" xr:uid="{00000000-0004-0000-1E00-0000A0000000}"/>
    <hyperlink ref="C340" location="#'Does you have hourly or (enum)'!A3" display="Does you have hourly or (enum)" xr:uid="{00000000-0004-0000-1E00-0000A1000000}"/>
    <hyperlink ref="B341" location="#'Is LCMR share less than 50% in'!A1" display="Is LCMR share less than 50% in" xr:uid="{00000000-0004-0000-1E00-0000A2000000}"/>
    <hyperlink ref="C342" location="#'Is LCMR share less than (enum)'!A3" display="Is LCMR share less than (enum)" xr:uid="{00000000-0004-0000-1E00-0000A3000000}"/>
    <hyperlink ref="B343" location="#'Is the average load by LCMR le'!A1" display="Is the average load by LCMR le" xr:uid="{00000000-0004-0000-1E00-0000A4000000}"/>
    <hyperlink ref="C344" location="#'Is the average load by  (enum)'!A3" display="Is the average load by  (enum)" xr:uid="{00000000-0004-0000-1E00-0000A5000000}"/>
    <hyperlink ref="B345" location="#'Are hourly loads of the grid i'!A1" display="Are hourly loads of the grid i" xr:uid="{00000000-0004-0000-1E00-0000A6000000}"/>
    <hyperlink ref="C346" location="#'Are hourly loads of the (enum)'!A3" display="Are hourly loads of the (enum)" xr:uid="{00000000-0004-0000-1E00-0000A7000000}"/>
    <hyperlink ref="B347" location="#'Is the LASL more than one thir'!A1" display="Is the LASL more than one thir" xr:uid="{00000000-0004-0000-1E00-0000A8000000}"/>
    <hyperlink ref="C348" location="#'Is the LASL more than o (enum)'!A3" display="Is the LASL more than o (enum)" xr:uid="{00000000-0004-0000-1E00-0000A9000000}"/>
    <hyperlink ref="B349" location="#'Do you have annual aggregated '!A1" display="Do you have annual aggregated " xr:uid="{00000000-0004-0000-1E00-0000AA000000}"/>
    <hyperlink ref="C350" location="#'Do you have annual aggr (enum)'!A3" display="Do you have annual aggr (enum)" xr:uid="{00000000-0004-0000-1E00-0000AB000000}"/>
    <hyperlink ref="B352" location="#'Average OM Simple OM'!A1" display="Average OM Simple OM" xr:uid="{00000000-0004-0000-1E00-0000AC000000}"/>
    <hyperlink ref="B353" location="#'Simple Adj OM'!A1" display="Simple Adj OM" xr:uid="{00000000-0004-0000-1E00-0000AD000000}"/>
    <hyperlink ref="C354" location="#'Select the approach you (enum)'!A3" display="Select the approach you (enum)" xr:uid="{00000000-0004-0000-1E00-0000AE000000}"/>
    <hyperlink ref="B355" location="#'Lambda Approach 2'!A1" display="Lambda Approach 2" xr:uid="{00000000-0004-0000-1E00-0000AF000000}"/>
    <hyperlink ref="B356" location="#'Lambda Approach 1'!A1" display="Lambda Approach 1" xr:uid="{00000000-0004-0000-1E00-0000B0000000}"/>
    <hyperlink ref="B358" location="#'(Average OM Simple Adj OM) Pow'!A1" display="(Average OM Simple Adj OM) Pow" xr:uid="{00000000-0004-0000-1E00-0000B1000000}"/>
    <hyperlink ref="B359" location="#'Simple Adj OM'!A1" display="Simple Adj OM" xr:uid="{00000000-0004-0000-1E00-0000B2000000}"/>
    <hyperlink ref="C360" location="#'Select the approach you (enum)'!A3" display="Select the approach you (enum)" xr:uid="{00000000-0004-0000-1E00-0000B3000000}"/>
    <hyperlink ref="B361" location="#'Lambda Approach 2'!A1" display="Lambda Approach 2" xr:uid="{00000000-0004-0000-1E00-0000B4000000}"/>
    <hyperlink ref="B365" location="#'Lambda Approach 1'!A1" display="Lambda Approach 1" xr:uid="{00000000-0004-0000-1E00-0000B5000000}"/>
    <hyperlink ref="B372" location="#'(Average OM Simple Adj OM) Pow'!A1" display="(Average OM Simple Adj OM) Pow" xr:uid="{00000000-0004-0000-1E00-0000B6000000}"/>
    <hyperlink ref="C373" location="#'Select the option that  (enum)'!A3" display="Select the option that  (enum)" xr:uid="{00000000-0004-0000-1E00-0000B7000000}"/>
    <hyperlink ref="B374" location="#'Average OM (Option A3)'!A1" display="Average OM (Option A3)" xr:uid="{00000000-0004-0000-1E00-0000B8000000}"/>
    <hyperlink ref="B375" location="#'Average OM (Option A2)'!A1" display="Average OM (Option A2)" xr:uid="{00000000-0004-0000-1E00-0000B9000000}"/>
    <hyperlink ref="B376" location="#'Average OM (Option A1)'!A1" display="Average OM (Option A1)" xr:uid="{00000000-0004-0000-1E00-0000BA000000}"/>
    <hyperlink ref="B377" location="#'Average OM Simple OM'!A1" display="Average OM Simple OM" xr:uid="{00000000-0004-0000-1E00-0000BB000000}"/>
    <hyperlink ref="C378" location="#'Select one of the two o (enum)'!A3" display="Select one of the two o (enum)" xr:uid="{00000000-0004-0000-1E00-0000BC000000}"/>
    <hyperlink ref="B379" location="#'Calculation based on total fue'!A1" display="Calculation based on total fue" xr:uid="{00000000-0004-0000-1E00-0000BD000000}"/>
    <hyperlink ref="B382" location="#'Fuel Type'!A1" display="Fuel Type" xr:uid="{00000000-0004-0000-1E00-0000BE000000}"/>
    <hyperlink ref="B387" location="#'Calculation based on average e'!A1" display="Calculation based on average e" xr:uid="{00000000-0004-0000-1E00-0000BF000000}"/>
    <hyperlink ref="B389" location="#'(Average OM Simple Adj OM) Pow'!A1" display="(Average OM Simple Adj OM) Pow" xr:uid="{00000000-0004-0000-1E00-0000C0000000}"/>
    <hyperlink ref="C390" location="#'Select the option that  (enum)'!A3" display="Select the option that  (enum)" xr:uid="{00000000-0004-0000-1E00-0000C1000000}"/>
    <hyperlink ref="B391" location="#'Average OM (Option A3)'!A1" display="Average OM (Option A3)" xr:uid="{00000000-0004-0000-1E00-0000C2000000}"/>
    <hyperlink ref="B392" location="#'Average OM (Option A2)'!A1" display="Average OM (Option A2)" xr:uid="{00000000-0004-0000-1E00-0000C3000000}"/>
    <hyperlink ref="B393" location="#'Average OM (Option A1)'!A1" display="Average OM (Option A1)" xr:uid="{00000000-0004-0000-1E00-0000C4000000}"/>
    <hyperlink ref="B395" location="#'Average OM Simple OM'!A1" display="Average OM Simple OM" xr:uid="{00000000-0004-0000-1E00-0000C5000000}"/>
    <hyperlink ref="C396" location="#'Select one of the two o (enum)'!A3" display="Select one of the two o (enum)" xr:uid="{00000000-0004-0000-1E00-0000C6000000}"/>
    <hyperlink ref="B397" location="#'Calculation based on total fue'!A1" display="Calculation based on total fue" xr:uid="{00000000-0004-0000-1E00-0000C7000000}"/>
    <hyperlink ref="B400" location="#'Fuel Type'!A1" display="Fuel Type" xr:uid="{00000000-0004-0000-1E00-0000C8000000}"/>
    <hyperlink ref="B405" location="#'Calculation based on average e'!A1" display="Calculation based on average e" xr:uid="{00000000-0004-0000-1E00-0000C9000000}"/>
    <hyperlink ref="B407" location="#'(Average OM Simple Adj OM) Pow'!A1" display="(Average OM Simple Adj OM) Pow" xr:uid="{00000000-0004-0000-1E00-0000CA000000}"/>
    <hyperlink ref="C408" location="#'Select the option that  (enum)'!A3" display="Select the option that  (enum)" xr:uid="{00000000-0004-0000-1E00-0000CB000000}"/>
    <hyperlink ref="B409" location="#'Average OM (Option A3)'!A1" display="Average OM (Option A3)" xr:uid="{00000000-0004-0000-1E00-0000CC000000}"/>
    <hyperlink ref="B412" location="#'Average OM (Option A2)'!A1" display="Average OM (Option A2)" xr:uid="{00000000-0004-0000-1E00-0000CD000000}"/>
    <hyperlink ref="B417" location="#'Average OM (Option A1)'!A1" display="Average OM (Option A1)" xr:uid="{00000000-0004-0000-1E00-0000CE000000}"/>
    <hyperlink ref="B422" location="#'Fuel Type'!A1" display="Fuel Type" xr:uid="{00000000-0004-0000-1E00-0000CF000000}"/>
    <hyperlink ref="B424" location="#'Dispatch Data OM'!A1" display="Dispatch Data OM" xr:uid="{00000000-0004-0000-1E00-0000D0000000}"/>
    <hyperlink ref="C425" location="#'Select the option th 1 (enum)'!A3" display="Select the option th 1 (enum)" xr:uid="{00000000-0004-0000-1E00-0000D1000000}"/>
    <hyperlink ref="B427" location="#'Build Margin'!A1" display="Build Margin" xr:uid="{00000000-0004-0000-1E00-0000D2000000}"/>
    <hyperlink ref="B432" location="#'Power Unit'!A1" display="Power Unit" xr:uid="{00000000-0004-0000-1E00-0000D3000000}"/>
    <hyperlink ref="B437" location="#'Combined Margin'!A1" display="Combined Margin" xr:uid="{00000000-0004-0000-1E00-0000D4000000}"/>
    <hyperlink ref="C438" location="#'Is data to determine Bu (enum)'!A3" display="Is data to determine Bu (enum)" xr:uid="{00000000-0004-0000-1E00-0000D5000000}"/>
    <hyperlink ref="B439" location="#'Combined Margin. Is grid locat'!A1" display="Combined Margin. Is grid locat" xr:uid="{00000000-0004-0000-1E00-0000D6000000}"/>
    <hyperlink ref="C440" location="#'Is grid located in LDCS (enum)'!A3" display="Is grid located in LDCS (enum)" xr:uid="{00000000-0004-0000-1E00-0000D7000000}"/>
    <hyperlink ref="B441" location="#'Simplified CM'!A1" display="Simplified CM" xr:uid="{00000000-0004-0000-1E00-0000D8000000}"/>
    <hyperlink ref="C446" location="#'Is the project activity (enum)'!A3" display="Is the project activity (enum)" xr:uid="{00000000-0004-0000-1E00-0000D9000000}"/>
    <hyperlink ref="C447" location="#'Is the share of renewab (enum)'!A3" display="Is the share of renewab (enum)" xr:uid="{00000000-0004-0000-1E00-0000DA000000}"/>
    <hyperlink ref="C448" location="#'Has natural gas been us (enum)'!A3" display="Has natural gas been us (enum)" xr:uid="{00000000-0004-0000-1E00-0000DB000000}"/>
    <hyperlink ref="B450" location="#'Simplified CM for Isolated Gri'!A1" display="Simplified CM for Isolated Gri" xr:uid="{00000000-0004-0000-1E00-0000DC000000}"/>
    <hyperlink ref="C456" location="#'Is there a single diese (enum)'!A3" display="Is there a single diese (enum)" xr:uid="{00000000-0004-0000-1E00-0000DD000000}"/>
    <hyperlink ref="B457" location="#'For multiple power plants choo'!A1" display="For multiple power plants choo" xr:uid="{00000000-0004-0000-1E00-0000DE000000}"/>
    <hyperlink ref="C458" location="#'For multiple power plan (enum)'!A3" display="For multiple power plan (enum)" xr:uid="{00000000-0004-0000-1E00-0000DF000000}"/>
    <hyperlink ref="C459" location="#'Are there gaseous fuel- (enum)'!A3" display="Are there gaseous fuel- (enum)" xr:uid="{00000000-0004-0000-1E00-0000E0000000}"/>
    <hyperlink ref="C460" location="#'Are there gaseous fu 1 (enum)'!A3" display="Are there gaseous fu 1 (enum)" xr:uid="{00000000-0004-0000-1E00-0000E1000000}"/>
    <hyperlink ref="B461" location="#'Simplified CM'!A1" display="Simplified CM" xr:uid="{00000000-0004-0000-1E00-0000E2000000}"/>
    <hyperlink ref="C466" location="#'Is the project activity (enum)'!A3" display="Is the project activity (enum)" xr:uid="{00000000-0004-0000-1E00-0000E3000000}"/>
    <hyperlink ref="C467" location="#'Is the share of renewab (enum)'!A3" display="Is the share of renewab (enum)" xr:uid="{00000000-0004-0000-1E00-0000E4000000}"/>
    <hyperlink ref="C468" location="#'Has natural gas been us (enum)'!A3" display="Has natural gas been us (enum)" xr:uid="{00000000-0004-0000-1E00-0000E5000000}"/>
    <hyperlink ref="B470" location="#'Weighted average CM'!A1" display="Weighted average CM" xr:uid="{00000000-0004-0000-1E00-0000E6000000}"/>
    <hyperlink ref="C475" location="#'Is this data for the fi (enum)'!A3" display="Is this data for the fi (enum)" xr:uid="{00000000-0004-0000-1E00-0000E7000000}"/>
    <hyperlink ref="C476" location="#'Select the option th 2 (enum)'!A3" display="Select the option th 2 (enum)" xr:uid="{00000000-0004-0000-1E00-0000E8000000}"/>
    <hyperlink ref="B478" location="#'Tool 05 Scenario A | Default V'!A1" display="Tool 05 Scenario A | Default V" xr:uid="{00000000-0004-0000-1E00-0000E9000000}"/>
    <hyperlink ref="C479" location="#'Choose which option  1 (enum)'!A3" display="Choose which option  1 (enum)" xr:uid="{00000000-0004-0000-1E00-0000EA000000}"/>
    <hyperlink ref="C480" location="#'Does hydro power plants (enum)'!A3" display="Does hydro power plants (enum)" xr:uid="{00000000-0004-0000-1E00-0000EB000000}"/>
    <hyperlink ref="B481" location="#'Generic Approach'!A1" display="Generic Approach" xr:uid="{00000000-0004-0000-1E00-0000EC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02">
        <x14:dataValidation type="list" allowBlank="1" xr:uid="{00000000-0002-0000-1E00-000000000000}">
          <x14:formula1>
            <xm:f>'Is the share of renewab (enum)'!A3:A4</xm:f>
          </x14:formula1>
          <xm:sqref>G100</xm:sqref>
        </x14:dataValidation>
        <x14:dataValidation type="list" allowBlank="1" xr:uid="{00000000-0002-0000-1E00-000001000000}">
          <x14:formula1>
            <xm:f>'Has natural gas been us (enum)'!A3:A4</xm:f>
          </x14:formula1>
          <xm:sqref>G101</xm:sqref>
        </x14:dataValidation>
        <x14:dataValidation type="list" allowBlank="1" xr:uid="{00000000-0002-0000-1E00-000002000000}">
          <x14:formula1>
            <xm:f>'Is this data for the fi (enum)'!A3:A4</xm:f>
          </x14:formula1>
          <xm:sqref>G108</xm:sqref>
        </x14:dataValidation>
        <x14:dataValidation type="list" allowBlank="1" xr:uid="{00000000-0002-0000-1E00-000003000000}">
          <x14:formula1>
            <xm:f>'Select the option th 2 (enum)'!A3:A4</xm:f>
          </x14:formula1>
          <xm:sqref>G109</xm:sqref>
        </x14:dataValidation>
        <x14:dataValidation type="list" allowBlank="1" xr:uid="{00000000-0002-0000-1E00-000004000000}">
          <x14:formula1>
            <xm:f>'Choose which option  1 (enum)'!A3:A4</xm:f>
          </x14:formula1>
          <xm:sqref>G112</xm:sqref>
        </x14:dataValidation>
        <x14:dataValidation type="list" allowBlank="1" xr:uid="{00000000-0002-0000-1E00-000005000000}">
          <x14:formula1>
            <xm:f>'Does hydro power plants (enum)'!A3:A4</xm:f>
          </x14:formula1>
          <xm:sqref>G113</xm:sqref>
        </x14:dataValidation>
        <x14:dataValidation type="list" allowBlank="1" xr:uid="{00000000-0002-0000-1E00-000006000000}">
          <x14:formula1>
            <xm:f>'Does you have hourly or (enum)'!A3:A4</xm:f>
          </x14:formula1>
          <xm:sqref>G12</xm:sqref>
        </x14:dataValidation>
        <x14:dataValidation type="list" allowBlank="1" xr:uid="{00000000-0002-0000-1E00-000007000000}">
          <x14:formula1>
            <xm:f>'Tool 05 provides 2 appr (enum)'!A3:A4</xm:f>
          </x14:formula1>
          <xm:sqref>G125</xm:sqref>
        </x14:dataValidation>
        <x14:dataValidation type="list" allowBlank="1" xr:uid="{00000000-0002-0000-1E00-000008000000}">
          <x14:formula1>
            <xm:f>'Please select which app (enum)'!A3:A4</xm:f>
          </x14:formula1>
          <xm:sqref>G127</xm:sqref>
        </x14:dataValidation>
        <x14:dataValidation type="list" allowBlank="1" xr:uid="{00000000-0002-0000-1E00-000009000000}">
          <x14:formula1>
            <xm:f>'Choose which option app (enum)'!A3:A4</xm:f>
          </x14:formula1>
          <xm:sqref>G128</xm:sqref>
        </x14:dataValidation>
        <x14:dataValidation type="list" allowBlank="1" xr:uid="{00000000-0002-0000-1E00-00000A000000}">
          <x14:formula1>
            <xm:f>'Select the option th 3 (enum)'!A3:A4</xm:f>
          </x14:formula1>
          <xm:sqref>G129</xm:sqref>
        </x14:dataValidation>
        <x14:dataValidation type="list" allowBlank="1" xr:uid="{00000000-0002-0000-1E00-00000B000000}">
          <x14:formula1>
            <xm:f>'Type of fossil fuel use (enum)'!A3:A55</xm:f>
          </x14:formula1>
          <xm:sqref>G132</xm:sqref>
        </x14:dataValidation>
        <x14:dataValidation type="list" allowBlank="1" xr:uid="{00000000-0002-0000-1E00-00000C000000}">
          <x14:formula1>
            <xm:f>'Is LCMR share less than (enum)'!A3:A4</xm:f>
          </x14:formula1>
          <xm:sqref>G14</xm:sqref>
        </x14:dataValidation>
        <x14:dataValidation type="list" allowBlank="1" xr:uid="{00000000-0002-0000-1E00-00000D000000}">
          <x14:formula1>
            <xm:f>'Tool 05 provides 2 appr (enum)'!A3:A4</xm:f>
          </x14:formula1>
          <xm:sqref>G157</xm:sqref>
        </x14:dataValidation>
        <x14:dataValidation type="list" allowBlank="1" xr:uid="{00000000-0002-0000-1E00-00000E000000}">
          <x14:formula1>
            <xm:f>'Please select which app (enum)'!A3:A4</xm:f>
          </x14:formula1>
          <xm:sqref>G159</xm:sqref>
        </x14:dataValidation>
        <x14:dataValidation type="list" allowBlank="1" xr:uid="{00000000-0002-0000-1E00-00000F000000}">
          <x14:formula1>
            <xm:f>'Is the average load by  (enum)'!A3:A4</xm:f>
          </x14:formula1>
          <xm:sqref>G16</xm:sqref>
        </x14:dataValidation>
        <x14:dataValidation type="list" allowBlank="1" xr:uid="{00000000-0002-0000-1E00-000010000000}">
          <x14:formula1>
            <xm:f>'Choose which option app (enum)'!A3:A4</xm:f>
          </x14:formula1>
          <xm:sqref>G160</xm:sqref>
        </x14:dataValidation>
        <x14:dataValidation type="list" allowBlank="1" xr:uid="{00000000-0002-0000-1E00-000011000000}">
          <x14:formula1>
            <xm:f>'Select the option th 3 (enum)'!A3:A4</xm:f>
          </x14:formula1>
          <xm:sqref>G161</xm:sqref>
        </x14:dataValidation>
        <x14:dataValidation type="list" allowBlank="1" xr:uid="{00000000-0002-0000-1E00-000012000000}">
          <x14:formula1>
            <xm:f>'Type of fossil fuel use (enum)'!A3:A55</xm:f>
          </x14:formula1>
          <xm:sqref>G164</xm:sqref>
        </x14:dataValidation>
        <x14:dataValidation type="list" allowBlank="1" xr:uid="{00000000-0002-0000-1E00-000013000000}">
          <x14:formula1>
            <xm:f>'Are hourly loads of the (enum)'!A3:A4</xm:f>
          </x14:formula1>
          <xm:sqref>G18</xm:sqref>
        </x14:dataValidation>
        <x14:dataValidation type="list" allowBlank="1" xr:uid="{00000000-0002-0000-1E00-000014000000}">
          <x14:formula1>
            <xm:f>'Scenario A has 2 option (enum)'!A3:A4</xm:f>
          </x14:formula1>
          <xm:sqref>G189</xm:sqref>
        </x14:dataValidation>
        <x14:dataValidation type="list" allowBlank="1" xr:uid="{00000000-0002-0000-1E00-000015000000}">
          <x14:formula1>
            <xm:f>'Does you have hourly or (enum)'!A3:A4</xm:f>
          </x14:formula1>
          <xm:sqref>G192</xm:sqref>
        </x14:dataValidation>
        <x14:dataValidation type="list" allowBlank="1" xr:uid="{00000000-0002-0000-1E00-000016000000}">
          <x14:formula1>
            <xm:f>'Is LCMR share less than (enum)'!A3:A4</xm:f>
          </x14:formula1>
          <xm:sqref>G194</xm:sqref>
        </x14:dataValidation>
        <x14:dataValidation type="list" allowBlank="1" xr:uid="{00000000-0002-0000-1E00-000017000000}">
          <x14:formula1>
            <xm:f>'Is the average load by  (enum)'!A3:A4</xm:f>
          </x14:formula1>
          <xm:sqref>G196</xm:sqref>
        </x14:dataValidation>
        <x14:dataValidation type="list" allowBlank="1" xr:uid="{00000000-0002-0000-1E00-000018000000}">
          <x14:formula1>
            <xm:f>'Are hourly loads of the (enum)'!A3:A4</xm:f>
          </x14:formula1>
          <xm:sqref>G198</xm:sqref>
        </x14:dataValidation>
        <x14:dataValidation type="list" allowBlank="1" xr:uid="{00000000-0002-0000-1E00-000019000000}">
          <x14:formula1>
            <xm:f>'Is the LASL more than o (enum)'!A3:A4</xm:f>
          </x14:formula1>
          <xm:sqref>G20</xm:sqref>
        </x14:dataValidation>
        <x14:dataValidation type="list" allowBlank="1" xr:uid="{00000000-0002-0000-1E00-00001A000000}">
          <x14:formula1>
            <xm:f>'Is the LASL more than o (enum)'!A3:A4</xm:f>
          </x14:formula1>
          <xm:sqref>G200</xm:sqref>
        </x14:dataValidation>
        <x14:dataValidation type="list" allowBlank="1" xr:uid="{00000000-0002-0000-1E00-00001B000000}">
          <x14:formula1>
            <xm:f>'Select the approach you (enum)'!A3:A4</xm:f>
          </x14:formula1>
          <xm:sqref>G204</xm:sqref>
        </x14:dataValidation>
        <x14:dataValidation type="list" allowBlank="1" xr:uid="{00000000-0002-0000-1E00-00001C000000}">
          <x14:formula1>
            <xm:f>'Select one of the two o (enum)'!A3:A4</xm:f>
          </x14:formula1>
          <xm:sqref>G210</xm:sqref>
        </x14:dataValidation>
        <x14:dataValidation type="list" allowBlank="1" xr:uid="{00000000-0002-0000-1E00-00001D000000}">
          <x14:formula1>
            <xm:f>'Select one of the two o (enum)'!A3:A4</xm:f>
          </x14:formula1>
          <xm:sqref>G220</xm:sqref>
        </x14:dataValidation>
        <x14:dataValidation type="list" allowBlank="1" xr:uid="{00000000-0002-0000-1E00-00001E000000}">
          <x14:formula1>
            <xm:f>'Select the option that  (enum)'!A3:A5</xm:f>
          </x14:formula1>
          <xm:sqref>G232</xm:sqref>
        </x14:dataValidation>
        <x14:dataValidation type="list" allowBlank="1" xr:uid="{00000000-0002-0000-1E00-00001F000000}">
          <x14:formula1>
            <xm:f>'Select the option th 1 (enum)'!A3:A4</xm:f>
          </x14:formula1>
          <xm:sqref>G238</xm:sqref>
        </x14:dataValidation>
        <x14:dataValidation type="list" allowBlank="1" xr:uid="{00000000-0002-0000-1E00-000020000000}">
          <x14:formula1>
            <xm:f>'Select the approach you (enum)'!A3:A4</xm:f>
          </x14:formula1>
          <xm:sqref>G24</xm:sqref>
        </x14:dataValidation>
        <x14:dataValidation type="list" allowBlank="1" xr:uid="{00000000-0002-0000-1E00-000021000000}">
          <x14:formula1>
            <xm:f>'Is data to determine Bu (enum)'!A3:A4</xm:f>
          </x14:formula1>
          <xm:sqref>G251</xm:sqref>
        </x14:dataValidation>
        <x14:dataValidation type="list" allowBlank="1" xr:uid="{00000000-0002-0000-1E00-000022000000}">
          <x14:formula1>
            <xm:f>'Is grid located in LDCS (enum)'!A3:A5</xm:f>
          </x14:formula1>
          <xm:sqref>G253</xm:sqref>
        </x14:dataValidation>
        <x14:dataValidation type="list" allowBlank="1" xr:uid="{00000000-0002-0000-1E00-000023000000}">
          <x14:formula1>
            <xm:f>'Is the project activity (enum)'!A3:A4</xm:f>
          </x14:formula1>
          <xm:sqref>G259</xm:sqref>
        </x14:dataValidation>
        <x14:dataValidation type="list" allowBlank="1" xr:uid="{00000000-0002-0000-1E00-000024000000}">
          <x14:formula1>
            <xm:f>'Is the share of renewab (enum)'!A3:A4</xm:f>
          </x14:formula1>
          <xm:sqref>G260</xm:sqref>
        </x14:dataValidation>
        <x14:dataValidation type="list" allowBlank="1" xr:uid="{00000000-0002-0000-1E00-000025000000}">
          <x14:formula1>
            <xm:f>'Has natural gas been us (enum)'!A3:A4</xm:f>
          </x14:formula1>
          <xm:sqref>G261</xm:sqref>
        </x14:dataValidation>
        <x14:dataValidation type="list" allowBlank="1" xr:uid="{00000000-0002-0000-1E00-000026000000}">
          <x14:formula1>
            <xm:f>'Is there a single diese (enum)'!A3:A4</xm:f>
          </x14:formula1>
          <xm:sqref>G269</xm:sqref>
        </x14:dataValidation>
        <x14:dataValidation type="list" allowBlank="1" xr:uid="{00000000-0002-0000-1E00-000027000000}">
          <x14:formula1>
            <xm:f>'For multiple power plan (enum)'!A3:A5</xm:f>
          </x14:formula1>
          <xm:sqref>G271</xm:sqref>
        </x14:dataValidation>
        <x14:dataValidation type="list" allowBlank="1" xr:uid="{00000000-0002-0000-1E00-000028000000}">
          <x14:formula1>
            <xm:f>'Are there gaseous fuel- (enum)'!A3:A4</xm:f>
          </x14:formula1>
          <xm:sqref>G272</xm:sqref>
        </x14:dataValidation>
        <x14:dataValidation type="list" allowBlank="1" xr:uid="{00000000-0002-0000-1E00-000029000000}">
          <x14:formula1>
            <xm:f>'Are there gaseous fu 1 (enum)'!A3:A4</xm:f>
          </x14:formula1>
          <xm:sqref>G273</xm:sqref>
        </x14:dataValidation>
        <x14:dataValidation type="list" allowBlank="1" xr:uid="{00000000-0002-0000-1E00-00002A000000}">
          <x14:formula1>
            <xm:f>'Is the project activity (enum)'!A3:A4</xm:f>
          </x14:formula1>
          <xm:sqref>G279</xm:sqref>
        </x14:dataValidation>
        <x14:dataValidation type="list" allowBlank="1" xr:uid="{00000000-0002-0000-1E00-00002B000000}">
          <x14:formula1>
            <xm:f>'Is the share of renewab (enum)'!A3:A4</xm:f>
          </x14:formula1>
          <xm:sqref>G280</xm:sqref>
        </x14:dataValidation>
        <x14:dataValidation type="list" allowBlank="1" xr:uid="{00000000-0002-0000-1E00-00002C000000}">
          <x14:formula1>
            <xm:f>'Has natural gas been us (enum)'!A3:A4</xm:f>
          </x14:formula1>
          <xm:sqref>G281</xm:sqref>
        </x14:dataValidation>
        <x14:dataValidation type="list" allowBlank="1" xr:uid="{00000000-0002-0000-1E00-00002D000000}">
          <x14:formula1>
            <xm:f>'Is this data for the fi (enum)'!A3:A4</xm:f>
          </x14:formula1>
          <xm:sqref>G288</xm:sqref>
        </x14:dataValidation>
        <x14:dataValidation type="list" allowBlank="1" xr:uid="{00000000-0002-0000-1E00-00002E000000}">
          <x14:formula1>
            <xm:f>'Select the option th 2 (enum)'!A3:A4</xm:f>
          </x14:formula1>
          <xm:sqref>G289</xm:sqref>
        </x14:dataValidation>
        <x14:dataValidation type="list" allowBlank="1" xr:uid="{00000000-0002-0000-1E00-00002F000000}">
          <x14:formula1>
            <xm:f>'Choose which option  1 (enum)'!A3:A4</xm:f>
          </x14:formula1>
          <xm:sqref>G292</xm:sqref>
        </x14:dataValidation>
        <x14:dataValidation type="list" allowBlank="1" xr:uid="{00000000-0002-0000-1E00-000030000000}">
          <x14:formula1>
            <xm:f>'Does hydro power plants (enum)'!A3:A4</xm:f>
          </x14:formula1>
          <xm:sqref>G293</xm:sqref>
        </x14:dataValidation>
        <x14:dataValidation type="list" allowBlank="1" xr:uid="{00000000-0002-0000-1E00-000031000000}">
          <x14:formula1>
            <xm:f>'Select one of the two o (enum)'!A3:A4</xm:f>
          </x14:formula1>
          <xm:sqref>G30</xm:sqref>
        </x14:dataValidation>
        <x14:dataValidation type="list" allowBlank="1" xr:uid="{00000000-0002-0000-1E00-000032000000}">
          <x14:formula1>
            <xm:f>'Tool 05 provides 2 appr (enum)'!A3:A4</xm:f>
          </x14:formula1>
          <xm:sqref>G305</xm:sqref>
        </x14:dataValidation>
        <x14:dataValidation type="list" allowBlank="1" xr:uid="{00000000-0002-0000-1E00-000033000000}">
          <x14:formula1>
            <xm:f>'Please select which app (enum)'!A3:A4</xm:f>
          </x14:formula1>
          <xm:sqref>G307</xm:sqref>
        </x14:dataValidation>
        <x14:dataValidation type="list" allowBlank="1" xr:uid="{00000000-0002-0000-1E00-000034000000}">
          <x14:formula1>
            <xm:f>'Choose which option app (enum)'!A3:A4</xm:f>
          </x14:formula1>
          <xm:sqref>G308</xm:sqref>
        </x14:dataValidation>
        <x14:dataValidation type="list" allowBlank="1" xr:uid="{00000000-0002-0000-1E00-000035000000}">
          <x14:formula1>
            <xm:f>'Select the option th 3 (enum)'!A3:A4</xm:f>
          </x14:formula1>
          <xm:sqref>G309</xm:sqref>
        </x14:dataValidation>
        <x14:dataValidation type="list" allowBlank="1" xr:uid="{00000000-0002-0000-1E00-000036000000}">
          <x14:formula1>
            <xm:f>'Type of fossil fuel use (enum)'!A3:A55</xm:f>
          </x14:formula1>
          <xm:sqref>G312</xm:sqref>
        </x14:dataValidation>
        <x14:dataValidation type="list" allowBlank="1" xr:uid="{00000000-0002-0000-1E00-000037000000}">
          <x14:formula1>
            <xm:f>'Scenario A has 2 option (enum)'!A3:A4</xm:f>
          </x14:formula1>
          <xm:sqref>G337</xm:sqref>
        </x14:dataValidation>
        <x14:dataValidation type="list" allowBlank="1" xr:uid="{00000000-0002-0000-1E00-000038000000}">
          <x14:formula1>
            <xm:f>'Does you have hourly or (enum)'!A3:A4</xm:f>
          </x14:formula1>
          <xm:sqref>G340</xm:sqref>
        </x14:dataValidation>
        <x14:dataValidation type="list" allowBlank="1" xr:uid="{00000000-0002-0000-1E00-000039000000}">
          <x14:formula1>
            <xm:f>'Is LCMR share less than (enum)'!A3:A4</xm:f>
          </x14:formula1>
          <xm:sqref>G342</xm:sqref>
        </x14:dataValidation>
        <x14:dataValidation type="list" allowBlank="1" xr:uid="{00000000-0002-0000-1E00-00003A000000}">
          <x14:formula1>
            <xm:f>'Is the average load by  (enum)'!A3:A4</xm:f>
          </x14:formula1>
          <xm:sqref>G344</xm:sqref>
        </x14:dataValidation>
        <x14:dataValidation type="list" allowBlank="1" xr:uid="{00000000-0002-0000-1E00-00003B000000}">
          <x14:formula1>
            <xm:f>'Are hourly loads of the (enum)'!A3:A4</xm:f>
          </x14:formula1>
          <xm:sqref>G346</xm:sqref>
        </x14:dataValidation>
        <x14:dataValidation type="list" allowBlank="1" xr:uid="{00000000-0002-0000-1E00-00003C000000}">
          <x14:formula1>
            <xm:f>'Is the LASL more than o (enum)'!A3:A4</xm:f>
          </x14:formula1>
          <xm:sqref>G348</xm:sqref>
        </x14:dataValidation>
        <x14:dataValidation type="list" allowBlank="1" xr:uid="{00000000-0002-0000-1E00-00003D000000}">
          <x14:formula1>
            <xm:f>'Do you have annual aggr (enum)'!A3:A4</xm:f>
          </x14:formula1>
          <xm:sqref>G350</xm:sqref>
        </x14:dataValidation>
        <x14:dataValidation type="list" allowBlank="1" xr:uid="{00000000-0002-0000-1E00-00003E000000}">
          <x14:formula1>
            <xm:f>'Select the approach you (enum)'!A3:A4</xm:f>
          </x14:formula1>
          <xm:sqref>G354</xm:sqref>
        </x14:dataValidation>
        <x14:dataValidation type="list" allowBlank="1" xr:uid="{00000000-0002-0000-1E00-00003F000000}">
          <x14:formula1>
            <xm:f>'Select the approach you (enum)'!A3:A4</xm:f>
          </x14:formula1>
          <xm:sqref>G360</xm:sqref>
        </x14:dataValidation>
        <x14:dataValidation type="list" allowBlank="1" xr:uid="{00000000-0002-0000-1E00-000040000000}">
          <x14:formula1>
            <xm:f>'Select the option that  (enum)'!A3:A5</xm:f>
          </x14:formula1>
          <xm:sqref>G373</xm:sqref>
        </x14:dataValidation>
        <x14:dataValidation type="list" allowBlank="1" xr:uid="{00000000-0002-0000-1E00-000041000000}">
          <x14:formula1>
            <xm:f>'Select one of the two o (enum)'!A3:A4</xm:f>
          </x14:formula1>
          <xm:sqref>G378</xm:sqref>
        </x14:dataValidation>
        <x14:dataValidation type="list" allowBlank="1" xr:uid="{00000000-0002-0000-1E00-000042000000}">
          <x14:formula1>
            <xm:f>'Select the option that  (enum)'!A3:A5</xm:f>
          </x14:formula1>
          <xm:sqref>G390</xm:sqref>
        </x14:dataValidation>
        <x14:dataValidation type="list" allowBlank="1" xr:uid="{00000000-0002-0000-1E00-000043000000}">
          <x14:formula1>
            <xm:f>'Select one of the two o (enum)'!A3:A4</xm:f>
          </x14:formula1>
          <xm:sqref>G396</xm:sqref>
        </x14:dataValidation>
        <x14:dataValidation type="list" allowBlank="1" xr:uid="{00000000-0002-0000-1E00-000044000000}">
          <x14:formula1>
            <xm:f>'Select one of the two o (enum)'!A3:A4</xm:f>
          </x14:formula1>
          <xm:sqref>G40</xm:sqref>
        </x14:dataValidation>
        <x14:dataValidation type="list" allowBlank="1" xr:uid="{00000000-0002-0000-1E00-000045000000}">
          <x14:formula1>
            <xm:f>'Select the option that  (enum)'!A3:A5</xm:f>
          </x14:formula1>
          <xm:sqref>G408</xm:sqref>
        </x14:dataValidation>
        <x14:dataValidation type="list" allowBlank="1" xr:uid="{00000000-0002-0000-1E00-000046000000}">
          <x14:formula1>
            <xm:f>'Select the option th 1 (enum)'!A3:A4</xm:f>
          </x14:formula1>
          <xm:sqref>G425</xm:sqref>
        </x14:dataValidation>
        <x14:dataValidation type="list" allowBlank="1" xr:uid="{00000000-0002-0000-1E00-000047000000}">
          <x14:formula1>
            <xm:f>'Is data to determine Bu (enum)'!A3:A4</xm:f>
          </x14:formula1>
          <xm:sqref>G438</xm:sqref>
        </x14:dataValidation>
        <x14:dataValidation type="list" allowBlank="1" xr:uid="{00000000-0002-0000-1E00-000048000000}">
          <x14:formula1>
            <xm:f>'Is grid located in LDCS (enum)'!A3:A5</xm:f>
          </x14:formula1>
          <xm:sqref>G440</xm:sqref>
        </x14:dataValidation>
        <x14:dataValidation type="list" allowBlank="1" xr:uid="{00000000-0002-0000-1E00-000049000000}">
          <x14:formula1>
            <xm:f>'Is the project activity (enum)'!A3:A4</xm:f>
          </x14:formula1>
          <xm:sqref>G446</xm:sqref>
        </x14:dataValidation>
        <x14:dataValidation type="list" allowBlank="1" xr:uid="{00000000-0002-0000-1E00-00004A000000}">
          <x14:formula1>
            <xm:f>'Is the share of renewab (enum)'!A3:A4</xm:f>
          </x14:formula1>
          <xm:sqref>G447</xm:sqref>
        </x14:dataValidation>
        <x14:dataValidation type="list" allowBlank="1" xr:uid="{00000000-0002-0000-1E00-00004B000000}">
          <x14:formula1>
            <xm:f>'Has natural gas been us (enum)'!A3:A4</xm:f>
          </x14:formula1>
          <xm:sqref>G448</xm:sqref>
        </x14:dataValidation>
        <x14:dataValidation type="list" allowBlank="1" xr:uid="{00000000-0002-0000-1E00-00004C000000}">
          <x14:formula1>
            <xm:f>'Is there a single diese (enum)'!A3:A4</xm:f>
          </x14:formula1>
          <xm:sqref>G456</xm:sqref>
        </x14:dataValidation>
        <x14:dataValidation type="list" allowBlank="1" xr:uid="{00000000-0002-0000-1E00-00004D000000}">
          <x14:formula1>
            <xm:f>'For multiple power plan (enum)'!A3:A5</xm:f>
          </x14:formula1>
          <xm:sqref>G458</xm:sqref>
        </x14:dataValidation>
        <x14:dataValidation type="list" allowBlank="1" xr:uid="{00000000-0002-0000-1E00-00004E000000}">
          <x14:formula1>
            <xm:f>'Are there gaseous fuel- (enum)'!A3:A4</xm:f>
          </x14:formula1>
          <xm:sqref>G459</xm:sqref>
        </x14:dataValidation>
        <x14:dataValidation type="list" allowBlank="1" xr:uid="{00000000-0002-0000-1E00-00004F000000}">
          <x14:formula1>
            <xm:f>'Are there gaseous fu 1 (enum)'!A3:A4</xm:f>
          </x14:formula1>
          <xm:sqref>G460</xm:sqref>
        </x14:dataValidation>
        <x14:dataValidation type="list" allowBlank="1" xr:uid="{00000000-0002-0000-1E00-000050000000}">
          <x14:formula1>
            <xm:f>'Is the project activity (enum)'!A3:A4</xm:f>
          </x14:formula1>
          <xm:sqref>G466</xm:sqref>
        </x14:dataValidation>
        <x14:dataValidation type="list" allowBlank="1" xr:uid="{00000000-0002-0000-1E00-000051000000}">
          <x14:formula1>
            <xm:f>'Is the share of renewab (enum)'!A3:A4</xm:f>
          </x14:formula1>
          <xm:sqref>G467</xm:sqref>
        </x14:dataValidation>
        <x14:dataValidation type="list" allowBlank="1" xr:uid="{00000000-0002-0000-1E00-000052000000}">
          <x14:formula1>
            <xm:f>'Has natural gas been us (enum)'!A3:A4</xm:f>
          </x14:formula1>
          <xm:sqref>G468</xm:sqref>
        </x14:dataValidation>
        <x14:dataValidation type="list" allowBlank="1" xr:uid="{00000000-0002-0000-1E00-000053000000}">
          <x14:formula1>
            <xm:f>'Is this data for the fi (enum)'!A3:A4</xm:f>
          </x14:formula1>
          <xm:sqref>G475</xm:sqref>
        </x14:dataValidation>
        <x14:dataValidation type="list" allowBlank="1" xr:uid="{00000000-0002-0000-1E00-000054000000}">
          <x14:formula1>
            <xm:f>'Select the option th 2 (enum)'!A3:A4</xm:f>
          </x14:formula1>
          <xm:sqref>G476</xm:sqref>
        </x14:dataValidation>
        <x14:dataValidation type="list" allowBlank="1" xr:uid="{00000000-0002-0000-1E00-000055000000}">
          <x14:formula1>
            <xm:f>'Choose which option  1 (enum)'!A3:A4</xm:f>
          </x14:formula1>
          <xm:sqref>G479</xm:sqref>
        </x14:dataValidation>
        <x14:dataValidation type="list" allowBlank="1" xr:uid="{00000000-0002-0000-1E00-000056000000}">
          <x14:formula1>
            <xm:f>'Does hydro power plants (enum)'!A3:A4</xm:f>
          </x14:formula1>
          <xm:sqref>G480</xm:sqref>
        </x14:dataValidation>
        <x14:dataValidation type="list" allowBlank="1" xr:uid="{00000000-0002-0000-1E00-000057000000}">
          <x14:formula1>
            <xm:f>'If emissions are calcul (enum)'!A3:A5</xm:f>
          </x14:formula1>
          <xm:sqref>G5</xm:sqref>
        </x14:dataValidation>
        <x14:dataValidation type="list" allowBlank="1" xr:uid="{00000000-0002-0000-1E00-000058000000}">
          <x14:formula1>
            <xm:f>'Select the option that  (enum)'!A3:A5</xm:f>
          </x14:formula1>
          <xm:sqref>G52</xm:sqref>
        </x14:dataValidation>
        <x14:dataValidation type="list" allowBlank="1" xr:uid="{00000000-0002-0000-1E00-000059000000}">
          <x14:formula1>
            <xm:f>'Select the option th 1 (enum)'!A3:A4</xm:f>
          </x14:formula1>
          <xm:sqref>G58</xm:sqref>
        </x14:dataValidation>
        <x14:dataValidation type="list" allowBlank="1" xr:uid="{00000000-0002-0000-1E00-00005A000000}">
          <x14:formula1>
            <xm:f>'Please select the appro (enum)'!A3:A5</xm:f>
          </x14:formula1>
          <xm:sqref>G7</xm:sqref>
        </x14:dataValidation>
        <x14:dataValidation type="list" allowBlank="1" xr:uid="{00000000-0002-0000-1E00-00005B000000}">
          <x14:formula1>
            <xm:f>'Is data to determine Bu (enum)'!A3:A4</xm:f>
          </x14:formula1>
          <xm:sqref>G71</xm:sqref>
        </x14:dataValidation>
        <x14:dataValidation type="list" allowBlank="1" xr:uid="{00000000-0002-0000-1E00-00005C000000}">
          <x14:formula1>
            <xm:f>'Is grid located in LDCS (enum)'!A3:A5</xm:f>
          </x14:formula1>
          <xm:sqref>G73</xm:sqref>
        </x14:dataValidation>
        <x14:dataValidation type="list" allowBlank="1" xr:uid="{00000000-0002-0000-1E00-00005D000000}">
          <x14:formula1>
            <xm:f>'Is the project activity (enum)'!A3:A4</xm:f>
          </x14:formula1>
          <xm:sqref>G79</xm:sqref>
        </x14:dataValidation>
        <x14:dataValidation type="list" allowBlank="1" xr:uid="{00000000-0002-0000-1E00-00005E000000}">
          <x14:formula1>
            <xm:f>'Is the share of renewab (enum)'!A3:A4</xm:f>
          </x14:formula1>
          <xm:sqref>G80</xm:sqref>
        </x14:dataValidation>
        <x14:dataValidation type="list" allowBlank="1" xr:uid="{00000000-0002-0000-1E00-00005F000000}">
          <x14:formula1>
            <xm:f>'Has natural gas been us (enum)'!A3:A4</xm:f>
          </x14:formula1>
          <xm:sqref>G81</xm:sqref>
        </x14:dataValidation>
        <x14:dataValidation type="list" allowBlank="1" xr:uid="{00000000-0002-0000-1E00-000060000000}">
          <x14:formula1>
            <xm:f>'Is there a single diese (enum)'!A3:A4</xm:f>
          </x14:formula1>
          <xm:sqref>G89</xm:sqref>
        </x14:dataValidation>
        <x14:dataValidation type="list" allowBlank="1" xr:uid="{00000000-0002-0000-1E00-000061000000}">
          <x14:formula1>
            <xm:f>'Scenario A has 2 option (enum)'!A3:A4</xm:f>
          </x14:formula1>
          <xm:sqref>G9</xm:sqref>
        </x14:dataValidation>
        <x14:dataValidation type="list" allowBlank="1" xr:uid="{00000000-0002-0000-1E00-000062000000}">
          <x14:formula1>
            <xm:f>'For multiple power plan (enum)'!A3:A5</xm:f>
          </x14:formula1>
          <xm:sqref>G91</xm:sqref>
        </x14:dataValidation>
        <x14:dataValidation type="list" allowBlank="1" xr:uid="{00000000-0002-0000-1E00-000063000000}">
          <x14:formula1>
            <xm:f>'Are there gaseous fuel- (enum)'!A3:A4</xm:f>
          </x14:formula1>
          <xm:sqref>G92</xm:sqref>
        </x14:dataValidation>
        <x14:dataValidation type="list" allowBlank="1" xr:uid="{00000000-0002-0000-1E00-000064000000}">
          <x14:formula1>
            <xm:f>'Are there gaseous fu 1 (enum)'!A3:A4</xm:f>
          </x14:formula1>
          <xm:sqref>G93</xm:sqref>
        </x14:dataValidation>
        <x14:dataValidation type="list" allowBlank="1" xr:uid="{00000000-0002-0000-1E00-000065000000}">
          <x14:formula1>
            <xm:f>'Is the project activity (enum)'!A3:A4</xm:f>
          </x14:formula1>
          <xm:sqref>G99</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G379"/>
  <sheetViews>
    <sheetView workbookViewId="0"/>
  </sheetViews>
  <sheetFormatPr defaultRowHeight="14.5" outlineLevelRow="7"/>
  <cols>
    <col min="1" max="1" width="20" customWidth="1"/>
    <col min="2" max="2" width="40" customWidth="1"/>
    <col min="3" max="4" width="20" customWidth="1"/>
    <col min="5" max="5" width="70" customWidth="1"/>
    <col min="6" max="6" width="30" customWidth="1"/>
    <col min="7" max="7" width="50" customWidth="1"/>
  </cols>
  <sheetData>
    <row r="1" spans="1:7" ht="18.5">
      <c r="A1" s="17" t="s">
        <v>183</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185</v>
      </c>
      <c r="D5" s="3"/>
      <c r="E5" s="3" t="s">
        <v>186</v>
      </c>
      <c r="F5" s="3" t="s">
        <v>14</v>
      </c>
      <c r="G5" s="3" t="s">
        <v>187</v>
      </c>
    </row>
    <row r="6" spans="1:7">
      <c r="A6" s="3" t="s">
        <v>14</v>
      </c>
      <c r="B6" s="4" t="s">
        <v>188</v>
      </c>
      <c r="C6" s="3" t="s">
        <v>13</v>
      </c>
      <c r="D6" s="3" t="b">
        <f>EXACT(G5,"Electricity from both the grid and captive power plant(s)")</f>
        <v>0</v>
      </c>
      <c r="E6" s="3" t="s">
        <v>189</v>
      </c>
      <c r="F6" s="3" t="s">
        <v>14</v>
      </c>
      <c r="G6" s="3" t="s">
        <v>13</v>
      </c>
    </row>
    <row r="7" spans="1:7" ht="72.5" outlineLevel="1" collapsed="1">
      <c r="A7" s="5" t="s">
        <v>11</v>
      </c>
      <c r="B7" s="5" t="s">
        <v>53</v>
      </c>
      <c r="C7" s="8" t="s">
        <v>190</v>
      </c>
      <c r="D7" s="5"/>
      <c r="E7" s="5" t="s">
        <v>191</v>
      </c>
      <c r="F7" s="5" t="s">
        <v>14</v>
      </c>
      <c r="G7" s="5" t="s">
        <v>192</v>
      </c>
    </row>
    <row r="8" spans="1:7" outlineLevel="1" collapsed="1">
      <c r="A8" s="6" t="s">
        <v>14</v>
      </c>
      <c r="B8" s="7" t="s">
        <v>193</v>
      </c>
      <c r="C8" s="6" t="s">
        <v>13</v>
      </c>
      <c r="D8" s="6" t="b">
        <f>EXACT(G7,"Calculate the combined margin emission factor of the applicable electricity system, using the procedures in the latest approved version of the “Use Tool 7 to calculate the emission factor for an electricity system” (EFEL,j/k/l,y = EFgrid,CM,y)")</f>
        <v>1</v>
      </c>
      <c r="E8" s="6" t="s">
        <v>193</v>
      </c>
      <c r="F8" s="6" t="s">
        <v>14</v>
      </c>
      <c r="G8" s="6" t="s">
        <v>13</v>
      </c>
    </row>
    <row r="9" spans="1:7" outlineLevel="2" collapsed="1">
      <c r="A9" s="5" t="s">
        <v>11</v>
      </c>
      <c r="B9" s="5" t="s">
        <v>15</v>
      </c>
      <c r="C9" s="5" t="s">
        <v>13</v>
      </c>
      <c r="D9" s="5"/>
      <c r="E9" s="5" t="s">
        <v>194</v>
      </c>
      <c r="F9" s="5" t="s">
        <v>14</v>
      </c>
      <c r="G9" s="5" t="s">
        <v>17</v>
      </c>
    </row>
    <row r="10" spans="1:7" ht="29" outlineLevel="2" collapsed="1">
      <c r="A10" s="5" t="s">
        <v>11</v>
      </c>
      <c r="B10" s="5" t="s">
        <v>53</v>
      </c>
      <c r="C10" s="8" t="s">
        <v>195</v>
      </c>
      <c r="D10" s="5"/>
      <c r="E10" s="5" t="s">
        <v>196</v>
      </c>
      <c r="F10" s="5" t="s">
        <v>14</v>
      </c>
      <c r="G10" s="5" t="s">
        <v>197</v>
      </c>
    </row>
    <row r="11" spans="1:7" outlineLevel="2" collapsed="1">
      <c r="A11" s="6" t="s">
        <v>14</v>
      </c>
      <c r="B11" s="7" t="s">
        <v>198</v>
      </c>
      <c r="C11" s="6" t="s">
        <v>13</v>
      </c>
      <c r="D11" s="6" t="b">
        <f>EXACT(G10,"Annual")</f>
        <v>0</v>
      </c>
      <c r="E11" s="6" t="s">
        <v>199</v>
      </c>
      <c r="F11" s="6" t="s">
        <v>14</v>
      </c>
      <c r="G11" s="6" t="s">
        <v>13</v>
      </c>
    </row>
    <row r="12" spans="1:7" ht="29" outlineLevel="3" collapsed="1">
      <c r="A12" s="5" t="s">
        <v>11</v>
      </c>
      <c r="B12" s="5" t="s">
        <v>53</v>
      </c>
      <c r="C12" s="8" t="s">
        <v>200</v>
      </c>
      <c r="D12" s="5"/>
      <c r="E12" s="5" t="s">
        <v>199</v>
      </c>
      <c r="F12" s="5" t="s">
        <v>14</v>
      </c>
      <c r="G12" s="5" t="s">
        <v>11</v>
      </c>
    </row>
    <row r="13" spans="1:7" outlineLevel="3" collapsed="1">
      <c r="A13" s="6" t="s">
        <v>14</v>
      </c>
      <c r="B13" s="7" t="s">
        <v>201</v>
      </c>
      <c r="C13" s="6" t="s">
        <v>13</v>
      </c>
      <c r="D13" s="6" t="b">
        <f>EXACT(G12,"No")</f>
        <v>0</v>
      </c>
      <c r="E13" s="6" t="s">
        <v>202</v>
      </c>
      <c r="F13" s="6" t="s">
        <v>14</v>
      </c>
      <c r="G13" s="6" t="s">
        <v>13</v>
      </c>
    </row>
    <row r="14" spans="1:7" ht="29" outlineLevel="4" collapsed="1">
      <c r="A14" s="5" t="s">
        <v>11</v>
      </c>
      <c r="B14" s="5" t="s">
        <v>53</v>
      </c>
      <c r="C14" s="8" t="s">
        <v>203</v>
      </c>
      <c r="D14" s="5"/>
      <c r="E14" s="5" t="s">
        <v>202</v>
      </c>
      <c r="F14" s="5" t="s">
        <v>14</v>
      </c>
      <c r="G14" s="5" t="s">
        <v>11</v>
      </c>
    </row>
    <row r="15" spans="1:7" outlineLevel="4" collapsed="1">
      <c r="A15" s="6" t="s">
        <v>14</v>
      </c>
      <c r="B15" s="7" t="s">
        <v>204</v>
      </c>
      <c r="C15" s="6" t="s">
        <v>13</v>
      </c>
      <c r="D15" s="6" t="b">
        <f>EXACT(G14,"No")</f>
        <v>0</v>
      </c>
      <c r="E15" s="6" t="s">
        <v>205</v>
      </c>
      <c r="F15" s="6" t="s">
        <v>14</v>
      </c>
      <c r="G15" s="6" t="s">
        <v>13</v>
      </c>
    </row>
    <row r="16" spans="1:7" ht="29" outlineLevel="5" collapsed="1">
      <c r="A16" s="5" t="s">
        <v>11</v>
      </c>
      <c r="B16" s="5" t="s">
        <v>53</v>
      </c>
      <c r="C16" s="8" t="s">
        <v>206</v>
      </c>
      <c r="D16" s="5"/>
      <c r="E16" s="5" t="s">
        <v>205</v>
      </c>
      <c r="F16" s="5" t="s">
        <v>14</v>
      </c>
      <c r="G16" s="5" t="s">
        <v>11</v>
      </c>
    </row>
    <row r="17" spans="1:7" outlineLevel="5" collapsed="1">
      <c r="A17" s="6" t="s">
        <v>14</v>
      </c>
      <c r="B17" s="7" t="s">
        <v>207</v>
      </c>
      <c r="C17" s="6" t="s">
        <v>13</v>
      </c>
      <c r="D17" s="6" t="b">
        <f>EXACT(G16,"No")</f>
        <v>0</v>
      </c>
      <c r="E17" s="6" t="s">
        <v>208</v>
      </c>
      <c r="F17" s="6" t="s">
        <v>14</v>
      </c>
      <c r="G17" s="6" t="s">
        <v>13</v>
      </c>
    </row>
    <row r="18" spans="1:7" ht="29" outlineLevel="6" collapsed="1">
      <c r="A18" s="5" t="s">
        <v>11</v>
      </c>
      <c r="B18" s="5" t="s">
        <v>53</v>
      </c>
      <c r="C18" s="8" t="s">
        <v>328</v>
      </c>
      <c r="D18" s="5"/>
      <c r="E18" s="5" t="s">
        <v>208</v>
      </c>
      <c r="F18" s="5" t="s">
        <v>14</v>
      </c>
      <c r="G18" s="5" t="s">
        <v>11</v>
      </c>
    </row>
    <row r="19" spans="1:7" ht="29" outlineLevel="6" collapsed="1">
      <c r="A19" s="6" t="s">
        <v>14</v>
      </c>
      <c r="B19" s="7" t="s">
        <v>329</v>
      </c>
      <c r="C19" s="6" t="s">
        <v>13</v>
      </c>
      <c r="D19" s="6" t="b">
        <f>EXACT(G18,"No")</f>
        <v>0</v>
      </c>
      <c r="E19" s="6" t="s">
        <v>330</v>
      </c>
      <c r="F19" s="6" t="s">
        <v>14</v>
      </c>
      <c r="G19" s="6" t="s">
        <v>13</v>
      </c>
    </row>
    <row r="20" spans="1:7" ht="29" outlineLevel="7" collapsed="1">
      <c r="A20" s="5" t="s">
        <v>11</v>
      </c>
      <c r="B20" s="5" t="s">
        <v>53</v>
      </c>
      <c r="C20" s="8" t="s">
        <v>395</v>
      </c>
      <c r="D20" s="5"/>
      <c r="E20" s="5" t="s">
        <v>330</v>
      </c>
      <c r="F20" s="5" t="s">
        <v>14</v>
      </c>
      <c r="G20" s="5" t="s">
        <v>11</v>
      </c>
    </row>
    <row r="21" spans="1:7" ht="47" outlineLevel="7" collapsed="1">
      <c r="A21" s="5" t="s">
        <v>14</v>
      </c>
      <c r="B21" s="5" t="s">
        <v>60</v>
      </c>
      <c r="C21" s="9" t="s">
        <v>61</v>
      </c>
      <c r="D21" s="5" t="b">
        <f>EXACT(G20,"No")</f>
        <v>0</v>
      </c>
      <c r="E21" s="10" t="s">
        <v>396</v>
      </c>
      <c r="F21" s="5" t="s">
        <v>14</v>
      </c>
      <c r="G21" s="5" t="s">
        <v>13</v>
      </c>
    </row>
    <row r="22" spans="1:7" outlineLevel="7" collapsed="1">
      <c r="A22" s="5" t="s">
        <v>14</v>
      </c>
      <c r="B22" s="8" t="s">
        <v>211</v>
      </c>
      <c r="C22" s="5" t="s">
        <v>13</v>
      </c>
      <c r="D22" s="5" t="b">
        <f>EXACT(G20,"Yes")</f>
        <v>1</v>
      </c>
      <c r="E22" s="5" t="s">
        <v>397</v>
      </c>
      <c r="F22" s="5" t="s">
        <v>14</v>
      </c>
      <c r="G22" s="5" t="s">
        <v>13</v>
      </c>
    </row>
    <row r="23" spans="1:7" outlineLevel="6" collapsed="1">
      <c r="A23" s="6" t="s">
        <v>14</v>
      </c>
      <c r="B23" s="7" t="s">
        <v>209</v>
      </c>
      <c r="C23" s="6" t="s">
        <v>13</v>
      </c>
      <c r="D23" s="6" t="b">
        <f>EXACT(G18,"Yes")</f>
        <v>1</v>
      </c>
      <c r="E23" s="6" t="s">
        <v>210</v>
      </c>
      <c r="F23" s="6" t="s">
        <v>14</v>
      </c>
      <c r="G23" s="6" t="s">
        <v>13</v>
      </c>
    </row>
    <row r="24" spans="1:7" ht="43.5" outlineLevel="7" collapsed="1">
      <c r="A24" s="5" t="s">
        <v>11</v>
      </c>
      <c r="B24" s="5" t="s">
        <v>53</v>
      </c>
      <c r="C24" s="8" t="s">
        <v>331</v>
      </c>
      <c r="D24" s="5"/>
      <c r="E24" s="5" t="s">
        <v>332</v>
      </c>
      <c r="F24" s="5" t="s">
        <v>14</v>
      </c>
      <c r="G24" s="5" t="s">
        <v>333</v>
      </c>
    </row>
    <row r="25" spans="1:7" outlineLevel="7" collapsed="1">
      <c r="A25" s="5" t="s">
        <v>14</v>
      </c>
      <c r="B25" s="8" t="s">
        <v>334</v>
      </c>
      <c r="C25" s="5" t="s">
        <v>13</v>
      </c>
      <c r="D25" s="5" t="b">
        <f>EXACT(G24,"Lambda (λy) should be determined by applying the step wise procedure provided in appendix 3 of methodology")</f>
        <v>0</v>
      </c>
      <c r="E25" s="5" t="s">
        <v>334</v>
      </c>
      <c r="F25" s="5" t="s">
        <v>14</v>
      </c>
      <c r="G25" s="5" t="s">
        <v>13</v>
      </c>
    </row>
    <row r="26" spans="1:7" outlineLevel="7" collapsed="1">
      <c r="A26" s="5" t="s">
        <v>14</v>
      </c>
      <c r="B26" s="8" t="s">
        <v>335</v>
      </c>
      <c r="C26" s="5" t="s">
        <v>13</v>
      </c>
      <c r="D26" s="5" t="b">
        <f>EXACT(G24,"Use default values of lambda based on the share of electricity generation from low-cost/must-run in total generation")</f>
        <v>1</v>
      </c>
      <c r="E26" s="5" t="s">
        <v>335</v>
      </c>
      <c r="F26" s="5" t="s">
        <v>14</v>
      </c>
      <c r="G26" s="5" t="s">
        <v>13</v>
      </c>
    </row>
    <row r="27" spans="1:7" outlineLevel="7" collapsed="1">
      <c r="A27" s="5" t="s">
        <v>14</v>
      </c>
      <c r="B27" s="5" t="s">
        <v>139</v>
      </c>
      <c r="C27" s="5" t="s">
        <v>13</v>
      </c>
      <c r="D27" s="5" t="s">
        <v>14</v>
      </c>
      <c r="E27" s="5" t="s">
        <v>336</v>
      </c>
      <c r="F27" s="5" t="s">
        <v>14</v>
      </c>
      <c r="G27" s="5">
        <v>1</v>
      </c>
    </row>
    <row r="28" spans="1:7" outlineLevel="7" collapsed="1">
      <c r="A28" s="5" t="s">
        <v>11</v>
      </c>
      <c r="B28" s="8" t="s">
        <v>224</v>
      </c>
      <c r="C28" s="5" t="s">
        <v>13</v>
      </c>
      <c r="D28" s="5"/>
      <c r="E28" s="5" t="s">
        <v>225</v>
      </c>
      <c r="F28" s="5" t="s">
        <v>11</v>
      </c>
      <c r="G28" s="5" t="s">
        <v>13</v>
      </c>
    </row>
    <row r="29" spans="1:7" outlineLevel="5" collapsed="1">
      <c r="A29" s="6" t="s">
        <v>14</v>
      </c>
      <c r="B29" s="7" t="s">
        <v>209</v>
      </c>
      <c r="C29" s="6" t="s">
        <v>13</v>
      </c>
      <c r="D29" s="6" t="b">
        <f>EXACT(G16,"Yes")</f>
        <v>1</v>
      </c>
      <c r="E29" s="6" t="s">
        <v>210</v>
      </c>
      <c r="F29" s="6" t="s">
        <v>14</v>
      </c>
      <c r="G29" s="6" t="s">
        <v>13</v>
      </c>
    </row>
    <row r="30" spans="1:7" ht="43.5" outlineLevel="6" collapsed="1">
      <c r="A30" s="5" t="s">
        <v>11</v>
      </c>
      <c r="B30" s="5" t="s">
        <v>53</v>
      </c>
      <c r="C30" s="8" t="s">
        <v>331</v>
      </c>
      <c r="D30" s="5"/>
      <c r="E30" s="5" t="s">
        <v>332</v>
      </c>
      <c r="F30" s="5" t="s">
        <v>14</v>
      </c>
      <c r="G30" s="5" t="s">
        <v>333</v>
      </c>
    </row>
    <row r="31" spans="1:7" outlineLevel="6" collapsed="1">
      <c r="A31" s="6" t="s">
        <v>14</v>
      </c>
      <c r="B31" s="7" t="s">
        <v>334</v>
      </c>
      <c r="C31" s="6" t="s">
        <v>13</v>
      </c>
      <c r="D31" s="6" t="b">
        <f>EXACT(G30,"Lambda (λy) should be determined by applying the step wise procedure provided in appendix 3 of methodology")</f>
        <v>0</v>
      </c>
      <c r="E31" s="6" t="s">
        <v>334</v>
      </c>
      <c r="F31" s="6" t="s">
        <v>14</v>
      </c>
      <c r="G31" s="6" t="s">
        <v>13</v>
      </c>
    </row>
    <row r="32" spans="1:7" ht="29" outlineLevel="7" collapsed="1">
      <c r="A32" s="5" t="s">
        <v>11</v>
      </c>
      <c r="B32" s="5" t="s">
        <v>139</v>
      </c>
      <c r="C32" s="5" t="s">
        <v>13</v>
      </c>
      <c r="D32" s="5"/>
      <c r="E32" s="5" t="s">
        <v>398</v>
      </c>
      <c r="F32" s="5" t="s">
        <v>14</v>
      </c>
      <c r="G32" s="5">
        <v>1</v>
      </c>
    </row>
    <row r="33" spans="1:7" outlineLevel="7" collapsed="1">
      <c r="A33" s="5" t="s">
        <v>11</v>
      </c>
      <c r="B33" s="5" t="s">
        <v>15</v>
      </c>
      <c r="C33" s="5" t="s">
        <v>13</v>
      </c>
      <c r="D33" s="5"/>
      <c r="E33" s="5" t="s">
        <v>399</v>
      </c>
      <c r="F33" s="5" t="s">
        <v>14</v>
      </c>
      <c r="G33" s="5" t="s">
        <v>17</v>
      </c>
    </row>
    <row r="34" spans="1:7" outlineLevel="7" collapsed="1">
      <c r="A34" s="5" t="s">
        <v>11</v>
      </c>
      <c r="B34" s="5" t="s">
        <v>400</v>
      </c>
      <c r="C34" s="5" t="s">
        <v>13</v>
      </c>
      <c r="D34" s="5"/>
      <c r="E34" s="5" t="s">
        <v>401</v>
      </c>
      <c r="F34" s="5" t="s">
        <v>14</v>
      </c>
      <c r="G34" s="5" t="s">
        <v>452</v>
      </c>
    </row>
    <row r="35" spans="1:7" outlineLevel="6" collapsed="1">
      <c r="A35" s="6" t="s">
        <v>14</v>
      </c>
      <c r="B35" s="7" t="s">
        <v>335</v>
      </c>
      <c r="C35" s="6" t="s">
        <v>13</v>
      </c>
      <c r="D35" s="6" t="b">
        <f>EXACT(G30,"Use default values of lambda based on the share of electricity generation from low-cost/must-run in total generation")</f>
        <v>1</v>
      </c>
      <c r="E35" s="6" t="s">
        <v>335</v>
      </c>
      <c r="F35" s="6" t="s">
        <v>14</v>
      </c>
      <c r="G35" s="6" t="s">
        <v>13</v>
      </c>
    </row>
    <row r="36" spans="1:7" ht="29" outlineLevel="7" collapsed="1">
      <c r="A36" s="5" t="s">
        <v>14</v>
      </c>
      <c r="B36" s="5" t="s">
        <v>139</v>
      </c>
      <c r="C36" s="5" t="s">
        <v>13</v>
      </c>
      <c r="D36" s="5" t="s">
        <v>14</v>
      </c>
      <c r="E36" s="5" t="s">
        <v>398</v>
      </c>
      <c r="F36" s="5" t="s">
        <v>14</v>
      </c>
      <c r="G36" s="5">
        <v>1</v>
      </c>
    </row>
    <row r="37" spans="1:7" outlineLevel="7" collapsed="1">
      <c r="A37" s="5" t="s">
        <v>14</v>
      </c>
      <c r="B37" s="5" t="s">
        <v>139</v>
      </c>
      <c r="C37" s="5" t="s">
        <v>13</v>
      </c>
      <c r="D37" s="5" t="s">
        <v>14</v>
      </c>
      <c r="E37" s="5" t="s">
        <v>403</v>
      </c>
      <c r="F37" s="5" t="s">
        <v>14</v>
      </c>
      <c r="G37" s="5">
        <v>1</v>
      </c>
    </row>
    <row r="38" spans="1:7" ht="29" outlineLevel="7" collapsed="1">
      <c r="A38" s="5" t="s">
        <v>11</v>
      </c>
      <c r="B38" s="5" t="s">
        <v>139</v>
      </c>
      <c r="C38" s="5" t="s">
        <v>13</v>
      </c>
      <c r="D38" s="5"/>
      <c r="E38" s="5" t="s">
        <v>404</v>
      </c>
      <c r="F38" s="5" t="s">
        <v>11</v>
      </c>
      <c r="G38" s="5">
        <v>1</v>
      </c>
    </row>
    <row r="39" spans="1:7" outlineLevel="7" collapsed="1">
      <c r="A39" s="5" t="s">
        <v>11</v>
      </c>
      <c r="B39" s="5" t="s">
        <v>139</v>
      </c>
      <c r="C39" s="5" t="s">
        <v>13</v>
      </c>
      <c r="D39" s="5"/>
      <c r="E39" s="5" t="s">
        <v>405</v>
      </c>
      <c r="F39" s="5" t="s">
        <v>11</v>
      </c>
      <c r="G39" s="5">
        <v>1</v>
      </c>
    </row>
    <row r="40" spans="1:7" outlineLevel="7" collapsed="1">
      <c r="A40" s="5" t="s">
        <v>11</v>
      </c>
      <c r="B40" s="5" t="s">
        <v>139</v>
      </c>
      <c r="C40" s="5" t="s">
        <v>13</v>
      </c>
      <c r="D40" s="5"/>
      <c r="E40" s="5" t="s">
        <v>406</v>
      </c>
      <c r="F40" s="5" t="s">
        <v>14</v>
      </c>
      <c r="G40" s="5">
        <v>1</v>
      </c>
    </row>
    <row r="41" spans="1:7" outlineLevel="6" collapsed="1">
      <c r="A41" s="5" t="s">
        <v>14</v>
      </c>
      <c r="B41" s="5" t="s">
        <v>139</v>
      </c>
      <c r="C41" s="5" t="s">
        <v>13</v>
      </c>
      <c r="D41" s="5" t="s">
        <v>14</v>
      </c>
      <c r="E41" s="5" t="s">
        <v>336</v>
      </c>
      <c r="F41" s="5" t="s">
        <v>14</v>
      </c>
      <c r="G41" s="5">
        <v>1</v>
      </c>
    </row>
    <row r="42" spans="1:7" outlineLevel="6" collapsed="1">
      <c r="A42" s="6" t="s">
        <v>11</v>
      </c>
      <c r="B42" s="7" t="s">
        <v>224</v>
      </c>
      <c r="C42" s="6" t="s">
        <v>13</v>
      </c>
      <c r="D42" s="6"/>
      <c r="E42" s="6" t="s">
        <v>225</v>
      </c>
      <c r="F42" s="6" t="s">
        <v>11</v>
      </c>
      <c r="G42" s="6" t="s">
        <v>13</v>
      </c>
    </row>
    <row r="43" spans="1:7" ht="29" outlineLevel="7" collapsed="1">
      <c r="A43" s="5" t="s">
        <v>11</v>
      </c>
      <c r="B43" s="5" t="s">
        <v>53</v>
      </c>
      <c r="C43" s="8" t="s">
        <v>341</v>
      </c>
      <c r="D43" s="5"/>
      <c r="E43" s="5" t="s">
        <v>342</v>
      </c>
      <c r="F43" s="5" t="s">
        <v>14</v>
      </c>
      <c r="G43" s="5" t="s">
        <v>343</v>
      </c>
    </row>
    <row r="44" spans="1:7" outlineLevel="7" collapsed="1">
      <c r="A44" s="5" t="s">
        <v>14</v>
      </c>
      <c r="B44" s="8" t="s">
        <v>344</v>
      </c>
      <c r="C44" s="5" t="s">
        <v>13</v>
      </c>
      <c r="D44" s="5" t="b">
        <f>EXACT(G43,"Only data available is the electricity generation for the specific power unit")</f>
        <v>0</v>
      </c>
      <c r="E44" s="5" t="s">
        <v>345</v>
      </c>
      <c r="F44" s="5" t="s">
        <v>14</v>
      </c>
      <c r="G44" s="5" t="s">
        <v>13</v>
      </c>
    </row>
    <row r="45" spans="1:7" ht="29" outlineLevel="7" collapsed="1">
      <c r="A45" s="5" t="s">
        <v>14</v>
      </c>
      <c r="B45" s="8" t="s">
        <v>346</v>
      </c>
      <c r="C45" s="5" t="s">
        <v>13</v>
      </c>
      <c r="D45" s="5" t="b">
        <f>EXACT(G43,"Only data available for the specific power unit are the electricity generation and the fuel types used")</f>
        <v>0</v>
      </c>
      <c r="E45" s="5" t="s">
        <v>347</v>
      </c>
      <c r="F45" s="5" t="s">
        <v>14</v>
      </c>
      <c r="G45" s="5" t="s">
        <v>13</v>
      </c>
    </row>
    <row r="46" spans="1:7" outlineLevel="7" collapsed="1">
      <c r="A46" s="5" t="s">
        <v>14</v>
      </c>
      <c r="B46" s="8" t="s">
        <v>348</v>
      </c>
      <c r="C46" s="5" t="s">
        <v>13</v>
      </c>
      <c r="D46" s="5" t="b">
        <f>EXACT(G43,"Data available for fuel consumption and electricity generation")</f>
        <v>1</v>
      </c>
      <c r="E46" s="5" t="s">
        <v>343</v>
      </c>
      <c r="F46" s="5" t="s">
        <v>14</v>
      </c>
      <c r="G46" s="5" t="s">
        <v>13</v>
      </c>
    </row>
    <row r="47" spans="1:7" outlineLevel="4" collapsed="1">
      <c r="A47" s="6" t="s">
        <v>14</v>
      </c>
      <c r="B47" s="7" t="s">
        <v>211</v>
      </c>
      <c r="C47" s="6" t="s">
        <v>13</v>
      </c>
      <c r="D47" s="6" t="b">
        <f>EXACT(G14,"Yes")</f>
        <v>1</v>
      </c>
      <c r="E47" s="6" t="s">
        <v>212</v>
      </c>
      <c r="F47" s="6" t="s">
        <v>14</v>
      </c>
      <c r="G47" s="6" t="s">
        <v>13</v>
      </c>
    </row>
    <row r="48" spans="1:7" ht="29" outlineLevel="5" collapsed="1">
      <c r="A48" s="5" t="s">
        <v>11</v>
      </c>
      <c r="B48" s="5" t="s">
        <v>53</v>
      </c>
      <c r="C48" s="8" t="s">
        <v>213</v>
      </c>
      <c r="D48" s="5"/>
      <c r="E48" s="5" t="s">
        <v>214</v>
      </c>
      <c r="F48" s="5" t="s">
        <v>14</v>
      </c>
      <c r="G48" s="5" t="s">
        <v>215</v>
      </c>
    </row>
    <row r="49" spans="1:7" ht="29" outlineLevel="5" collapsed="1">
      <c r="A49" s="6" t="s">
        <v>14</v>
      </c>
      <c r="B49" s="7" t="s">
        <v>216</v>
      </c>
      <c r="C49" s="6" t="s">
        <v>13</v>
      </c>
      <c r="D49" s="6" t="b">
        <f>EXACT(G48,"Based on the total net electricity generation of all power plants serving the system and the fuel types and total fuel consumption of the project electricity system")</f>
        <v>0</v>
      </c>
      <c r="E49" s="6" t="s">
        <v>217</v>
      </c>
      <c r="F49" s="6" t="s">
        <v>14</v>
      </c>
      <c r="G49" s="6" t="s">
        <v>13</v>
      </c>
    </row>
    <row r="50" spans="1:7" outlineLevel="6" collapsed="1">
      <c r="A50" s="5" t="s">
        <v>14</v>
      </c>
      <c r="B50" s="5" t="s">
        <v>139</v>
      </c>
      <c r="C50" s="5" t="s">
        <v>13</v>
      </c>
      <c r="D50" s="5" t="s">
        <v>14</v>
      </c>
      <c r="E50" s="5" t="s">
        <v>221</v>
      </c>
      <c r="F50" s="5" t="s">
        <v>14</v>
      </c>
      <c r="G50" s="5">
        <v>1</v>
      </c>
    </row>
    <row r="51" spans="1:7" ht="29" outlineLevel="6" collapsed="1">
      <c r="A51" s="5" t="s">
        <v>11</v>
      </c>
      <c r="B51" s="5" t="s">
        <v>139</v>
      </c>
      <c r="C51" s="5" t="s">
        <v>13</v>
      </c>
      <c r="D51" s="5"/>
      <c r="E51" s="5" t="s">
        <v>222</v>
      </c>
      <c r="F51" s="5" t="s">
        <v>14</v>
      </c>
      <c r="G51" s="5">
        <v>1</v>
      </c>
    </row>
    <row r="52" spans="1:7" outlineLevel="6" collapsed="1">
      <c r="A52" s="6" t="s">
        <v>11</v>
      </c>
      <c r="B52" s="7" t="s">
        <v>223</v>
      </c>
      <c r="C52" s="6" t="s">
        <v>13</v>
      </c>
      <c r="D52" s="6"/>
      <c r="E52" s="6" t="s">
        <v>223</v>
      </c>
      <c r="F52" s="6" t="s">
        <v>11</v>
      </c>
      <c r="G52" s="6" t="s">
        <v>13</v>
      </c>
    </row>
    <row r="53" spans="1:7" outlineLevel="7" collapsed="1">
      <c r="A53" s="5" t="s">
        <v>11</v>
      </c>
      <c r="B53" s="5" t="s">
        <v>15</v>
      </c>
      <c r="C53" s="5" t="s">
        <v>13</v>
      </c>
      <c r="D53" s="5"/>
      <c r="E53" s="5" t="s">
        <v>337</v>
      </c>
      <c r="F53" s="5" t="s">
        <v>14</v>
      </c>
      <c r="G53" s="5" t="s">
        <v>17</v>
      </c>
    </row>
    <row r="54" spans="1:7" ht="29" outlineLevel="7" collapsed="1">
      <c r="A54" s="5" t="s">
        <v>11</v>
      </c>
      <c r="B54" s="5" t="s">
        <v>139</v>
      </c>
      <c r="C54" s="5" t="s">
        <v>13</v>
      </c>
      <c r="D54" s="5"/>
      <c r="E54" s="5" t="s">
        <v>338</v>
      </c>
      <c r="F54" s="5" t="s">
        <v>14</v>
      </c>
      <c r="G54" s="5">
        <v>1</v>
      </c>
    </row>
    <row r="55" spans="1:7" ht="29" outlineLevel="7" collapsed="1">
      <c r="A55" s="5" t="s">
        <v>11</v>
      </c>
      <c r="B55" s="5" t="s">
        <v>139</v>
      </c>
      <c r="C55" s="5" t="s">
        <v>13</v>
      </c>
      <c r="D55" s="5"/>
      <c r="E55" s="5" t="s">
        <v>339</v>
      </c>
      <c r="F55" s="5" t="s">
        <v>14</v>
      </c>
      <c r="G55" s="5">
        <v>1</v>
      </c>
    </row>
    <row r="56" spans="1:7" outlineLevel="7" collapsed="1">
      <c r="A56" s="5" t="s">
        <v>11</v>
      </c>
      <c r="B56" s="5" t="s">
        <v>139</v>
      </c>
      <c r="C56" s="5" t="s">
        <v>13</v>
      </c>
      <c r="D56" s="5"/>
      <c r="E56" s="5" t="s">
        <v>340</v>
      </c>
      <c r="F56" s="5" t="s">
        <v>14</v>
      </c>
      <c r="G56" s="5">
        <v>1</v>
      </c>
    </row>
    <row r="57" spans="1:7" outlineLevel="5" collapsed="1">
      <c r="A57" s="6" t="s">
        <v>14</v>
      </c>
      <c r="B57" s="7" t="s">
        <v>218</v>
      </c>
      <c r="C57" s="6" t="s">
        <v>13</v>
      </c>
      <c r="D57" s="6" t="b">
        <f>EXACT(G48,"Based on the net electricity generation and a CO2 emission factor of each power unit")</f>
        <v>1</v>
      </c>
      <c r="E57" s="6" t="s">
        <v>219</v>
      </c>
      <c r="F57" s="6" t="s">
        <v>14</v>
      </c>
      <c r="G57" s="6" t="s">
        <v>13</v>
      </c>
    </row>
    <row r="58" spans="1:7" outlineLevel="6" collapsed="1">
      <c r="A58" s="5" t="s">
        <v>14</v>
      </c>
      <c r="B58" s="5" t="s">
        <v>139</v>
      </c>
      <c r="C58" s="5" t="s">
        <v>13</v>
      </c>
      <c r="D58" s="5" t="s">
        <v>14</v>
      </c>
      <c r="E58" s="5" t="s">
        <v>221</v>
      </c>
      <c r="F58" s="5" t="s">
        <v>14</v>
      </c>
      <c r="G58" s="5">
        <v>1</v>
      </c>
    </row>
    <row r="59" spans="1:7" outlineLevel="6" collapsed="1">
      <c r="A59" s="6" t="s">
        <v>11</v>
      </c>
      <c r="B59" s="7" t="s">
        <v>224</v>
      </c>
      <c r="C59" s="6" t="s">
        <v>13</v>
      </c>
      <c r="D59" s="6"/>
      <c r="E59" s="6" t="s">
        <v>225</v>
      </c>
      <c r="F59" s="6" t="s">
        <v>11</v>
      </c>
      <c r="G59" s="6" t="s">
        <v>13</v>
      </c>
    </row>
    <row r="60" spans="1:7" ht="29" outlineLevel="7" collapsed="1">
      <c r="A60" s="5" t="s">
        <v>11</v>
      </c>
      <c r="B60" s="5" t="s">
        <v>53</v>
      </c>
      <c r="C60" s="8" t="s">
        <v>341</v>
      </c>
      <c r="D60" s="5"/>
      <c r="E60" s="5" t="s">
        <v>342</v>
      </c>
      <c r="F60" s="5" t="s">
        <v>14</v>
      </c>
      <c r="G60" s="5" t="s">
        <v>343</v>
      </c>
    </row>
    <row r="61" spans="1:7" outlineLevel="7" collapsed="1">
      <c r="A61" s="5" t="s">
        <v>14</v>
      </c>
      <c r="B61" s="8" t="s">
        <v>344</v>
      </c>
      <c r="C61" s="5" t="s">
        <v>13</v>
      </c>
      <c r="D61" s="5" t="b">
        <f>EXACT(G60,"Only data available is the electricity generation for the specific power unit")</f>
        <v>0</v>
      </c>
      <c r="E61" s="5" t="s">
        <v>345</v>
      </c>
      <c r="F61" s="5" t="s">
        <v>14</v>
      </c>
      <c r="G61" s="5" t="s">
        <v>13</v>
      </c>
    </row>
    <row r="62" spans="1:7" ht="29" outlineLevel="7" collapsed="1">
      <c r="A62" s="5" t="s">
        <v>14</v>
      </c>
      <c r="B62" s="8" t="s">
        <v>346</v>
      </c>
      <c r="C62" s="5" t="s">
        <v>13</v>
      </c>
      <c r="D62" s="5" t="b">
        <f>EXACT(G60,"Only data available for the specific power unit are the electricity generation and the fuel types used")</f>
        <v>0</v>
      </c>
      <c r="E62" s="5" t="s">
        <v>347</v>
      </c>
      <c r="F62" s="5" t="s">
        <v>14</v>
      </c>
      <c r="G62" s="5" t="s">
        <v>13</v>
      </c>
    </row>
    <row r="63" spans="1:7" outlineLevel="7" collapsed="1">
      <c r="A63" s="5" t="s">
        <v>14</v>
      </c>
      <c r="B63" s="8" t="s">
        <v>348</v>
      </c>
      <c r="C63" s="5" t="s">
        <v>13</v>
      </c>
      <c r="D63" s="5" t="b">
        <f>EXACT(G60,"Data available for fuel consumption and electricity generation")</f>
        <v>1</v>
      </c>
      <c r="E63" s="5" t="s">
        <v>343</v>
      </c>
      <c r="F63" s="5" t="s">
        <v>14</v>
      </c>
      <c r="G63" s="5" t="s">
        <v>13</v>
      </c>
    </row>
    <row r="64" spans="1:7" outlineLevel="5" collapsed="1">
      <c r="A64" s="5" t="s">
        <v>14</v>
      </c>
      <c r="B64" s="5" t="s">
        <v>139</v>
      </c>
      <c r="C64" s="5" t="s">
        <v>13</v>
      </c>
      <c r="D64" s="5" t="s">
        <v>14</v>
      </c>
      <c r="E64" s="5" t="s">
        <v>220</v>
      </c>
      <c r="F64" s="5" t="s">
        <v>14</v>
      </c>
      <c r="G64" s="5">
        <v>1</v>
      </c>
    </row>
    <row r="65" spans="1:7" outlineLevel="3" collapsed="1">
      <c r="A65" s="6" t="s">
        <v>14</v>
      </c>
      <c r="B65" s="7" t="s">
        <v>211</v>
      </c>
      <c r="C65" s="6" t="s">
        <v>13</v>
      </c>
      <c r="D65" s="6" t="b">
        <f>EXACT(G12,"Yes")</f>
        <v>1</v>
      </c>
      <c r="E65" s="6" t="s">
        <v>212</v>
      </c>
      <c r="F65" s="6" t="s">
        <v>14</v>
      </c>
      <c r="G65" s="6" t="s">
        <v>13</v>
      </c>
    </row>
    <row r="66" spans="1:7" ht="29" outlineLevel="4" collapsed="1">
      <c r="A66" s="5" t="s">
        <v>11</v>
      </c>
      <c r="B66" s="5" t="s">
        <v>53</v>
      </c>
      <c r="C66" s="8" t="s">
        <v>213</v>
      </c>
      <c r="D66" s="5"/>
      <c r="E66" s="5" t="s">
        <v>214</v>
      </c>
      <c r="F66" s="5" t="s">
        <v>14</v>
      </c>
      <c r="G66" s="5" t="s">
        <v>215</v>
      </c>
    </row>
    <row r="67" spans="1:7" ht="29" outlineLevel="4" collapsed="1">
      <c r="A67" s="6" t="s">
        <v>14</v>
      </c>
      <c r="B67" s="7" t="s">
        <v>216</v>
      </c>
      <c r="C67" s="6" t="s">
        <v>13</v>
      </c>
      <c r="D67" s="6" t="b">
        <f>EXACT(G66,"Based on the total net electricity generation of all power plants serving the system and the fuel types and total fuel consumption of the project electricity system")</f>
        <v>0</v>
      </c>
      <c r="E67" s="6" t="s">
        <v>217</v>
      </c>
      <c r="F67" s="6" t="s">
        <v>14</v>
      </c>
      <c r="G67" s="6" t="s">
        <v>13</v>
      </c>
    </row>
    <row r="68" spans="1:7" outlineLevel="5" collapsed="1">
      <c r="A68" s="5" t="s">
        <v>14</v>
      </c>
      <c r="B68" s="5" t="s">
        <v>139</v>
      </c>
      <c r="C68" s="5" t="s">
        <v>13</v>
      </c>
      <c r="D68" s="5" t="s">
        <v>14</v>
      </c>
      <c r="E68" s="5" t="s">
        <v>221</v>
      </c>
      <c r="F68" s="5" t="s">
        <v>14</v>
      </c>
      <c r="G68" s="5">
        <v>1</v>
      </c>
    </row>
    <row r="69" spans="1:7" ht="29" outlineLevel="5" collapsed="1">
      <c r="A69" s="5" t="s">
        <v>11</v>
      </c>
      <c r="B69" s="5" t="s">
        <v>139</v>
      </c>
      <c r="C69" s="5" t="s">
        <v>13</v>
      </c>
      <c r="D69" s="5"/>
      <c r="E69" s="5" t="s">
        <v>222</v>
      </c>
      <c r="F69" s="5" t="s">
        <v>14</v>
      </c>
      <c r="G69" s="5">
        <v>1</v>
      </c>
    </row>
    <row r="70" spans="1:7" outlineLevel="5" collapsed="1">
      <c r="A70" s="6" t="s">
        <v>11</v>
      </c>
      <c r="B70" s="7" t="s">
        <v>223</v>
      </c>
      <c r="C70" s="6" t="s">
        <v>13</v>
      </c>
      <c r="D70" s="6"/>
      <c r="E70" s="6" t="s">
        <v>223</v>
      </c>
      <c r="F70" s="6" t="s">
        <v>11</v>
      </c>
      <c r="G70" s="6" t="s">
        <v>13</v>
      </c>
    </row>
    <row r="71" spans="1:7" outlineLevel="6" collapsed="1">
      <c r="A71" s="5" t="s">
        <v>11</v>
      </c>
      <c r="B71" s="5" t="s">
        <v>15</v>
      </c>
      <c r="C71" s="5" t="s">
        <v>13</v>
      </c>
      <c r="D71" s="5"/>
      <c r="E71" s="5" t="s">
        <v>337</v>
      </c>
      <c r="F71" s="5" t="s">
        <v>14</v>
      </c>
      <c r="G71" s="5" t="s">
        <v>17</v>
      </c>
    </row>
    <row r="72" spans="1:7" ht="29" outlineLevel="6" collapsed="1">
      <c r="A72" s="5" t="s">
        <v>11</v>
      </c>
      <c r="B72" s="5" t="s">
        <v>139</v>
      </c>
      <c r="C72" s="5" t="s">
        <v>13</v>
      </c>
      <c r="D72" s="5"/>
      <c r="E72" s="5" t="s">
        <v>338</v>
      </c>
      <c r="F72" s="5" t="s">
        <v>14</v>
      </c>
      <c r="G72" s="5">
        <v>1</v>
      </c>
    </row>
    <row r="73" spans="1:7" ht="29" outlineLevel="6" collapsed="1">
      <c r="A73" s="5" t="s">
        <v>11</v>
      </c>
      <c r="B73" s="5" t="s">
        <v>139</v>
      </c>
      <c r="C73" s="5" t="s">
        <v>13</v>
      </c>
      <c r="D73" s="5"/>
      <c r="E73" s="5" t="s">
        <v>339</v>
      </c>
      <c r="F73" s="5" t="s">
        <v>14</v>
      </c>
      <c r="G73" s="5">
        <v>1</v>
      </c>
    </row>
    <row r="74" spans="1:7" outlineLevel="6" collapsed="1">
      <c r="A74" s="5" t="s">
        <v>11</v>
      </c>
      <c r="B74" s="5" t="s">
        <v>139</v>
      </c>
      <c r="C74" s="5" t="s">
        <v>13</v>
      </c>
      <c r="D74" s="5"/>
      <c r="E74" s="5" t="s">
        <v>340</v>
      </c>
      <c r="F74" s="5" t="s">
        <v>14</v>
      </c>
      <c r="G74" s="5">
        <v>1</v>
      </c>
    </row>
    <row r="75" spans="1:7" outlineLevel="4" collapsed="1">
      <c r="A75" s="6" t="s">
        <v>14</v>
      </c>
      <c r="B75" s="7" t="s">
        <v>218</v>
      </c>
      <c r="C75" s="6" t="s">
        <v>13</v>
      </c>
      <c r="D75" s="6" t="b">
        <f>EXACT(G66,"Based on the net electricity generation and a CO2 emission factor of each power unit")</f>
        <v>1</v>
      </c>
      <c r="E75" s="6" t="s">
        <v>219</v>
      </c>
      <c r="F75" s="6" t="s">
        <v>14</v>
      </c>
      <c r="G75" s="6" t="s">
        <v>13</v>
      </c>
    </row>
    <row r="76" spans="1:7" outlineLevel="5" collapsed="1">
      <c r="A76" s="5" t="s">
        <v>14</v>
      </c>
      <c r="B76" s="5" t="s">
        <v>139</v>
      </c>
      <c r="C76" s="5" t="s">
        <v>13</v>
      </c>
      <c r="D76" s="5" t="s">
        <v>14</v>
      </c>
      <c r="E76" s="5" t="s">
        <v>221</v>
      </c>
      <c r="F76" s="5" t="s">
        <v>14</v>
      </c>
      <c r="G76" s="5">
        <v>1</v>
      </c>
    </row>
    <row r="77" spans="1:7" outlineLevel="5" collapsed="1">
      <c r="A77" s="6" t="s">
        <v>11</v>
      </c>
      <c r="B77" s="7" t="s">
        <v>224</v>
      </c>
      <c r="C77" s="6" t="s">
        <v>13</v>
      </c>
      <c r="D77" s="6"/>
      <c r="E77" s="6" t="s">
        <v>225</v>
      </c>
      <c r="F77" s="6" t="s">
        <v>11</v>
      </c>
      <c r="G77" s="6" t="s">
        <v>13</v>
      </c>
    </row>
    <row r="78" spans="1:7" ht="29" outlineLevel="6" collapsed="1">
      <c r="A78" s="5" t="s">
        <v>11</v>
      </c>
      <c r="B78" s="5" t="s">
        <v>53</v>
      </c>
      <c r="C78" s="8" t="s">
        <v>341</v>
      </c>
      <c r="D78" s="5"/>
      <c r="E78" s="5" t="s">
        <v>342</v>
      </c>
      <c r="F78" s="5" t="s">
        <v>14</v>
      </c>
      <c r="G78" s="5" t="s">
        <v>343</v>
      </c>
    </row>
    <row r="79" spans="1:7" outlineLevel="6" collapsed="1">
      <c r="A79" s="6" t="s">
        <v>14</v>
      </c>
      <c r="B79" s="7" t="s">
        <v>344</v>
      </c>
      <c r="C79" s="6" t="s">
        <v>13</v>
      </c>
      <c r="D79" s="6" t="b">
        <f>EXACT(G78,"Only data available is the electricity generation for the specific power unit")</f>
        <v>0</v>
      </c>
      <c r="E79" s="6" t="s">
        <v>345</v>
      </c>
      <c r="F79" s="6" t="s">
        <v>14</v>
      </c>
      <c r="G79" s="6" t="s">
        <v>13</v>
      </c>
    </row>
    <row r="80" spans="1:7" outlineLevel="7" collapsed="1">
      <c r="A80" s="5" t="s">
        <v>14</v>
      </c>
      <c r="B80" s="5" t="s">
        <v>139</v>
      </c>
      <c r="C80" s="5" t="s">
        <v>13</v>
      </c>
      <c r="D80" s="5" t="s">
        <v>14</v>
      </c>
      <c r="E80" s="5" t="s">
        <v>408</v>
      </c>
      <c r="F80" s="5" t="s">
        <v>14</v>
      </c>
      <c r="G80" s="5">
        <v>1</v>
      </c>
    </row>
    <row r="81" spans="1:7" ht="29" outlineLevel="7" collapsed="1">
      <c r="A81" s="5" t="s">
        <v>11</v>
      </c>
      <c r="B81" s="5" t="s">
        <v>139</v>
      </c>
      <c r="C81" s="5" t="s">
        <v>13</v>
      </c>
      <c r="D81" s="5"/>
      <c r="E81" s="5" t="s">
        <v>409</v>
      </c>
      <c r="F81" s="5" t="s">
        <v>14</v>
      </c>
      <c r="G81" s="5">
        <v>1</v>
      </c>
    </row>
    <row r="82" spans="1:7" ht="29" outlineLevel="6" collapsed="1">
      <c r="A82" s="6" t="s">
        <v>14</v>
      </c>
      <c r="B82" s="7" t="s">
        <v>346</v>
      </c>
      <c r="C82" s="6" t="s">
        <v>13</v>
      </c>
      <c r="D82" s="6" t="b">
        <f>EXACT(G78,"Only data available for the specific power unit are the electricity generation and the fuel types used")</f>
        <v>0</v>
      </c>
      <c r="E82" s="6" t="s">
        <v>347</v>
      </c>
      <c r="F82" s="6" t="s">
        <v>14</v>
      </c>
      <c r="G82" s="6" t="s">
        <v>13</v>
      </c>
    </row>
    <row r="83" spans="1:7" outlineLevel="7" collapsed="1">
      <c r="A83" s="5" t="s">
        <v>14</v>
      </c>
      <c r="B83" s="5" t="s">
        <v>139</v>
      </c>
      <c r="C83" s="5" t="s">
        <v>13</v>
      </c>
      <c r="D83" s="5" t="s">
        <v>14</v>
      </c>
      <c r="E83" s="5" t="s">
        <v>410</v>
      </c>
      <c r="F83" s="5" t="s">
        <v>14</v>
      </c>
      <c r="G83" s="5">
        <v>1</v>
      </c>
    </row>
    <row r="84" spans="1:7" ht="29" outlineLevel="7" collapsed="1">
      <c r="A84" s="5" t="s">
        <v>11</v>
      </c>
      <c r="B84" s="5" t="s">
        <v>139</v>
      </c>
      <c r="C84" s="5" t="s">
        <v>13</v>
      </c>
      <c r="D84" s="5"/>
      <c r="E84" s="5" t="s">
        <v>409</v>
      </c>
      <c r="F84" s="5" t="s">
        <v>14</v>
      </c>
      <c r="G84" s="5">
        <v>1</v>
      </c>
    </row>
    <row r="85" spans="1:7" ht="29" outlineLevel="7" collapsed="1">
      <c r="A85" s="5" t="s">
        <v>11</v>
      </c>
      <c r="B85" s="5" t="s">
        <v>139</v>
      </c>
      <c r="C85" s="5" t="s">
        <v>13</v>
      </c>
      <c r="D85" s="5"/>
      <c r="E85" s="5" t="s">
        <v>411</v>
      </c>
      <c r="F85" s="5" t="s">
        <v>14</v>
      </c>
      <c r="G85" s="5">
        <v>1</v>
      </c>
    </row>
    <row r="86" spans="1:7" outlineLevel="7" collapsed="1">
      <c r="A86" s="5" t="s">
        <v>11</v>
      </c>
      <c r="B86" s="5" t="s">
        <v>139</v>
      </c>
      <c r="C86" s="5" t="s">
        <v>13</v>
      </c>
      <c r="D86" s="5"/>
      <c r="E86" s="5" t="s">
        <v>412</v>
      </c>
      <c r="F86" s="5" t="s">
        <v>14</v>
      </c>
      <c r="G86" s="5">
        <v>1</v>
      </c>
    </row>
    <row r="87" spans="1:7" outlineLevel="6" collapsed="1">
      <c r="A87" s="6" t="s">
        <v>14</v>
      </c>
      <c r="B87" s="7" t="s">
        <v>348</v>
      </c>
      <c r="C87" s="6" t="s">
        <v>13</v>
      </c>
      <c r="D87" s="6" t="b">
        <f>EXACT(G78,"Data available for fuel consumption and electricity generation")</f>
        <v>1</v>
      </c>
      <c r="E87" s="6" t="s">
        <v>343</v>
      </c>
      <c r="F87" s="6" t="s">
        <v>14</v>
      </c>
      <c r="G87" s="6" t="s">
        <v>13</v>
      </c>
    </row>
    <row r="88" spans="1:7" outlineLevel="7" collapsed="1">
      <c r="A88" s="5" t="s">
        <v>14</v>
      </c>
      <c r="B88" s="5" t="s">
        <v>139</v>
      </c>
      <c r="C88" s="5" t="s">
        <v>13</v>
      </c>
      <c r="D88" s="5" t="s">
        <v>14</v>
      </c>
      <c r="E88" s="5" t="s">
        <v>408</v>
      </c>
      <c r="F88" s="5" t="s">
        <v>14</v>
      </c>
      <c r="G88" s="5">
        <v>1</v>
      </c>
    </row>
    <row r="89" spans="1:7" ht="29" outlineLevel="7" collapsed="1">
      <c r="A89" s="5" t="s">
        <v>11</v>
      </c>
      <c r="B89" s="5" t="s">
        <v>15</v>
      </c>
      <c r="C89" s="5" t="s">
        <v>13</v>
      </c>
      <c r="D89" s="5"/>
      <c r="E89" s="5" t="s">
        <v>413</v>
      </c>
      <c r="F89" s="5" t="s">
        <v>14</v>
      </c>
      <c r="G89" s="5" t="s">
        <v>17</v>
      </c>
    </row>
    <row r="90" spans="1:7" ht="29" outlineLevel="7" collapsed="1">
      <c r="A90" s="5" t="s">
        <v>11</v>
      </c>
      <c r="B90" s="5" t="s">
        <v>139</v>
      </c>
      <c r="C90" s="5" t="s">
        <v>13</v>
      </c>
      <c r="D90" s="5"/>
      <c r="E90" s="5" t="s">
        <v>409</v>
      </c>
      <c r="F90" s="5" t="s">
        <v>14</v>
      </c>
      <c r="G90" s="5">
        <v>1</v>
      </c>
    </row>
    <row r="91" spans="1:7" outlineLevel="7" collapsed="1">
      <c r="A91" s="5" t="s">
        <v>11</v>
      </c>
      <c r="B91" s="5" t="s">
        <v>15</v>
      </c>
      <c r="C91" s="5" t="s">
        <v>13</v>
      </c>
      <c r="D91" s="5"/>
      <c r="E91" s="5" t="s">
        <v>414</v>
      </c>
      <c r="F91" s="5" t="s">
        <v>14</v>
      </c>
      <c r="G91" s="5" t="s">
        <v>17</v>
      </c>
    </row>
    <row r="92" spans="1:7" outlineLevel="7" collapsed="1">
      <c r="A92" s="5" t="s">
        <v>11</v>
      </c>
      <c r="B92" s="8" t="s">
        <v>223</v>
      </c>
      <c r="C92" s="5" t="s">
        <v>13</v>
      </c>
      <c r="D92" s="5"/>
      <c r="E92" s="5" t="s">
        <v>223</v>
      </c>
      <c r="F92" s="5" t="s">
        <v>11</v>
      </c>
      <c r="G92" s="5" t="s">
        <v>13</v>
      </c>
    </row>
    <row r="93" spans="1:7" outlineLevel="4" collapsed="1">
      <c r="A93" s="5" t="s">
        <v>14</v>
      </c>
      <c r="B93" s="5" t="s">
        <v>139</v>
      </c>
      <c r="C93" s="5" t="s">
        <v>13</v>
      </c>
      <c r="D93" s="5" t="s">
        <v>14</v>
      </c>
      <c r="E93" s="5" t="s">
        <v>220</v>
      </c>
      <c r="F93" s="5" t="s">
        <v>14</v>
      </c>
      <c r="G93" s="5">
        <v>1</v>
      </c>
    </row>
    <row r="94" spans="1:7" outlineLevel="2" collapsed="1">
      <c r="A94" s="6" t="s">
        <v>14</v>
      </c>
      <c r="B94" s="7" t="s">
        <v>226</v>
      </c>
      <c r="C94" s="6" t="s">
        <v>13</v>
      </c>
      <c r="D94" s="6" t="b">
        <f>EXACT(G10,"Hourly")</f>
        <v>1</v>
      </c>
      <c r="E94" s="6" t="s">
        <v>227</v>
      </c>
      <c r="F94" s="6" t="s">
        <v>14</v>
      </c>
      <c r="G94" s="6" t="s">
        <v>13</v>
      </c>
    </row>
    <row r="95" spans="1:7" ht="29" outlineLevel="3" collapsed="1">
      <c r="A95" s="5" t="s">
        <v>11</v>
      </c>
      <c r="B95" s="5" t="s">
        <v>53</v>
      </c>
      <c r="C95" s="8" t="s">
        <v>228</v>
      </c>
      <c r="D95" s="5"/>
      <c r="E95" s="5" t="s">
        <v>229</v>
      </c>
      <c r="F95" s="5" t="s">
        <v>14</v>
      </c>
      <c r="G95" s="5" t="s">
        <v>230</v>
      </c>
    </row>
    <row r="96" spans="1:7" ht="29" outlineLevel="3" collapsed="1">
      <c r="A96" s="5" t="s">
        <v>11</v>
      </c>
      <c r="B96" s="5" t="s">
        <v>139</v>
      </c>
      <c r="C96" s="5" t="s">
        <v>13</v>
      </c>
      <c r="D96" s="5"/>
      <c r="E96" s="5" t="s">
        <v>231</v>
      </c>
      <c r="F96" s="5" t="s">
        <v>14</v>
      </c>
      <c r="G96" s="5">
        <v>1</v>
      </c>
    </row>
    <row r="97" spans="1:7" outlineLevel="2" collapsed="1">
      <c r="A97" s="6" t="s">
        <v>11</v>
      </c>
      <c r="B97" s="7" t="s">
        <v>232</v>
      </c>
      <c r="C97" s="6" t="s">
        <v>13</v>
      </c>
      <c r="D97" s="6"/>
      <c r="E97" s="6" t="s">
        <v>232</v>
      </c>
      <c r="F97" s="6" t="s">
        <v>14</v>
      </c>
      <c r="G97" s="6" t="s">
        <v>13</v>
      </c>
    </row>
    <row r="98" spans="1:7" outlineLevel="3" collapsed="1">
      <c r="A98" s="5" t="s">
        <v>14</v>
      </c>
      <c r="B98" s="5" t="s">
        <v>139</v>
      </c>
      <c r="C98" s="5" t="s">
        <v>13</v>
      </c>
      <c r="D98" s="5" t="s">
        <v>14</v>
      </c>
      <c r="E98" s="5" t="s">
        <v>233</v>
      </c>
      <c r="F98" s="5" t="s">
        <v>14</v>
      </c>
      <c r="G98" s="5">
        <v>1</v>
      </c>
    </row>
    <row r="99" spans="1:7" ht="409.5" outlineLevel="3" collapsed="1">
      <c r="A99" s="5" t="s">
        <v>14</v>
      </c>
      <c r="B99" s="5" t="s">
        <v>60</v>
      </c>
      <c r="C99" s="9" t="s">
        <v>61</v>
      </c>
      <c r="D99" s="5"/>
      <c r="E99" s="10" t="s">
        <v>234</v>
      </c>
      <c r="F99" s="5" t="s">
        <v>14</v>
      </c>
      <c r="G99" s="5" t="s">
        <v>13</v>
      </c>
    </row>
    <row r="100" spans="1:7" outlineLevel="3" collapsed="1">
      <c r="A100" s="5" t="s">
        <v>11</v>
      </c>
      <c r="B100" s="5" t="s">
        <v>139</v>
      </c>
      <c r="C100" s="5" t="s">
        <v>13</v>
      </c>
      <c r="D100" s="5"/>
      <c r="E100" s="5" t="s">
        <v>235</v>
      </c>
      <c r="F100" s="5" t="s">
        <v>14</v>
      </c>
      <c r="G100" s="5">
        <v>1</v>
      </c>
    </row>
    <row r="101" spans="1:7" outlineLevel="3" collapsed="1">
      <c r="A101" s="5" t="s">
        <v>11</v>
      </c>
      <c r="B101" s="5" t="s">
        <v>139</v>
      </c>
      <c r="C101" s="5" t="s">
        <v>13</v>
      </c>
      <c r="D101" s="5"/>
      <c r="E101" s="5" t="s">
        <v>236</v>
      </c>
      <c r="F101" s="5" t="s">
        <v>14</v>
      </c>
      <c r="G101" s="5">
        <v>1</v>
      </c>
    </row>
    <row r="102" spans="1:7" outlineLevel="3" collapsed="1">
      <c r="A102" s="6" t="s">
        <v>11</v>
      </c>
      <c r="B102" s="7" t="s">
        <v>237</v>
      </c>
      <c r="C102" s="6" t="s">
        <v>13</v>
      </c>
      <c r="D102" s="6"/>
      <c r="E102" s="6" t="s">
        <v>237</v>
      </c>
      <c r="F102" s="6" t="s">
        <v>11</v>
      </c>
      <c r="G102" s="6" t="s">
        <v>13</v>
      </c>
    </row>
    <row r="103" spans="1:7" outlineLevel="4" collapsed="1">
      <c r="A103" s="5" t="s">
        <v>11</v>
      </c>
      <c r="B103" s="5" t="s">
        <v>15</v>
      </c>
      <c r="C103" s="5" t="s">
        <v>13</v>
      </c>
      <c r="D103" s="5"/>
      <c r="E103" s="5" t="s">
        <v>238</v>
      </c>
      <c r="F103" s="5" t="s">
        <v>14</v>
      </c>
      <c r="G103" s="5" t="s">
        <v>17</v>
      </c>
    </row>
    <row r="104" spans="1:7" outlineLevel="4" collapsed="1">
      <c r="A104" s="5" t="s">
        <v>11</v>
      </c>
      <c r="B104" s="5" t="s">
        <v>41</v>
      </c>
      <c r="C104" s="5" t="s">
        <v>13</v>
      </c>
      <c r="D104" s="5"/>
      <c r="E104" s="5" t="s">
        <v>239</v>
      </c>
      <c r="F104" s="5" t="s">
        <v>14</v>
      </c>
      <c r="G104" s="5" t="s">
        <v>43</v>
      </c>
    </row>
    <row r="105" spans="1:7" outlineLevel="4" collapsed="1">
      <c r="A105" s="5" t="s">
        <v>11</v>
      </c>
      <c r="B105" s="5" t="s">
        <v>139</v>
      </c>
      <c r="C105" s="5" t="s">
        <v>13</v>
      </c>
      <c r="D105" s="5"/>
      <c r="E105" s="5" t="s">
        <v>240</v>
      </c>
      <c r="F105" s="5" t="s">
        <v>14</v>
      </c>
      <c r="G105" s="5">
        <v>1</v>
      </c>
    </row>
    <row r="106" spans="1:7" outlineLevel="4" collapsed="1">
      <c r="A106" s="5" t="s">
        <v>11</v>
      </c>
      <c r="B106" s="5" t="s">
        <v>139</v>
      </c>
      <c r="C106" s="5" t="s">
        <v>13</v>
      </c>
      <c r="D106" s="5"/>
      <c r="E106" s="5" t="s">
        <v>241</v>
      </c>
      <c r="F106" s="5" t="s">
        <v>14</v>
      </c>
      <c r="G106" s="5">
        <v>1</v>
      </c>
    </row>
    <row r="107" spans="1:7" outlineLevel="2" collapsed="1">
      <c r="A107" s="6" t="s">
        <v>11</v>
      </c>
      <c r="B107" s="7" t="s">
        <v>242</v>
      </c>
      <c r="C107" s="6" t="s">
        <v>13</v>
      </c>
      <c r="D107" s="6"/>
      <c r="E107" s="6" t="s">
        <v>242</v>
      </c>
      <c r="F107" s="6" t="s">
        <v>14</v>
      </c>
      <c r="G107" s="6" t="s">
        <v>13</v>
      </c>
    </row>
    <row r="108" spans="1:7" ht="29" outlineLevel="3" collapsed="1">
      <c r="A108" s="5" t="s">
        <v>11</v>
      </c>
      <c r="B108" s="5" t="s">
        <v>53</v>
      </c>
      <c r="C108" s="8" t="s">
        <v>243</v>
      </c>
      <c r="D108" s="5"/>
      <c r="E108" s="5" t="s">
        <v>244</v>
      </c>
      <c r="F108" s="5" t="s">
        <v>14</v>
      </c>
      <c r="G108" s="5" t="s">
        <v>11</v>
      </c>
    </row>
    <row r="109" spans="1:7" outlineLevel="3" collapsed="1">
      <c r="A109" s="6" t="s">
        <v>14</v>
      </c>
      <c r="B109" s="7" t="s">
        <v>245</v>
      </c>
      <c r="C109" s="6" t="s">
        <v>13</v>
      </c>
      <c r="D109" s="6" t="b">
        <f>EXACT(G108,"No")</f>
        <v>0</v>
      </c>
      <c r="E109" s="6" t="s">
        <v>246</v>
      </c>
      <c r="F109" s="6" t="s">
        <v>14</v>
      </c>
      <c r="G109" s="6" t="s">
        <v>13</v>
      </c>
    </row>
    <row r="110" spans="1:7" ht="29" outlineLevel="4" collapsed="1">
      <c r="A110" s="5" t="s">
        <v>11</v>
      </c>
      <c r="B110" s="5" t="s">
        <v>53</v>
      </c>
      <c r="C110" s="8" t="s">
        <v>247</v>
      </c>
      <c r="D110" s="5"/>
      <c r="E110" s="5" t="s">
        <v>248</v>
      </c>
      <c r="F110" s="5" t="s">
        <v>14</v>
      </c>
      <c r="G110" s="5" t="s">
        <v>249</v>
      </c>
    </row>
    <row r="111" spans="1:7" outlineLevel="4" collapsed="1">
      <c r="A111" s="6" t="s">
        <v>14</v>
      </c>
      <c r="B111" s="7" t="s">
        <v>250</v>
      </c>
      <c r="C111" s="6" t="s">
        <v>13</v>
      </c>
      <c r="D111" s="6" t="b">
        <f>EXACT(G110,"Neither")</f>
        <v>0</v>
      </c>
      <c r="E111" s="6" t="s">
        <v>250</v>
      </c>
      <c r="F111" s="6" t="s">
        <v>14</v>
      </c>
      <c r="G111" s="6" t="s">
        <v>13</v>
      </c>
    </row>
    <row r="112" spans="1:7" outlineLevel="5" collapsed="1">
      <c r="A112" s="5" t="s">
        <v>14</v>
      </c>
      <c r="B112" s="5" t="s">
        <v>139</v>
      </c>
      <c r="C112" s="5" t="s">
        <v>13</v>
      </c>
      <c r="D112" s="5" t="s">
        <v>14</v>
      </c>
      <c r="E112" s="5" t="s">
        <v>251</v>
      </c>
      <c r="F112" s="5" t="s">
        <v>14</v>
      </c>
      <c r="G112" s="5">
        <v>1</v>
      </c>
    </row>
    <row r="113" spans="1:7" outlineLevel="5" collapsed="1">
      <c r="A113" s="5" t="s">
        <v>14</v>
      </c>
      <c r="B113" s="5" t="s">
        <v>139</v>
      </c>
      <c r="C113" s="5" t="s">
        <v>13</v>
      </c>
      <c r="D113" s="5" t="s">
        <v>14</v>
      </c>
      <c r="E113" s="5" t="s">
        <v>252</v>
      </c>
      <c r="F113" s="5" t="s">
        <v>14</v>
      </c>
      <c r="G113" s="5">
        <v>1</v>
      </c>
    </row>
    <row r="114" spans="1:7" outlineLevel="5" collapsed="1">
      <c r="A114" s="5" t="s">
        <v>14</v>
      </c>
      <c r="B114" s="5" t="s">
        <v>139</v>
      </c>
      <c r="C114" s="5" t="s">
        <v>13</v>
      </c>
      <c r="D114" s="5" t="s">
        <v>14</v>
      </c>
      <c r="E114" s="5" t="s">
        <v>253</v>
      </c>
      <c r="F114" s="5" t="s">
        <v>14</v>
      </c>
      <c r="G114" s="5">
        <v>1</v>
      </c>
    </row>
    <row r="115" spans="1:7" outlineLevel="5" collapsed="1">
      <c r="A115" s="5" t="s">
        <v>14</v>
      </c>
      <c r="B115" s="5" t="s">
        <v>139</v>
      </c>
      <c r="C115" s="5" t="s">
        <v>13</v>
      </c>
      <c r="D115" s="5" t="s">
        <v>14</v>
      </c>
      <c r="E115" s="5" t="s">
        <v>233</v>
      </c>
      <c r="F115" s="5" t="s">
        <v>14</v>
      </c>
      <c r="G115" s="5">
        <v>1</v>
      </c>
    </row>
    <row r="116" spans="1:7" ht="29" outlineLevel="5" collapsed="1">
      <c r="A116" s="5" t="s">
        <v>11</v>
      </c>
      <c r="B116" s="5" t="s">
        <v>53</v>
      </c>
      <c r="C116" s="8" t="s">
        <v>254</v>
      </c>
      <c r="D116" s="5"/>
      <c r="E116" s="5" t="s">
        <v>255</v>
      </c>
      <c r="F116" s="5" t="s">
        <v>14</v>
      </c>
      <c r="G116" s="5" t="s">
        <v>11</v>
      </c>
    </row>
    <row r="117" spans="1:7" ht="43.5" outlineLevel="5" collapsed="1">
      <c r="A117" s="5" t="s">
        <v>11</v>
      </c>
      <c r="B117" s="5" t="s">
        <v>53</v>
      </c>
      <c r="C117" s="8" t="s">
        <v>256</v>
      </c>
      <c r="D117" s="5"/>
      <c r="E117" s="5" t="s">
        <v>257</v>
      </c>
      <c r="F117" s="5" t="s">
        <v>14</v>
      </c>
      <c r="G117" s="5" t="s">
        <v>258</v>
      </c>
    </row>
    <row r="118" spans="1:7" ht="29" outlineLevel="5" collapsed="1">
      <c r="A118" s="5" t="s">
        <v>11</v>
      </c>
      <c r="B118" s="5" t="s">
        <v>53</v>
      </c>
      <c r="C118" s="8" t="s">
        <v>259</v>
      </c>
      <c r="D118" s="5"/>
      <c r="E118" s="5" t="s">
        <v>260</v>
      </c>
      <c r="F118" s="5" t="s">
        <v>14</v>
      </c>
      <c r="G118" s="5" t="s">
        <v>11</v>
      </c>
    </row>
    <row r="119" spans="1:7" outlineLevel="5" collapsed="1">
      <c r="A119" s="5" t="s">
        <v>14</v>
      </c>
      <c r="B119" s="5" t="s">
        <v>139</v>
      </c>
      <c r="C119" s="5" t="s">
        <v>13</v>
      </c>
      <c r="D119" s="5" t="s">
        <v>14</v>
      </c>
      <c r="E119" s="5" t="s">
        <v>261</v>
      </c>
      <c r="F119" s="5" t="s">
        <v>14</v>
      </c>
      <c r="G119" s="5">
        <v>1</v>
      </c>
    </row>
    <row r="120" spans="1:7" outlineLevel="4" collapsed="1">
      <c r="A120" s="6" t="s">
        <v>14</v>
      </c>
      <c r="B120" s="7" t="s">
        <v>262</v>
      </c>
      <c r="C120" s="6" t="s">
        <v>13</v>
      </c>
      <c r="D120" s="6" t="b">
        <f>EXACT(G110,"Isolated System")</f>
        <v>0</v>
      </c>
      <c r="E120" s="6" t="s">
        <v>263</v>
      </c>
      <c r="F120" s="6" t="s">
        <v>14</v>
      </c>
      <c r="G120" s="6" t="s">
        <v>13</v>
      </c>
    </row>
    <row r="121" spans="1:7" outlineLevel="5" collapsed="1">
      <c r="A121" s="5" t="s">
        <v>14</v>
      </c>
      <c r="B121" s="5" t="s">
        <v>139</v>
      </c>
      <c r="C121" s="5" t="s">
        <v>13</v>
      </c>
      <c r="D121" s="5" t="s">
        <v>14</v>
      </c>
      <c r="E121" s="5" t="s">
        <v>251</v>
      </c>
      <c r="F121" s="5" t="s">
        <v>14</v>
      </c>
      <c r="G121" s="5">
        <v>1</v>
      </c>
    </row>
    <row r="122" spans="1:7" outlineLevel="5" collapsed="1">
      <c r="A122" s="5" t="s">
        <v>14</v>
      </c>
      <c r="B122" s="5" t="s">
        <v>139</v>
      </c>
      <c r="C122" s="5" t="s">
        <v>13</v>
      </c>
      <c r="D122" s="5" t="s">
        <v>14</v>
      </c>
      <c r="E122" s="5" t="s">
        <v>252</v>
      </c>
      <c r="F122" s="5" t="s">
        <v>14</v>
      </c>
      <c r="G122" s="5">
        <v>1</v>
      </c>
    </row>
    <row r="123" spans="1:7" outlineLevel="5" collapsed="1">
      <c r="A123" s="5" t="s">
        <v>14</v>
      </c>
      <c r="B123" s="5" t="s">
        <v>139</v>
      </c>
      <c r="C123" s="5" t="s">
        <v>13</v>
      </c>
      <c r="D123" s="5" t="s">
        <v>14</v>
      </c>
      <c r="E123" s="5" t="s">
        <v>253</v>
      </c>
      <c r="F123" s="5" t="s">
        <v>14</v>
      </c>
      <c r="G123" s="5">
        <v>1</v>
      </c>
    </row>
    <row r="124" spans="1:7" outlineLevel="5" collapsed="1">
      <c r="A124" s="5" t="s">
        <v>14</v>
      </c>
      <c r="B124" s="5" t="s">
        <v>139</v>
      </c>
      <c r="C124" s="5" t="s">
        <v>13</v>
      </c>
      <c r="D124" s="5" t="s">
        <v>14</v>
      </c>
      <c r="E124" s="5" t="s">
        <v>261</v>
      </c>
      <c r="F124" s="5" t="s">
        <v>14</v>
      </c>
      <c r="G124" s="5">
        <v>1</v>
      </c>
    </row>
    <row r="125" spans="1:7" outlineLevel="5" collapsed="1">
      <c r="A125" s="5" t="s">
        <v>14</v>
      </c>
      <c r="B125" s="5" t="s">
        <v>139</v>
      </c>
      <c r="C125" s="5" t="s">
        <v>13</v>
      </c>
      <c r="D125" s="5" t="s">
        <v>14</v>
      </c>
      <c r="E125" s="5" t="s">
        <v>233</v>
      </c>
      <c r="F125" s="5" t="s">
        <v>14</v>
      </c>
      <c r="G125" s="5">
        <v>1</v>
      </c>
    </row>
    <row r="126" spans="1:7" ht="29" outlineLevel="5" collapsed="1">
      <c r="A126" s="5" t="s">
        <v>11</v>
      </c>
      <c r="B126" s="5" t="s">
        <v>53</v>
      </c>
      <c r="C126" s="8" t="s">
        <v>264</v>
      </c>
      <c r="D126" s="5"/>
      <c r="E126" s="5" t="s">
        <v>265</v>
      </c>
      <c r="F126" s="5" t="s">
        <v>14</v>
      </c>
      <c r="G126" s="5" t="s">
        <v>266</v>
      </c>
    </row>
    <row r="127" spans="1:7" outlineLevel="5" collapsed="1">
      <c r="A127" s="6" t="s">
        <v>14</v>
      </c>
      <c r="B127" s="7" t="s">
        <v>267</v>
      </c>
      <c r="C127" s="6" t="s">
        <v>13</v>
      </c>
      <c r="D127" s="6" t="b">
        <f>EXACT(G126,"Multiple")</f>
        <v>0</v>
      </c>
      <c r="E127" s="6" t="s">
        <v>268</v>
      </c>
      <c r="F127" s="6" t="s">
        <v>14</v>
      </c>
      <c r="G127" s="6" t="s">
        <v>13</v>
      </c>
    </row>
    <row r="128" spans="1:7" ht="29" outlineLevel="6" collapsed="1">
      <c r="A128" s="5" t="s">
        <v>11</v>
      </c>
      <c r="B128" s="5" t="s">
        <v>53</v>
      </c>
      <c r="C128" s="8" t="s">
        <v>349</v>
      </c>
      <c r="D128" s="5"/>
      <c r="E128" s="5" t="s">
        <v>350</v>
      </c>
      <c r="F128" s="5" t="s">
        <v>14</v>
      </c>
      <c r="G128" s="5" t="s">
        <v>351</v>
      </c>
    </row>
    <row r="129" spans="1:7" ht="29" outlineLevel="6" collapsed="1">
      <c r="A129" s="5" t="s">
        <v>14</v>
      </c>
      <c r="B129" s="5" t="s">
        <v>53</v>
      </c>
      <c r="C129" s="8" t="s">
        <v>352</v>
      </c>
      <c r="D129" s="5" t="b">
        <f>EXACT(G128,"Isolated grid systems with multiple fuel and technology types with combined cycle power plants")</f>
        <v>0</v>
      </c>
      <c r="E129" s="5" t="s">
        <v>353</v>
      </c>
      <c r="F129" s="5" t="s">
        <v>14</v>
      </c>
      <c r="G129" s="5" t="s">
        <v>11</v>
      </c>
    </row>
    <row r="130" spans="1:7" ht="29" outlineLevel="6" collapsed="1">
      <c r="A130" s="5" t="s">
        <v>14</v>
      </c>
      <c r="B130" s="5" t="s">
        <v>53</v>
      </c>
      <c r="C130" s="8" t="s">
        <v>354</v>
      </c>
      <c r="D130" s="5" t="b">
        <f>EXACT(G128,"Isolated grid systems with multiple fuel and technology types without combined cycle power plants")</f>
        <v>0</v>
      </c>
      <c r="E130" s="5" t="s">
        <v>353</v>
      </c>
      <c r="F130" s="5" t="s">
        <v>14</v>
      </c>
      <c r="G130" s="5" t="s">
        <v>11</v>
      </c>
    </row>
    <row r="131" spans="1:7" outlineLevel="4" collapsed="1">
      <c r="A131" s="6" t="s">
        <v>14</v>
      </c>
      <c r="B131" s="7" t="s">
        <v>250</v>
      </c>
      <c r="C131" s="6" t="s">
        <v>13</v>
      </c>
      <c r="D131" s="6" t="b">
        <f>EXACT(G110,"Grid is located in LDC/SIDs/URC")</f>
        <v>1</v>
      </c>
      <c r="E131" s="6" t="s">
        <v>250</v>
      </c>
      <c r="F131" s="6" t="s">
        <v>14</v>
      </c>
      <c r="G131" s="6" t="s">
        <v>13</v>
      </c>
    </row>
    <row r="132" spans="1:7" outlineLevel="5" collapsed="1">
      <c r="A132" s="5" t="s">
        <v>14</v>
      </c>
      <c r="B132" s="5" t="s">
        <v>139</v>
      </c>
      <c r="C132" s="5" t="s">
        <v>13</v>
      </c>
      <c r="D132" s="5" t="s">
        <v>14</v>
      </c>
      <c r="E132" s="5" t="s">
        <v>251</v>
      </c>
      <c r="F132" s="5" t="s">
        <v>14</v>
      </c>
      <c r="G132" s="5">
        <v>1</v>
      </c>
    </row>
    <row r="133" spans="1:7" outlineLevel="5" collapsed="1">
      <c r="A133" s="5" t="s">
        <v>14</v>
      </c>
      <c r="B133" s="5" t="s">
        <v>139</v>
      </c>
      <c r="C133" s="5" t="s">
        <v>13</v>
      </c>
      <c r="D133" s="5" t="s">
        <v>14</v>
      </c>
      <c r="E133" s="5" t="s">
        <v>252</v>
      </c>
      <c r="F133" s="5" t="s">
        <v>14</v>
      </c>
      <c r="G133" s="5">
        <v>1</v>
      </c>
    </row>
    <row r="134" spans="1:7" outlineLevel="5" collapsed="1">
      <c r="A134" s="5" t="s">
        <v>14</v>
      </c>
      <c r="B134" s="5" t="s">
        <v>139</v>
      </c>
      <c r="C134" s="5" t="s">
        <v>13</v>
      </c>
      <c r="D134" s="5" t="s">
        <v>14</v>
      </c>
      <c r="E134" s="5" t="s">
        <v>253</v>
      </c>
      <c r="F134" s="5" t="s">
        <v>14</v>
      </c>
      <c r="G134" s="5">
        <v>1</v>
      </c>
    </row>
    <row r="135" spans="1:7" outlineLevel="5" collapsed="1">
      <c r="A135" s="5" t="s">
        <v>14</v>
      </c>
      <c r="B135" s="5" t="s">
        <v>139</v>
      </c>
      <c r="C135" s="5" t="s">
        <v>13</v>
      </c>
      <c r="D135" s="5" t="s">
        <v>14</v>
      </c>
      <c r="E135" s="5" t="s">
        <v>233</v>
      </c>
      <c r="F135" s="5" t="s">
        <v>14</v>
      </c>
      <c r="G135" s="5">
        <v>1</v>
      </c>
    </row>
    <row r="136" spans="1:7" ht="29" outlineLevel="5" collapsed="1">
      <c r="A136" s="5" t="s">
        <v>11</v>
      </c>
      <c r="B136" s="5" t="s">
        <v>53</v>
      </c>
      <c r="C136" s="8" t="s">
        <v>254</v>
      </c>
      <c r="D136" s="5"/>
      <c r="E136" s="5" t="s">
        <v>255</v>
      </c>
      <c r="F136" s="5" t="s">
        <v>14</v>
      </c>
      <c r="G136" s="5" t="s">
        <v>11</v>
      </c>
    </row>
    <row r="137" spans="1:7" ht="43.5" outlineLevel="5" collapsed="1">
      <c r="A137" s="5" t="s">
        <v>11</v>
      </c>
      <c r="B137" s="5" t="s">
        <v>53</v>
      </c>
      <c r="C137" s="8" t="s">
        <v>256</v>
      </c>
      <c r="D137" s="5"/>
      <c r="E137" s="5" t="s">
        <v>257</v>
      </c>
      <c r="F137" s="5" t="s">
        <v>14</v>
      </c>
      <c r="G137" s="5" t="s">
        <v>258</v>
      </c>
    </row>
    <row r="138" spans="1:7" ht="29" outlineLevel="5" collapsed="1">
      <c r="A138" s="5" t="s">
        <v>11</v>
      </c>
      <c r="B138" s="5" t="s">
        <v>53</v>
      </c>
      <c r="C138" s="8" t="s">
        <v>259</v>
      </c>
      <c r="D138" s="5"/>
      <c r="E138" s="5" t="s">
        <v>260</v>
      </c>
      <c r="F138" s="5" t="s">
        <v>14</v>
      </c>
      <c r="G138" s="5" t="s">
        <v>11</v>
      </c>
    </row>
    <row r="139" spans="1:7" outlineLevel="5" collapsed="1">
      <c r="A139" s="5" t="s">
        <v>14</v>
      </c>
      <c r="B139" s="5" t="s">
        <v>139</v>
      </c>
      <c r="C139" s="5" t="s">
        <v>13</v>
      </c>
      <c r="D139" s="5" t="s">
        <v>14</v>
      </c>
      <c r="E139" s="5" t="s">
        <v>261</v>
      </c>
      <c r="F139" s="5" t="s">
        <v>14</v>
      </c>
      <c r="G139" s="5">
        <v>1</v>
      </c>
    </row>
    <row r="140" spans="1:7" outlineLevel="3" collapsed="1">
      <c r="A140" s="6" t="s">
        <v>14</v>
      </c>
      <c r="B140" s="7" t="s">
        <v>269</v>
      </c>
      <c r="C140" s="6" t="s">
        <v>13</v>
      </c>
      <c r="D140" s="6" t="b">
        <f>EXACT(G108,"Yes")</f>
        <v>1</v>
      </c>
      <c r="E140" s="6" t="s">
        <v>269</v>
      </c>
      <c r="F140" s="6" t="s">
        <v>14</v>
      </c>
      <c r="G140" s="6" t="s">
        <v>13</v>
      </c>
    </row>
    <row r="141" spans="1:7" outlineLevel="4" collapsed="1">
      <c r="A141" s="5" t="s">
        <v>14</v>
      </c>
      <c r="B141" s="5" t="s">
        <v>139</v>
      </c>
      <c r="C141" s="5" t="s">
        <v>13</v>
      </c>
      <c r="D141" s="5" t="s">
        <v>14</v>
      </c>
      <c r="E141" s="5" t="s">
        <v>251</v>
      </c>
      <c r="F141" s="5" t="s">
        <v>14</v>
      </c>
      <c r="G141" s="5">
        <v>1</v>
      </c>
    </row>
    <row r="142" spans="1:7" outlineLevel="4" collapsed="1">
      <c r="A142" s="5" t="s">
        <v>14</v>
      </c>
      <c r="B142" s="5" t="s">
        <v>139</v>
      </c>
      <c r="C142" s="5" t="s">
        <v>13</v>
      </c>
      <c r="D142" s="5" t="s">
        <v>14</v>
      </c>
      <c r="E142" s="5" t="s">
        <v>261</v>
      </c>
      <c r="F142" s="5" t="s">
        <v>14</v>
      </c>
      <c r="G142" s="5">
        <v>1</v>
      </c>
    </row>
    <row r="143" spans="1:7" outlineLevel="4" collapsed="1">
      <c r="A143" s="5" t="s">
        <v>14</v>
      </c>
      <c r="B143" s="5" t="s">
        <v>139</v>
      </c>
      <c r="C143" s="5" t="s">
        <v>13</v>
      </c>
      <c r="D143" s="5" t="s">
        <v>14</v>
      </c>
      <c r="E143" s="5" t="s">
        <v>252</v>
      </c>
      <c r="F143" s="5" t="s">
        <v>14</v>
      </c>
      <c r="G143" s="5">
        <v>1</v>
      </c>
    </row>
    <row r="144" spans="1:7" outlineLevel="4" collapsed="1">
      <c r="A144" s="5" t="s">
        <v>14</v>
      </c>
      <c r="B144" s="5" t="s">
        <v>139</v>
      </c>
      <c r="C144" s="5" t="s">
        <v>13</v>
      </c>
      <c r="D144" s="5" t="s">
        <v>14</v>
      </c>
      <c r="E144" s="5" t="s">
        <v>253</v>
      </c>
      <c r="F144" s="5" t="s">
        <v>14</v>
      </c>
      <c r="G144" s="5">
        <v>1</v>
      </c>
    </row>
    <row r="145" spans="1:7" ht="29" outlineLevel="3" collapsed="1">
      <c r="A145" s="5" t="s">
        <v>11</v>
      </c>
      <c r="B145" s="5" t="s">
        <v>53</v>
      </c>
      <c r="C145" s="8" t="s">
        <v>270</v>
      </c>
      <c r="D145" s="5"/>
      <c r="E145" s="5" t="s">
        <v>271</v>
      </c>
      <c r="F145" s="5" t="s">
        <v>14</v>
      </c>
      <c r="G145" s="5" t="s">
        <v>11</v>
      </c>
    </row>
    <row r="146" spans="1:7" ht="29" outlineLevel="3" collapsed="1">
      <c r="A146" s="5" t="s">
        <v>11</v>
      </c>
      <c r="B146" s="5" t="s">
        <v>53</v>
      </c>
      <c r="C146" s="8" t="s">
        <v>272</v>
      </c>
      <c r="D146" s="5"/>
      <c r="E146" s="5" t="s">
        <v>273</v>
      </c>
      <c r="F146" s="5" t="s">
        <v>14</v>
      </c>
      <c r="G146" s="5" t="s">
        <v>274</v>
      </c>
    </row>
    <row r="147" spans="1:7" outlineLevel="3" collapsed="1">
      <c r="A147" s="5" t="s">
        <v>14</v>
      </c>
      <c r="B147" s="5" t="s">
        <v>139</v>
      </c>
      <c r="C147" s="5" t="s">
        <v>13</v>
      </c>
      <c r="D147" s="5" t="s">
        <v>14</v>
      </c>
      <c r="E147" s="5" t="s">
        <v>275</v>
      </c>
      <c r="F147" s="5" t="s">
        <v>14</v>
      </c>
      <c r="G147" s="5">
        <v>1</v>
      </c>
    </row>
    <row r="148" spans="1:7" outlineLevel="1" collapsed="1">
      <c r="A148" s="6" t="s">
        <v>14</v>
      </c>
      <c r="B148" s="7" t="s">
        <v>276</v>
      </c>
      <c r="C148" s="6" t="s">
        <v>13</v>
      </c>
      <c r="D148" s="6" t="b">
        <f>EXACT(G7,"Use conservative default values")</f>
        <v>0</v>
      </c>
      <c r="E148" s="6" t="s">
        <v>277</v>
      </c>
      <c r="F148" s="6" t="s">
        <v>14</v>
      </c>
      <c r="G148" s="6" t="s">
        <v>13</v>
      </c>
    </row>
    <row r="149" spans="1:7" ht="43.5" outlineLevel="2" collapsed="1">
      <c r="A149" s="5" t="s">
        <v>11</v>
      </c>
      <c r="B149" s="5" t="s">
        <v>53</v>
      </c>
      <c r="C149" s="8" t="s">
        <v>278</v>
      </c>
      <c r="D149" s="5"/>
      <c r="E149" s="5" t="s">
        <v>279</v>
      </c>
      <c r="F149" s="5" t="s">
        <v>14</v>
      </c>
      <c r="G149" s="5" t="s">
        <v>280</v>
      </c>
    </row>
    <row r="150" spans="1:7" ht="43.5" outlineLevel="2" collapsed="1">
      <c r="A150" s="5" t="s">
        <v>14</v>
      </c>
      <c r="B150" s="5" t="s">
        <v>53</v>
      </c>
      <c r="C150" s="8" t="s">
        <v>281</v>
      </c>
      <c r="D150" s="5" t="b">
        <f>EXACT(G149,"Only to baseline electricity consumption sources but not to project or leakage electricity consumption sources")</f>
        <v>0</v>
      </c>
      <c r="E150" s="5" t="s">
        <v>282</v>
      </c>
      <c r="F150" s="5" t="s">
        <v>14</v>
      </c>
      <c r="G150" s="5" t="s">
        <v>11</v>
      </c>
    </row>
    <row r="151" spans="1:7" outlineLevel="1" collapsed="1">
      <c r="A151" s="6" t="s">
        <v>11</v>
      </c>
      <c r="B151" s="7" t="s">
        <v>283</v>
      </c>
      <c r="C151" s="6" t="s">
        <v>13</v>
      </c>
      <c r="D151" s="6"/>
      <c r="E151" s="6" t="s">
        <v>283</v>
      </c>
      <c r="F151" s="6" t="s">
        <v>14</v>
      </c>
      <c r="G151" s="6" t="s">
        <v>13</v>
      </c>
    </row>
    <row r="152" spans="1:7" ht="29" outlineLevel="2" collapsed="1">
      <c r="A152" s="5" t="s">
        <v>11</v>
      </c>
      <c r="B152" s="5" t="s">
        <v>139</v>
      </c>
      <c r="C152" s="5" t="s">
        <v>13</v>
      </c>
      <c r="D152" s="5"/>
      <c r="E152" s="5" t="s">
        <v>284</v>
      </c>
      <c r="F152" s="5" t="s">
        <v>14</v>
      </c>
      <c r="G152" s="5">
        <v>1</v>
      </c>
    </row>
    <row r="153" spans="1:7" ht="29" outlineLevel="2" collapsed="1">
      <c r="A153" s="5" t="s">
        <v>11</v>
      </c>
      <c r="B153" s="5" t="s">
        <v>139</v>
      </c>
      <c r="C153" s="5" t="s">
        <v>13</v>
      </c>
      <c r="D153" s="5"/>
      <c r="E153" s="5" t="s">
        <v>285</v>
      </c>
      <c r="F153" s="5" t="s">
        <v>14</v>
      </c>
      <c r="G153" s="5">
        <v>1</v>
      </c>
    </row>
    <row r="154" spans="1:7" outlineLevel="2" collapsed="1">
      <c r="A154" s="5" t="s">
        <v>11</v>
      </c>
      <c r="B154" s="5" t="s">
        <v>15</v>
      </c>
      <c r="C154" s="5" t="s">
        <v>13</v>
      </c>
      <c r="D154" s="5"/>
      <c r="E154" s="5" t="s">
        <v>286</v>
      </c>
      <c r="F154" s="5" t="s">
        <v>14</v>
      </c>
      <c r="G154" s="5" t="s">
        <v>17</v>
      </c>
    </row>
    <row r="155" spans="1:7" ht="29" outlineLevel="2" collapsed="1">
      <c r="A155" s="5" t="s">
        <v>11</v>
      </c>
      <c r="B155" s="5" t="s">
        <v>139</v>
      </c>
      <c r="C155" s="5" t="s">
        <v>13</v>
      </c>
      <c r="D155" s="5"/>
      <c r="E155" s="5" t="s">
        <v>287</v>
      </c>
      <c r="F155" s="5" t="s">
        <v>14</v>
      </c>
      <c r="G155" s="5">
        <v>1</v>
      </c>
    </row>
    <row r="156" spans="1:7" ht="29" outlineLevel="2" collapsed="1">
      <c r="A156" s="5" t="s">
        <v>11</v>
      </c>
      <c r="B156" s="5" t="s">
        <v>139</v>
      </c>
      <c r="C156" s="5" t="s">
        <v>13</v>
      </c>
      <c r="D156" s="5"/>
      <c r="E156" s="5" t="s">
        <v>288</v>
      </c>
      <c r="F156" s="5" t="s">
        <v>14</v>
      </c>
      <c r="G156" s="5">
        <v>1</v>
      </c>
    </row>
    <row r="157" spans="1:7" outlineLevel="2" collapsed="1">
      <c r="A157" s="5" t="s">
        <v>11</v>
      </c>
      <c r="B157" s="5" t="s">
        <v>15</v>
      </c>
      <c r="C157" s="5" t="s">
        <v>13</v>
      </c>
      <c r="D157" s="5"/>
      <c r="E157" s="5" t="s">
        <v>289</v>
      </c>
      <c r="F157" s="5" t="s">
        <v>14</v>
      </c>
      <c r="G157" s="5" t="s">
        <v>17</v>
      </c>
    </row>
    <row r="158" spans="1:7" ht="29" outlineLevel="2" collapsed="1">
      <c r="A158" s="5" t="s">
        <v>11</v>
      </c>
      <c r="B158" s="5" t="s">
        <v>139</v>
      </c>
      <c r="C158" s="5" t="s">
        <v>13</v>
      </c>
      <c r="D158" s="5"/>
      <c r="E158" s="5" t="s">
        <v>290</v>
      </c>
      <c r="F158" s="5" t="s">
        <v>14</v>
      </c>
      <c r="G158" s="5">
        <v>1</v>
      </c>
    </row>
    <row r="159" spans="1:7" ht="29" outlineLevel="2" collapsed="1">
      <c r="A159" s="5" t="s">
        <v>11</v>
      </c>
      <c r="B159" s="5" t="s">
        <v>139</v>
      </c>
      <c r="C159" s="5" t="s">
        <v>13</v>
      </c>
      <c r="D159" s="5"/>
      <c r="E159" s="5" t="s">
        <v>291</v>
      </c>
      <c r="F159" s="5" t="s">
        <v>14</v>
      </c>
      <c r="G159" s="5">
        <v>1</v>
      </c>
    </row>
    <row r="160" spans="1:7" outlineLevel="2" collapsed="1">
      <c r="A160" s="5" t="s">
        <v>11</v>
      </c>
      <c r="B160" s="5" t="s">
        <v>15</v>
      </c>
      <c r="C160" s="5" t="s">
        <v>13</v>
      </c>
      <c r="D160" s="5"/>
      <c r="E160" s="5" t="s">
        <v>292</v>
      </c>
      <c r="F160" s="5" t="s">
        <v>14</v>
      </c>
      <c r="G160" s="5" t="s">
        <v>17</v>
      </c>
    </row>
    <row r="161" spans="1:7">
      <c r="A161" s="3" t="s">
        <v>14</v>
      </c>
      <c r="B161" s="4" t="s">
        <v>293</v>
      </c>
      <c r="C161" s="3" t="s">
        <v>13</v>
      </c>
      <c r="D161" s="3" t="b">
        <f>EXACT(G5,"Electricity from both the grid and captive power plant(s)")</f>
        <v>0</v>
      </c>
      <c r="E161" s="3" t="s">
        <v>294</v>
      </c>
      <c r="F161" s="3" t="s">
        <v>14</v>
      </c>
      <c r="G161" s="3" t="s">
        <v>13</v>
      </c>
    </row>
    <row r="162" spans="1:7" ht="87" outlineLevel="1" collapsed="1">
      <c r="A162" s="5" t="s">
        <v>11</v>
      </c>
      <c r="B162" s="5" t="s">
        <v>53</v>
      </c>
      <c r="C162" s="8" t="s">
        <v>295</v>
      </c>
      <c r="D162" s="5"/>
      <c r="E162" s="5" t="s">
        <v>296</v>
      </c>
      <c r="F162" s="5" t="s">
        <v>14</v>
      </c>
      <c r="G162" s="5" t="s">
        <v>297</v>
      </c>
    </row>
    <row r="163" spans="1:7" outlineLevel="1" collapsed="1">
      <c r="A163" s="6" t="s">
        <v>14</v>
      </c>
      <c r="B163" s="7" t="s">
        <v>298</v>
      </c>
      <c r="C163" s="6" t="s">
        <v>13</v>
      </c>
      <c r="D163" s="6" t="b">
        <f>EXACT(G162,"No: Generic Approach")</f>
        <v>1</v>
      </c>
      <c r="E163" s="6" t="s">
        <v>299</v>
      </c>
      <c r="F163" s="6" t="s">
        <v>14</v>
      </c>
      <c r="G163" s="6" t="s">
        <v>13</v>
      </c>
    </row>
    <row r="164" spans="1:7" ht="29" outlineLevel="2" collapsed="1">
      <c r="A164" s="5" t="s">
        <v>11</v>
      </c>
      <c r="B164" s="5" t="s">
        <v>53</v>
      </c>
      <c r="C164" s="8" t="s">
        <v>300</v>
      </c>
      <c r="D164" s="5"/>
      <c r="E164" s="5" t="s">
        <v>301</v>
      </c>
      <c r="F164" s="5" t="s">
        <v>14</v>
      </c>
      <c r="G164" s="5" t="s">
        <v>302</v>
      </c>
    </row>
    <row r="165" spans="1:7" ht="43.5" outlineLevel="2" collapsed="1">
      <c r="A165" s="5" t="s">
        <v>14</v>
      </c>
      <c r="B165" s="5" t="s">
        <v>53</v>
      </c>
      <c r="C165" s="8" t="s">
        <v>303</v>
      </c>
      <c r="D165" s="5" t="b">
        <f>EXACT(G164,"Default Value")</f>
        <v>0</v>
      </c>
      <c r="E165" s="5" t="s">
        <v>304</v>
      </c>
      <c r="F165" s="5" t="s">
        <v>14</v>
      </c>
      <c r="G165" s="5" t="s">
        <v>280</v>
      </c>
    </row>
    <row r="166" spans="1:7" ht="29" outlineLevel="2" collapsed="1">
      <c r="A166" s="5" t="s">
        <v>14</v>
      </c>
      <c r="B166" s="5" t="s">
        <v>53</v>
      </c>
      <c r="C166" s="8" t="s">
        <v>305</v>
      </c>
      <c r="D166" s="5" t="b">
        <f>EXACT(G164,"Monitored Data")</f>
        <v>1</v>
      </c>
      <c r="E166" s="5" t="s">
        <v>306</v>
      </c>
      <c r="F166" s="5" t="s">
        <v>14</v>
      </c>
      <c r="G166" s="5" t="s">
        <v>307</v>
      </c>
    </row>
    <row r="167" spans="1:7" outlineLevel="2" collapsed="1">
      <c r="A167" s="6" t="s">
        <v>14</v>
      </c>
      <c r="B167" s="7" t="s">
        <v>308</v>
      </c>
      <c r="C167" s="6" t="s">
        <v>13</v>
      </c>
      <c r="D167" s="6" t="b">
        <f>EXACT(G164,"Monitored Data")</f>
        <v>1</v>
      </c>
      <c r="E167" s="6" t="s">
        <v>309</v>
      </c>
      <c r="F167" s="6" t="s">
        <v>11</v>
      </c>
      <c r="G167" s="6" t="s">
        <v>13</v>
      </c>
    </row>
    <row r="168" spans="1:7" outlineLevel="3" collapsed="1">
      <c r="A168" s="5" t="s">
        <v>11</v>
      </c>
      <c r="B168" s="5" t="s">
        <v>15</v>
      </c>
      <c r="C168" s="5" t="s">
        <v>13</v>
      </c>
      <c r="D168" s="5"/>
      <c r="E168" s="5" t="s">
        <v>310</v>
      </c>
      <c r="F168" s="5" t="s">
        <v>14</v>
      </c>
      <c r="G168" s="5" t="s">
        <v>17</v>
      </c>
    </row>
    <row r="169" spans="1:7" ht="29" outlineLevel="3" collapsed="1">
      <c r="A169" s="5" t="s">
        <v>11</v>
      </c>
      <c r="B169" s="5" t="s">
        <v>53</v>
      </c>
      <c r="C169" s="8" t="s">
        <v>311</v>
      </c>
      <c r="D169" s="5"/>
      <c r="E169" s="5" t="s">
        <v>312</v>
      </c>
      <c r="F169" s="5" t="s">
        <v>14</v>
      </c>
      <c r="G169" s="5" t="s">
        <v>313</v>
      </c>
    </row>
    <row r="170" spans="1:7" ht="29" outlineLevel="3" collapsed="1">
      <c r="A170" s="5" t="s">
        <v>11</v>
      </c>
      <c r="B170" s="5" t="s">
        <v>139</v>
      </c>
      <c r="C170" s="5" t="s">
        <v>13</v>
      </c>
      <c r="D170" s="5"/>
      <c r="E170" s="5" t="s">
        <v>314</v>
      </c>
      <c r="F170" s="5" t="s">
        <v>14</v>
      </c>
      <c r="G170" s="5">
        <v>1</v>
      </c>
    </row>
    <row r="171" spans="1:7" ht="29" outlineLevel="3" collapsed="1">
      <c r="A171" s="5" t="s">
        <v>11</v>
      </c>
      <c r="B171" s="5" t="s">
        <v>139</v>
      </c>
      <c r="C171" s="5" t="s">
        <v>13</v>
      </c>
      <c r="D171" s="5"/>
      <c r="E171" s="5" t="s">
        <v>315</v>
      </c>
      <c r="F171" s="5" t="s">
        <v>14</v>
      </c>
      <c r="G171" s="5">
        <v>1</v>
      </c>
    </row>
    <row r="172" spans="1:7" ht="43.5" outlineLevel="3" collapsed="1">
      <c r="A172" s="5" t="s">
        <v>11</v>
      </c>
      <c r="B172" s="5" t="s">
        <v>139</v>
      </c>
      <c r="C172" s="5" t="s">
        <v>13</v>
      </c>
      <c r="D172" s="5"/>
      <c r="E172" s="5" t="s">
        <v>316</v>
      </c>
      <c r="F172" s="5" t="s">
        <v>14</v>
      </c>
      <c r="G172" s="5">
        <v>1</v>
      </c>
    </row>
    <row r="173" spans="1:7" ht="29" outlineLevel="3" collapsed="1">
      <c r="A173" s="5" t="s">
        <v>14</v>
      </c>
      <c r="B173" s="5" t="s">
        <v>139</v>
      </c>
      <c r="C173" s="5" t="s">
        <v>13</v>
      </c>
      <c r="D173" s="5" t="s">
        <v>14</v>
      </c>
      <c r="E173" s="5" t="s">
        <v>317</v>
      </c>
      <c r="F173" s="5" t="s">
        <v>14</v>
      </c>
      <c r="G173" s="5">
        <v>1</v>
      </c>
    </row>
    <row r="174" spans="1:7" ht="29" outlineLevel="3" collapsed="1">
      <c r="A174" s="5" t="s">
        <v>14</v>
      </c>
      <c r="B174" s="5" t="s">
        <v>139</v>
      </c>
      <c r="C174" s="5" t="s">
        <v>13</v>
      </c>
      <c r="D174" s="5" t="s">
        <v>14</v>
      </c>
      <c r="E174" s="5" t="s">
        <v>318</v>
      </c>
      <c r="F174" s="5" t="s">
        <v>14</v>
      </c>
      <c r="G174" s="5">
        <v>1</v>
      </c>
    </row>
    <row r="175" spans="1:7" ht="29" outlineLevel="3" collapsed="1">
      <c r="A175" s="5" t="s">
        <v>14</v>
      </c>
      <c r="B175" s="5" t="s">
        <v>139</v>
      </c>
      <c r="C175" s="5" t="s">
        <v>13</v>
      </c>
      <c r="D175" s="5" t="s">
        <v>14</v>
      </c>
      <c r="E175" s="5" t="s">
        <v>319</v>
      </c>
      <c r="F175" s="5" t="s">
        <v>14</v>
      </c>
      <c r="G175" s="5">
        <v>1</v>
      </c>
    </row>
    <row r="176" spans="1:7" ht="29" outlineLevel="3" collapsed="1">
      <c r="A176" s="5" t="s">
        <v>14</v>
      </c>
      <c r="B176" s="5" t="s">
        <v>139</v>
      </c>
      <c r="C176" s="5" t="s">
        <v>13</v>
      </c>
      <c r="D176" s="5" t="s">
        <v>14</v>
      </c>
      <c r="E176" s="5" t="s">
        <v>320</v>
      </c>
      <c r="F176" s="5" t="s">
        <v>14</v>
      </c>
      <c r="G176" s="5">
        <v>1</v>
      </c>
    </row>
    <row r="177" spans="1:7" ht="29" outlineLevel="3" collapsed="1">
      <c r="A177" s="5" t="s">
        <v>14</v>
      </c>
      <c r="B177" s="5" t="s">
        <v>139</v>
      </c>
      <c r="C177" s="5" t="s">
        <v>13</v>
      </c>
      <c r="D177" s="5" t="s">
        <v>14</v>
      </c>
      <c r="E177" s="5" t="s">
        <v>321</v>
      </c>
      <c r="F177" s="5" t="s">
        <v>14</v>
      </c>
      <c r="G177" s="5">
        <v>1</v>
      </c>
    </row>
    <row r="178" spans="1:7" ht="29" outlineLevel="3" collapsed="1">
      <c r="A178" s="5" t="s">
        <v>14</v>
      </c>
      <c r="B178" s="5" t="s">
        <v>139</v>
      </c>
      <c r="C178" s="5" t="s">
        <v>13</v>
      </c>
      <c r="D178" s="5" t="s">
        <v>14</v>
      </c>
      <c r="E178" s="5" t="s">
        <v>322</v>
      </c>
      <c r="F178" s="5" t="s">
        <v>14</v>
      </c>
      <c r="G178" s="5">
        <v>1</v>
      </c>
    </row>
    <row r="179" spans="1:7" outlineLevel="2" collapsed="1">
      <c r="A179" s="6" t="s">
        <v>11</v>
      </c>
      <c r="B179" s="7" t="s">
        <v>283</v>
      </c>
      <c r="C179" s="6" t="s">
        <v>13</v>
      </c>
      <c r="D179" s="6"/>
      <c r="E179" s="6" t="s">
        <v>283</v>
      </c>
      <c r="F179" s="6" t="s">
        <v>14</v>
      </c>
      <c r="G179" s="6" t="s">
        <v>13</v>
      </c>
    </row>
    <row r="180" spans="1:7" ht="29" outlineLevel="3" collapsed="1">
      <c r="A180" s="5" t="s">
        <v>11</v>
      </c>
      <c r="B180" s="5" t="s">
        <v>139</v>
      </c>
      <c r="C180" s="5" t="s">
        <v>13</v>
      </c>
      <c r="D180" s="5"/>
      <c r="E180" s="5" t="s">
        <v>284</v>
      </c>
      <c r="F180" s="5" t="s">
        <v>14</v>
      </c>
      <c r="G180" s="5">
        <v>1</v>
      </c>
    </row>
    <row r="181" spans="1:7" ht="29" outlineLevel="3" collapsed="1">
      <c r="A181" s="5" t="s">
        <v>11</v>
      </c>
      <c r="B181" s="5" t="s">
        <v>139</v>
      </c>
      <c r="C181" s="5" t="s">
        <v>13</v>
      </c>
      <c r="D181" s="5"/>
      <c r="E181" s="5" t="s">
        <v>285</v>
      </c>
      <c r="F181" s="5" t="s">
        <v>14</v>
      </c>
      <c r="G181" s="5">
        <v>1</v>
      </c>
    </row>
    <row r="182" spans="1:7" outlineLevel="3" collapsed="1">
      <c r="A182" s="5" t="s">
        <v>11</v>
      </c>
      <c r="B182" s="5" t="s">
        <v>15</v>
      </c>
      <c r="C182" s="5" t="s">
        <v>13</v>
      </c>
      <c r="D182" s="5"/>
      <c r="E182" s="5" t="s">
        <v>286</v>
      </c>
      <c r="F182" s="5" t="s">
        <v>14</v>
      </c>
      <c r="G182" s="5" t="s">
        <v>17</v>
      </c>
    </row>
    <row r="183" spans="1:7" ht="29" outlineLevel="3" collapsed="1">
      <c r="A183" s="5" t="s">
        <v>11</v>
      </c>
      <c r="B183" s="5" t="s">
        <v>139</v>
      </c>
      <c r="C183" s="5" t="s">
        <v>13</v>
      </c>
      <c r="D183" s="5"/>
      <c r="E183" s="5" t="s">
        <v>287</v>
      </c>
      <c r="F183" s="5" t="s">
        <v>14</v>
      </c>
      <c r="G183" s="5">
        <v>1</v>
      </c>
    </row>
    <row r="184" spans="1:7" ht="29" outlineLevel="3" collapsed="1">
      <c r="A184" s="5" t="s">
        <v>11</v>
      </c>
      <c r="B184" s="5" t="s">
        <v>139</v>
      </c>
      <c r="C184" s="5" t="s">
        <v>13</v>
      </c>
      <c r="D184" s="5"/>
      <c r="E184" s="5" t="s">
        <v>288</v>
      </c>
      <c r="F184" s="5" t="s">
        <v>14</v>
      </c>
      <c r="G184" s="5">
        <v>1</v>
      </c>
    </row>
    <row r="185" spans="1:7" outlineLevel="3" collapsed="1">
      <c r="A185" s="5" t="s">
        <v>11</v>
      </c>
      <c r="B185" s="5" t="s">
        <v>15</v>
      </c>
      <c r="C185" s="5" t="s">
        <v>13</v>
      </c>
      <c r="D185" s="5"/>
      <c r="E185" s="5" t="s">
        <v>289</v>
      </c>
      <c r="F185" s="5" t="s">
        <v>14</v>
      </c>
      <c r="G185" s="5" t="s">
        <v>17</v>
      </c>
    </row>
    <row r="186" spans="1:7" ht="29" outlineLevel="3" collapsed="1">
      <c r="A186" s="5" t="s">
        <v>11</v>
      </c>
      <c r="B186" s="5" t="s">
        <v>139</v>
      </c>
      <c r="C186" s="5" t="s">
        <v>13</v>
      </c>
      <c r="D186" s="5"/>
      <c r="E186" s="5" t="s">
        <v>290</v>
      </c>
      <c r="F186" s="5" t="s">
        <v>14</v>
      </c>
      <c r="G186" s="5">
        <v>1</v>
      </c>
    </row>
    <row r="187" spans="1:7" ht="29" outlineLevel="3" collapsed="1">
      <c r="A187" s="5" t="s">
        <v>11</v>
      </c>
      <c r="B187" s="5" t="s">
        <v>139</v>
      </c>
      <c r="C187" s="5" t="s">
        <v>13</v>
      </c>
      <c r="D187" s="5"/>
      <c r="E187" s="5" t="s">
        <v>291</v>
      </c>
      <c r="F187" s="5" t="s">
        <v>14</v>
      </c>
      <c r="G187" s="5">
        <v>1</v>
      </c>
    </row>
    <row r="188" spans="1:7" outlineLevel="3" collapsed="1">
      <c r="A188" s="5" t="s">
        <v>11</v>
      </c>
      <c r="B188" s="5" t="s">
        <v>15</v>
      </c>
      <c r="C188" s="5" t="s">
        <v>13</v>
      </c>
      <c r="D188" s="5"/>
      <c r="E188" s="5" t="s">
        <v>292</v>
      </c>
      <c r="F188" s="5" t="s">
        <v>14</v>
      </c>
      <c r="G188" s="5" t="s">
        <v>17</v>
      </c>
    </row>
    <row r="189" spans="1:7" ht="29" outlineLevel="1" collapsed="1">
      <c r="A189" s="5" t="s">
        <v>14</v>
      </c>
      <c r="B189" s="5" t="s">
        <v>139</v>
      </c>
      <c r="C189" s="5" t="s">
        <v>13</v>
      </c>
      <c r="D189" s="5" t="b">
        <f>EXACT(G162,"Yes: Alternative Approach")</f>
        <v>0</v>
      </c>
      <c r="E189" s="5" t="s">
        <v>323</v>
      </c>
      <c r="F189" s="5" t="s">
        <v>14</v>
      </c>
      <c r="G189" s="5">
        <v>1</v>
      </c>
    </row>
    <row r="190" spans="1:7" ht="29" outlineLevel="1" collapsed="1">
      <c r="A190" s="5" t="s">
        <v>14</v>
      </c>
      <c r="B190" s="5" t="s">
        <v>15</v>
      </c>
      <c r="C190" s="5" t="s">
        <v>13</v>
      </c>
      <c r="D190" s="5" t="b">
        <f>EXACT(G162,"Yes: Alternative Approach")</f>
        <v>0</v>
      </c>
      <c r="E190" s="5" t="s">
        <v>324</v>
      </c>
      <c r="F190" s="5" t="s">
        <v>14</v>
      </c>
      <c r="G190" s="5" t="s">
        <v>17</v>
      </c>
    </row>
    <row r="191" spans="1:7" ht="29" outlineLevel="1" collapsed="1">
      <c r="A191" s="5" t="s">
        <v>14</v>
      </c>
      <c r="B191" s="5" t="s">
        <v>139</v>
      </c>
      <c r="C191" s="5" t="s">
        <v>13</v>
      </c>
      <c r="D191" s="5" t="b">
        <f>EXACT(G162,"Yes: Alternative Approach")</f>
        <v>0</v>
      </c>
      <c r="E191" s="5" t="s">
        <v>325</v>
      </c>
      <c r="F191" s="5" t="s">
        <v>14</v>
      </c>
      <c r="G191" s="5">
        <v>1</v>
      </c>
    </row>
    <row r="192" spans="1:7" ht="29" outlineLevel="1" collapsed="1">
      <c r="A192" s="5" t="s">
        <v>14</v>
      </c>
      <c r="B192" s="5" t="s">
        <v>15</v>
      </c>
      <c r="C192" s="5" t="s">
        <v>13</v>
      </c>
      <c r="D192" s="5" t="b">
        <f>EXACT(G162,"Yes: Alternative Approach")</f>
        <v>0</v>
      </c>
      <c r="E192" s="5" t="s">
        <v>326</v>
      </c>
      <c r="F192" s="5" t="s">
        <v>14</v>
      </c>
      <c r="G192" s="5" t="s">
        <v>17</v>
      </c>
    </row>
    <row r="193" spans="1:7">
      <c r="A193" s="3" t="s">
        <v>14</v>
      </c>
      <c r="B193" s="4" t="s">
        <v>293</v>
      </c>
      <c r="C193" s="3" t="s">
        <v>13</v>
      </c>
      <c r="D193" s="3" t="b">
        <f>EXACT(G5,"Electricity from captive power plant(s)")</f>
        <v>0</v>
      </c>
      <c r="E193" s="3" t="s">
        <v>294</v>
      </c>
      <c r="F193" s="3" t="s">
        <v>14</v>
      </c>
      <c r="G193" s="3" t="s">
        <v>13</v>
      </c>
    </row>
    <row r="194" spans="1:7" ht="87" outlineLevel="1" collapsed="1">
      <c r="A194" s="5" t="s">
        <v>11</v>
      </c>
      <c r="B194" s="5" t="s">
        <v>53</v>
      </c>
      <c r="C194" s="8" t="s">
        <v>295</v>
      </c>
      <c r="D194" s="5"/>
      <c r="E194" s="5" t="s">
        <v>296</v>
      </c>
      <c r="F194" s="5" t="s">
        <v>14</v>
      </c>
      <c r="G194" s="5" t="s">
        <v>297</v>
      </c>
    </row>
    <row r="195" spans="1:7" outlineLevel="1" collapsed="1">
      <c r="A195" s="6" t="s">
        <v>14</v>
      </c>
      <c r="B195" s="7" t="s">
        <v>298</v>
      </c>
      <c r="C195" s="6" t="s">
        <v>13</v>
      </c>
      <c r="D195" s="6" t="b">
        <f>EXACT(G194,"No: Generic Approach")</f>
        <v>1</v>
      </c>
      <c r="E195" s="6" t="s">
        <v>299</v>
      </c>
      <c r="F195" s="6" t="s">
        <v>14</v>
      </c>
      <c r="G195" s="6" t="s">
        <v>13</v>
      </c>
    </row>
    <row r="196" spans="1:7" ht="29" outlineLevel="2" collapsed="1">
      <c r="A196" s="5" t="s">
        <v>11</v>
      </c>
      <c r="B196" s="5" t="s">
        <v>53</v>
      </c>
      <c r="C196" s="8" t="s">
        <v>300</v>
      </c>
      <c r="D196" s="5"/>
      <c r="E196" s="5" t="s">
        <v>301</v>
      </c>
      <c r="F196" s="5" t="s">
        <v>14</v>
      </c>
      <c r="G196" s="5" t="s">
        <v>302</v>
      </c>
    </row>
    <row r="197" spans="1:7" ht="43.5" outlineLevel="2" collapsed="1">
      <c r="A197" s="5" t="s">
        <v>14</v>
      </c>
      <c r="B197" s="5" t="s">
        <v>53</v>
      </c>
      <c r="C197" s="8" t="s">
        <v>303</v>
      </c>
      <c r="D197" s="5" t="b">
        <f>EXACT(G196,"Default Value")</f>
        <v>0</v>
      </c>
      <c r="E197" s="5" t="s">
        <v>304</v>
      </c>
      <c r="F197" s="5" t="s">
        <v>14</v>
      </c>
      <c r="G197" s="5" t="s">
        <v>280</v>
      </c>
    </row>
    <row r="198" spans="1:7" ht="29" outlineLevel="2" collapsed="1">
      <c r="A198" s="5" t="s">
        <v>14</v>
      </c>
      <c r="B198" s="5" t="s">
        <v>53</v>
      </c>
      <c r="C198" s="8" t="s">
        <v>305</v>
      </c>
      <c r="D198" s="5" t="b">
        <f>EXACT(G196,"Monitored Data")</f>
        <v>1</v>
      </c>
      <c r="E198" s="5" t="s">
        <v>306</v>
      </c>
      <c r="F198" s="5" t="s">
        <v>14</v>
      </c>
      <c r="G198" s="5" t="s">
        <v>307</v>
      </c>
    </row>
    <row r="199" spans="1:7" outlineLevel="2" collapsed="1">
      <c r="A199" s="6" t="s">
        <v>14</v>
      </c>
      <c r="B199" s="7" t="s">
        <v>308</v>
      </c>
      <c r="C199" s="6" t="s">
        <v>13</v>
      </c>
      <c r="D199" s="6" t="b">
        <f>EXACT(G196,"Monitored Data")</f>
        <v>1</v>
      </c>
      <c r="E199" s="6" t="s">
        <v>309</v>
      </c>
      <c r="F199" s="6" t="s">
        <v>11</v>
      </c>
      <c r="G199" s="6" t="s">
        <v>13</v>
      </c>
    </row>
    <row r="200" spans="1:7" outlineLevel="3" collapsed="1">
      <c r="A200" s="5" t="s">
        <v>11</v>
      </c>
      <c r="B200" s="5" t="s">
        <v>15</v>
      </c>
      <c r="C200" s="5" t="s">
        <v>13</v>
      </c>
      <c r="D200" s="5"/>
      <c r="E200" s="5" t="s">
        <v>310</v>
      </c>
      <c r="F200" s="5" t="s">
        <v>14</v>
      </c>
      <c r="G200" s="5" t="s">
        <v>17</v>
      </c>
    </row>
    <row r="201" spans="1:7" ht="29" outlineLevel="3" collapsed="1">
      <c r="A201" s="5" t="s">
        <v>11</v>
      </c>
      <c r="B201" s="5" t="s">
        <v>53</v>
      </c>
      <c r="C201" s="8" t="s">
        <v>311</v>
      </c>
      <c r="D201" s="5"/>
      <c r="E201" s="5" t="s">
        <v>312</v>
      </c>
      <c r="F201" s="5" t="s">
        <v>14</v>
      </c>
      <c r="G201" s="5" t="s">
        <v>313</v>
      </c>
    </row>
    <row r="202" spans="1:7" ht="29" outlineLevel="3" collapsed="1">
      <c r="A202" s="5" t="s">
        <v>11</v>
      </c>
      <c r="B202" s="5" t="s">
        <v>139</v>
      </c>
      <c r="C202" s="5" t="s">
        <v>13</v>
      </c>
      <c r="D202" s="5"/>
      <c r="E202" s="5" t="s">
        <v>314</v>
      </c>
      <c r="F202" s="5" t="s">
        <v>14</v>
      </c>
      <c r="G202" s="5">
        <v>1</v>
      </c>
    </row>
    <row r="203" spans="1:7" ht="29" outlineLevel="3" collapsed="1">
      <c r="A203" s="5" t="s">
        <v>11</v>
      </c>
      <c r="B203" s="5" t="s">
        <v>139</v>
      </c>
      <c r="C203" s="5" t="s">
        <v>13</v>
      </c>
      <c r="D203" s="5"/>
      <c r="E203" s="5" t="s">
        <v>315</v>
      </c>
      <c r="F203" s="5" t="s">
        <v>14</v>
      </c>
      <c r="G203" s="5">
        <v>1</v>
      </c>
    </row>
    <row r="204" spans="1:7" ht="43.5" outlineLevel="3" collapsed="1">
      <c r="A204" s="5" t="s">
        <v>11</v>
      </c>
      <c r="B204" s="5" t="s">
        <v>139</v>
      </c>
      <c r="C204" s="5" t="s">
        <v>13</v>
      </c>
      <c r="D204" s="5"/>
      <c r="E204" s="5" t="s">
        <v>316</v>
      </c>
      <c r="F204" s="5" t="s">
        <v>14</v>
      </c>
      <c r="G204" s="5">
        <v>1</v>
      </c>
    </row>
    <row r="205" spans="1:7" ht="29" outlineLevel="3" collapsed="1">
      <c r="A205" s="5" t="s">
        <v>14</v>
      </c>
      <c r="B205" s="5" t="s">
        <v>139</v>
      </c>
      <c r="C205" s="5" t="s">
        <v>13</v>
      </c>
      <c r="D205" s="5" t="s">
        <v>14</v>
      </c>
      <c r="E205" s="5" t="s">
        <v>317</v>
      </c>
      <c r="F205" s="5" t="s">
        <v>14</v>
      </c>
      <c r="G205" s="5">
        <v>1</v>
      </c>
    </row>
    <row r="206" spans="1:7" ht="29" outlineLevel="3" collapsed="1">
      <c r="A206" s="5" t="s">
        <v>14</v>
      </c>
      <c r="B206" s="5" t="s">
        <v>139</v>
      </c>
      <c r="C206" s="5" t="s">
        <v>13</v>
      </c>
      <c r="D206" s="5" t="s">
        <v>14</v>
      </c>
      <c r="E206" s="5" t="s">
        <v>318</v>
      </c>
      <c r="F206" s="5" t="s">
        <v>14</v>
      </c>
      <c r="G206" s="5">
        <v>1</v>
      </c>
    </row>
    <row r="207" spans="1:7" ht="29" outlineLevel="3" collapsed="1">
      <c r="A207" s="5" t="s">
        <v>14</v>
      </c>
      <c r="B207" s="5" t="s">
        <v>139</v>
      </c>
      <c r="C207" s="5" t="s">
        <v>13</v>
      </c>
      <c r="D207" s="5" t="s">
        <v>14</v>
      </c>
      <c r="E207" s="5" t="s">
        <v>319</v>
      </c>
      <c r="F207" s="5" t="s">
        <v>14</v>
      </c>
      <c r="G207" s="5">
        <v>1</v>
      </c>
    </row>
    <row r="208" spans="1:7" ht="29" outlineLevel="3" collapsed="1">
      <c r="A208" s="5" t="s">
        <v>14</v>
      </c>
      <c r="B208" s="5" t="s">
        <v>139</v>
      </c>
      <c r="C208" s="5" t="s">
        <v>13</v>
      </c>
      <c r="D208" s="5" t="s">
        <v>14</v>
      </c>
      <c r="E208" s="5" t="s">
        <v>320</v>
      </c>
      <c r="F208" s="5" t="s">
        <v>14</v>
      </c>
      <c r="G208" s="5">
        <v>1</v>
      </c>
    </row>
    <row r="209" spans="1:7" ht="29" outlineLevel="3" collapsed="1">
      <c r="A209" s="5" t="s">
        <v>14</v>
      </c>
      <c r="B209" s="5" t="s">
        <v>139</v>
      </c>
      <c r="C209" s="5" t="s">
        <v>13</v>
      </c>
      <c r="D209" s="5" t="s">
        <v>14</v>
      </c>
      <c r="E209" s="5" t="s">
        <v>321</v>
      </c>
      <c r="F209" s="5" t="s">
        <v>14</v>
      </c>
      <c r="G209" s="5">
        <v>1</v>
      </c>
    </row>
    <row r="210" spans="1:7" ht="29" outlineLevel="3" collapsed="1">
      <c r="A210" s="5" t="s">
        <v>14</v>
      </c>
      <c r="B210" s="5" t="s">
        <v>139</v>
      </c>
      <c r="C210" s="5" t="s">
        <v>13</v>
      </c>
      <c r="D210" s="5" t="s">
        <v>14</v>
      </c>
      <c r="E210" s="5" t="s">
        <v>322</v>
      </c>
      <c r="F210" s="5" t="s">
        <v>14</v>
      </c>
      <c r="G210" s="5">
        <v>1</v>
      </c>
    </row>
    <row r="211" spans="1:7" outlineLevel="2" collapsed="1">
      <c r="A211" s="6" t="s">
        <v>11</v>
      </c>
      <c r="B211" s="7" t="s">
        <v>283</v>
      </c>
      <c r="C211" s="6" t="s">
        <v>13</v>
      </c>
      <c r="D211" s="6"/>
      <c r="E211" s="6" t="s">
        <v>283</v>
      </c>
      <c r="F211" s="6" t="s">
        <v>14</v>
      </c>
      <c r="G211" s="6" t="s">
        <v>13</v>
      </c>
    </row>
    <row r="212" spans="1:7" ht="29" outlineLevel="3" collapsed="1">
      <c r="A212" s="5" t="s">
        <v>11</v>
      </c>
      <c r="B212" s="5" t="s">
        <v>139</v>
      </c>
      <c r="C212" s="5" t="s">
        <v>13</v>
      </c>
      <c r="D212" s="5"/>
      <c r="E212" s="5" t="s">
        <v>284</v>
      </c>
      <c r="F212" s="5" t="s">
        <v>14</v>
      </c>
      <c r="G212" s="5">
        <v>1</v>
      </c>
    </row>
    <row r="213" spans="1:7" ht="29" outlineLevel="3" collapsed="1">
      <c r="A213" s="5" t="s">
        <v>11</v>
      </c>
      <c r="B213" s="5" t="s">
        <v>139</v>
      </c>
      <c r="C213" s="5" t="s">
        <v>13</v>
      </c>
      <c r="D213" s="5"/>
      <c r="E213" s="5" t="s">
        <v>285</v>
      </c>
      <c r="F213" s="5" t="s">
        <v>14</v>
      </c>
      <c r="G213" s="5">
        <v>1</v>
      </c>
    </row>
    <row r="214" spans="1:7" outlineLevel="3" collapsed="1">
      <c r="A214" s="5" t="s">
        <v>11</v>
      </c>
      <c r="B214" s="5" t="s">
        <v>15</v>
      </c>
      <c r="C214" s="5" t="s">
        <v>13</v>
      </c>
      <c r="D214" s="5"/>
      <c r="E214" s="5" t="s">
        <v>286</v>
      </c>
      <c r="F214" s="5" t="s">
        <v>14</v>
      </c>
      <c r="G214" s="5" t="s">
        <v>17</v>
      </c>
    </row>
    <row r="215" spans="1:7" ht="29" outlineLevel="3" collapsed="1">
      <c r="A215" s="5" t="s">
        <v>11</v>
      </c>
      <c r="B215" s="5" t="s">
        <v>139</v>
      </c>
      <c r="C215" s="5" t="s">
        <v>13</v>
      </c>
      <c r="D215" s="5"/>
      <c r="E215" s="5" t="s">
        <v>287</v>
      </c>
      <c r="F215" s="5" t="s">
        <v>14</v>
      </c>
      <c r="G215" s="5">
        <v>1</v>
      </c>
    </row>
    <row r="216" spans="1:7" ht="29" outlineLevel="3" collapsed="1">
      <c r="A216" s="5" t="s">
        <v>11</v>
      </c>
      <c r="B216" s="5" t="s">
        <v>139</v>
      </c>
      <c r="C216" s="5" t="s">
        <v>13</v>
      </c>
      <c r="D216" s="5"/>
      <c r="E216" s="5" t="s">
        <v>288</v>
      </c>
      <c r="F216" s="5" t="s">
        <v>14</v>
      </c>
      <c r="G216" s="5">
        <v>1</v>
      </c>
    </row>
    <row r="217" spans="1:7" outlineLevel="3" collapsed="1">
      <c r="A217" s="5" t="s">
        <v>11</v>
      </c>
      <c r="B217" s="5" t="s">
        <v>15</v>
      </c>
      <c r="C217" s="5" t="s">
        <v>13</v>
      </c>
      <c r="D217" s="5"/>
      <c r="E217" s="5" t="s">
        <v>289</v>
      </c>
      <c r="F217" s="5" t="s">
        <v>14</v>
      </c>
      <c r="G217" s="5" t="s">
        <v>17</v>
      </c>
    </row>
    <row r="218" spans="1:7" ht="29" outlineLevel="3" collapsed="1">
      <c r="A218" s="5" t="s">
        <v>11</v>
      </c>
      <c r="B218" s="5" t="s">
        <v>139</v>
      </c>
      <c r="C218" s="5" t="s">
        <v>13</v>
      </c>
      <c r="D218" s="5"/>
      <c r="E218" s="5" t="s">
        <v>290</v>
      </c>
      <c r="F218" s="5" t="s">
        <v>14</v>
      </c>
      <c r="G218" s="5">
        <v>1</v>
      </c>
    </row>
    <row r="219" spans="1:7" ht="29" outlineLevel="3" collapsed="1">
      <c r="A219" s="5" t="s">
        <v>11</v>
      </c>
      <c r="B219" s="5" t="s">
        <v>139</v>
      </c>
      <c r="C219" s="5" t="s">
        <v>13</v>
      </c>
      <c r="D219" s="5"/>
      <c r="E219" s="5" t="s">
        <v>291</v>
      </c>
      <c r="F219" s="5" t="s">
        <v>14</v>
      </c>
      <c r="G219" s="5">
        <v>1</v>
      </c>
    </row>
    <row r="220" spans="1:7" outlineLevel="3" collapsed="1">
      <c r="A220" s="5" t="s">
        <v>11</v>
      </c>
      <c r="B220" s="5" t="s">
        <v>15</v>
      </c>
      <c r="C220" s="5" t="s">
        <v>13</v>
      </c>
      <c r="D220" s="5"/>
      <c r="E220" s="5" t="s">
        <v>292</v>
      </c>
      <c r="F220" s="5" t="s">
        <v>14</v>
      </c>
      <c r="G220" s="5" t="s">
        <v>17</v>
      </c>
    </row>
    <row r="221" spans="1:7" ht="29" outlineLevel="1" collapsed="1">
      <c r="A221" s="5" t="s">
        <v>14</v>
      </c>
      <c r="B221" s="5" t="s">
        <v>139</v>
      </c>
      <c r="C221" s="5" t="s">
        <v>13</v>
      </c>
      <c r="D221" s="5" t="b">
        <f>EXACT(G194,"Yes: Alternative Approach")</f>
        <v>0</v>
      </c>
      <c r="E221" s="5" t="s">
        <v>323</v>
      </c>
      <c r="F221" s="5" t="s">
        <v>14</v>
      </c>
      <c r="G221" s="5">
        <v>1</v>
      </c>
    </row>
    <row r="222" spans="1:7" ht="29" outlineLevel="1" collapsed="1">
      <c r="A222" s="5" t="s">
        <v>14</v>
      </c>
      <c r="B222" s="5" t="s">
        <v>15</v>
      </c>
      <c r="C222" s="5" t="s">
        <v>13</v>
      </c>
      <c r="D222" s="5" t="b">
        <f>EXACT(G194,"Yes: Alternative Approach")</f>
        <v>0</v>
      </c>
      <c r="E222" s="5" t="s">
        <v>324</v>
      </c>
      <c r="F222" s="5" t="s">
        <v>14</v>
      </c>
      <c r="G222" s="5" t="s">
        <v>17</v>
      </c>
    </row>
    <row r="223" spans="1:7" ht="29" outlineLevel="1" collapsed="1">
      <c r="A223" s="5" t="s">
        <v>14</v>
      </c>
      <c r="B223" s="5" t="s">
        <v>139</v>
      </c>
      <c r="C223" s="5" t="s">
        <v>13</v>
      </c>
      <c r="D223" s="5" t="b">
        <f>EXACT(G194,"Yes: Alternative Approach")</f>
        <v>0</v>
      </c>
      <c r="E223" s="5" t="s">
        <v>325</v>
      </c>
      <c r="F223" s="5" t="s">
        <v>14</v>
      </c>
      <c r="G223" s="5">
        <v>1</v>
      </c>
    </row>
    <row r="224" spans="1:7" ht="29" outlineLevel="1" collapsed="1">
      <c r="A224" s="5" t="s">
        <v>14</v>
      </c>
      <c r="B224" s="5" t="s">
        <v>15</v>
      </c>
      <c r="C224" s="5" t="s">
        <v>13</v>
      </c>
      <c r="D224" s="5" t="b">
        <f>EXACT(G194,"Yes: Alternative Approach")</f>
        <v>0</v>
      </c>
      <c r="E224" s="5" t="s">
        <v>326</v>
      </c>
      <c r="F224" s="5" t="s">
        <v>14</v>
      </c>
      <c r="G224" s="5" t="s">
        <v>17</v>
      </c>
    </row>
    <row r="225" spans="1:7">
      <c r="A225" s="3" t="s">
        <v>14</v>
      </c>
      <c r="B225" s="4" t="s">
        <v>188</v>
      </c>
      <c r="C225" s="3" t="s">
        <v>13</v>
      </c>
      <c r="D225" s="3" t="b">
        <f>EXACT(G5,"Grid electricity")</f>
        <v>1</v>
      </c>
      <c r="E225" s="3" t="s">
        <v>189</v>
      </c>
      <c r="F225" s="3" t="s">
        <v>14</v>
      </c>
      <c r="G225" s="3" t="s">
        <v>13</v>
      </c>
    </row>
    <row r="226" spans="1:7" ht="72.5" outlineLevel="1" collapsed="1">
      <c r="A226" s="5" t="s">
        <v>11</v>
      </c>
      <c r="B226" s="5" t="s">
        <v>53</v>
      </c>
      <c r="C226" s="8" t="s">
        <v>190</v>
      </c>
      <c r="D226" s="5"/>
      <c r="E226" s="5" t="s">
        <v>191</v>
      </c>
      <c r="F226" s="5" t="s">
        <v>14</v>
      </c>
      <c r="G226" s="5" t="s">
        <v>192</v>
      </c>
    </row>
    <row r="227" spans="1:7" outlineLevel="1" collapsed="1">
      <c r="A227" s="6" t="s">
        <v>14</v>
      </c>
      <c r="B227" s="7" t="s">
        <v>193</v>
      </c>
      <c r="C227" s="6" t="s">
        <v>13</v>
      </c>
      <c r="D227" s="6" t="b">
        <f>EXACT(G226,"Calculate the combined margin emission factor of the applicable electricity system, using the procedures in the latest approved version of the “Use Tool 7 to calculate the emission factor for an electricity system” (EFEL,j/k/l,y = EFgrid,CM,y)")</f>
        <v>1</v>
      </c>
      <c r="E227" s="6" t="s">
        <v>193</v>
      </c>
      <c r="F227" s="6" t="s">
        <v>14</v>
      </c>
      <c r="G227" s="6" t="s">
        <v>13</v>
      </c>
    </row>
    <row r="228" spans="1:7" outlineLevel="2" collapsed="1">
      <c r="A228" s="5" t="s">
        <v>11</v>
      </c>
      <c r="B228" s="5" t="s">
        <v>15</v>
      </c>
      <c r="C228" s="5" t="s">
        <v>13</v>
      </c>
      <c r="D228" s="5"/>
      <c r="E228" s="5" t="s">
        <v>194</v>
      </c>
      <c r="F228" s="5" t="s">
        <v>14</v>
      </c>
      <c r="G228" s="5" t="s">
        <v>17</v>
      </c>
    </row>
    <row r="229" spans="1:7" ht="29" outlineLevel="2" collapsed="1">
      <c r="A229" s="5" t="s">
        <v>11</v>
      </c>
      <c r="B229" s="5" t="s">
        <v>53</v>
      </c>
      <c r="C229" s="8" t="s">
        <v>195</v>
      </c>
      <c r="D229" s="5"/>
      <c r="E229" s="5" t="s">
        <v>196</v>
      </c>
      <c r="F229" s="5" t="s">
        <v>14</v>
      </c>
      <c r="G229" s="5" t="s">
        <v>197</v>
      </c>
    </row>
    <row r="230" spans="1:7" outlineLevel="2" collapsed="1">
      <c r="A230" s="6" t="s">
        <v>14</v>
      </c>
      <c r="B230" s="7" t="s">
        <v>198</v>
      </c>
      <c r="C230" s="6" t="s">
        <v>13</v>
      </c>
      <c r="D230" s="6" t="b">
        <f>EXACT(G229,"Annual")</f>
        <v>0</v>
      </c>
      <c r="E230" s="6" t="s">
        <v>199</v>
      </c>
      <c r="F230" s="6" t="s">
        <v>14</v>
      </c>
      <c r="G230" s="6" t="s">
        <v>13</v>
      </c>
    </row>
    <row r="231" spans="1:7" ht="29" outlineLevel="3" collapsed="1">
      <c r="A231" s="5" t="s">
        <v>11</v>
      </c>
      <c r="B231" s="5" t="s">
        <v>53</v>
      </c>
      <c r="C231" s="8" t="s">
        <v>200</v>
      </c>
      <c r="D231" s="5"/>
      <c r="E231" s="5" t="s">
        <v>199</v>
      </c>
      <c r="F231" s="5" t="s">
        <v>14</v>
      </c>
      <c r="G231" s="5" t="s">
        <v>11</v>
      </c>
    </row>
    <row r="232" spans="1:7" outlineLevel="3" collapsed="1">
      <c r="A232" s="6" t="s">
        <v>14</v>
      </c>
      <c r="B232" s="7" t="s">
        <v>201</v>
      </c>
      <c r="C232" s="6" t="s">
        <v>13</v>
      </c>
      <c r="D232" s="6" t="b">
        <f>EXACT(G231,"No")</f>
        <v>0</v>
      </c>
      <c r="E232" s="6" t="s">
        <v>202</v>
      </c>
      <c r="F232" s="6" t="s">
        <v>14</v>
      </c>
      <c r="G232" s="6" t="s">
        <v>13</v>
      </c>
    </row>
    <row r="233" spans="1:7" ht="29" outlineLevel="4" collapsed="1">
      <c r="A233" s="5" t="s">
        <v>11</v>
      </c>
      <c r="B233" s="5" t="s">
        <v>53</v>
      </c>
      <c r="C233" s="8" t="s">
        <v>203</v>
      </c>
      <c r="D233" s="5"/>
      <c r="E233" s="5" t="s">
        <v>202</v>
      </c>
      <c r="F233" s="5" t="s">
        <v>14</v>
      </c>
      <c r="G233" s="5" t="s">
        <v>11</v>
      </c>
    </row>
    <row r="234" spans="1:7" outlineLevel="4" collapsed="1">
      <c r="A234" s="6" t="s">
        <v>14</v>
      </c>
      <c r="B234" s="7" t="s">
        <v>204</v>
      </c>
      <c r="C234" s="6" t="s">
        <v>13</v>
      </c>
      <c r="D234" s="6" t="b">
        <f>EXACT(G233,"No")</f>
        <v>0</v>
      </c>
      <c r="E234" s="6" t="s">
        <v>205</v>
      </c>
      <c r="F234" s="6" t="s">
        <v>14</v>
      </c>
      <c r="G234" s="6" t="s">
        <v>13</v>
      </c>
    </row>
    <row r="235" spans="1:7" ht="29" outlineLevel="5" collapsed="1">
      <c r="A235" s="5" t="s">
        <v>11</v>
      </c>
      <c r="B235" s="5" t="s">
        <v>53</v>
      </c>
      <c r="C235" s="8" t="s">
        <v>206</v>
      </c>
      <c r="D235" s="5"/>
      <c r="E235" s="5" t="s">
        <v>205</v>
      </c>
      <c r="F235" s="5" t="s">
        <v>14</v>
      </c>
      <c r="G235" s="5" t="s">
        <v>11</v>
      </c>
    </row>
    <row r="236" spans="1:7" outlineLevel="5" collapsed="1">
      <c r="A236" s="6" t="s">
        <v>14</v>
      </c>
      <c r="B236" s="7" t="s">
        <v>207</v>
      </c>
      <c r="C236" s="6" t="s">
        <v>13</v>
      </c>
      <c r="D236" s="6" t="b">
        <f>EXACT(G235,"No")</f>
        <v>0</v>
      </c>
      <c r="E236" s="6" t="s">
        <v>208</v>
      </c>
      <c r="F236" s="6" t="s">
        <v>14</v>
      </c>
      <c r="G236" s="6" t="s">
        <v>13</v>
      </c>
    </row>
    <row r="237" spans="1:7" ht="29" outlineLevel="6" collapsed="1">
      <c r="A237" s="5" t="s">
        <v>11</v>
      </c>
      <c r="B237" s="5" t="s">
        <v>53</v>
      </c>
      <c r="C237" s="8" t="s">
        <v>328</v>
      </c>
      <c r="D237" s="5"/>
      <c r="E237" s="5" t="s">
        <v>208</v>
      </c>
      <c r="F237" s="5" t="s">
        <v>14</v>
      </c>
      <c r="G237" s="5" t="s">
        <v>11</v>
      </c>
    </row>
    <row r="238" spans="1:7" ht="29" outlineLevel="6" collapsed="1">
      <c r="A238" s="6" t="s">
        <v>14</v>
      </c>
      <c r="B238" s="7" t="s">
        <v>329</v>
      </c>
      <c r="C238" s="6" t="s">
        <v>13</v>
      </c>
      <c r="D238" s="6" t="b">
        <f>EXACT(G237,"No")</f>
        <v>0</v>
      </c>
      <c r="E238" s="6" t="s">
        <v>330</v>
      </c>
      <c r="F238" s="6" t="s">
        <v>14</v>
      </c>
      <c r="G238" s="6" t="s">
        <v>13</v>
      </c>
    </row>
    <row r="239" spans="1:7" ht="29" outlineLevel="7" collapsed="1">
      <c r="A239" s="5" t="s">
        <v>11</v>
      </c>
      <c r="B239" s="5" t="s">
        <v>53</v>
      </c>
      <c r="C239" s="8" t="s">
        <v>395</v>
      </c>
      <c r="D239" s="5"/>
      <c r="E239" s="5" t="s">
        <v>330</v>
      </c>
      <c r="F239" s="5" t="s">
        <v>14</v>
      </c>
      <c r="G239" s="5" t="s">
        <v>11</v>
      </c>
    </row>
    <row r="240" spans="1:7" ht="47" outlineLevel="7" collapsed="1">
      <c r="A240" s="5" t="s">
        <v>14</v>
      </c>
      <c r="B240" s="5" t="s">
        <v>60</v>
      </c>
      <c r="C240" s="9" t="s">
        <v>61</v>
      </c>
      <c r="D240" s="5" t="b">
        <f>EXACT(G239,"No")</f>
        <v>0</v>
      </c>
      <c r="E240" s="10" t="s">
        <v>396</v>
      </c>
      <c r="F240" s="5" t="s">
        <v>14</v>
      </c>
      <c r="G240" s="5" t="s">
        <v>13</v>
      </c>
    </row>
    <row r="241" spans="1:7" outlineLevel="7" collapsed="1">
      <c r="A241" s="5" t="s">
        <v>14</v>
      </c>
      <c r="B241" s="8" t="s">
        <v>211</v>
      </c>
      <c r="C241" s="5" t="s">
        <v>13</v>
      </c>
      <c r="D241" s="5" t="b">
        <f>EXACT(G239,"Yes")</f>
        <v>1</v>
      </c>
      <c r="E241" s="5" t="s">
        <v>397</v>
      </c>
      <c r="F241" s="5" t="s">
        <v>14</v>
      </c>
      <c r="G241" s="5" t="s">
        <v>13</v>
      </c>
    </row>
    <row r="242" spans="1:7" outlineLevel="6" collapsed="1">
      <c r="A242" s="6" t="s">
        <v>14</v>
      </c>
      <c r="B242" s="7" t="s">
        <v>209</v>
      </c>
      <c r="C242" s="6" t="s">
        <v>13</v>
      </c>
      <c r="D242" s="6" t="b">
        <f>EXACT(G237,"Yes")</f>
        <v>1</v>
      </c>
      <c r="E242" s="6" t="s">
        <v>210</v>
      </c>
      <c r="F242" s="6" t="s">
        <v>14</v>
      </c>
      <c r="G242" s="6" t="s">
        <v>13</v>
      </c>
    </row>
    <row r="243" spans="1:7" ht="43.5" outlineLevel="7" collapsed="1">
      <c r="A243" s="5" t="s">
        <v>11</v>
      </c>
      <c r="B243" s="5" t="s">
        <v>53</v>
      </c>
      <c r="C243" s="8" t="s">
        <v>331</v>
      </c>
      <c r="D243" s="5"/>
      <c r="E243" s="5" t="s">
        <v>332</v>
      </c>
      <c r="F243" s="5" t="s">
        <v>14</v>
      </c>
      <c r="G243" s="5" t="s">
        <v>333</v>
      </c>
    </row>
    <row r="244" spans="1:7" outlineLevel="7" collapsed="1">
      <c r="A244" s="5" t="s">
        <v>14</v>
      </c>
      <c r="B244" s="8" t="s">
        <v>334</v>
      </c>
      <c r="C244" s="5" t="s">
        <v>13</v>
      </c>
      <c r="D244" s="5" t="b">
        <f>EXACT(G243,"Lambda (λy) should be determined by applying the step wise procedure provided in appendix 3 of methodology")</f>
        <v>0</v>
      </c>
      <c r="E244" s="5" t="s">
        <v>334</v>
      </c>
      <c r="F244" s="5" t="s">
        <v>14</v>
      </c>
      <c r="G244" s="5" t="s">
        <v>13</v>
      </c>
    </row>
    <row r="245" spans="1:7" outlineLevel="7" collapsed="1">
      <c r="A245" s="5" t="s">
        <v>14</v>
      </c>
      <c r="B245" s="8" t="s">
        <v>335</v>
      </c>
      <c r="C245" s="5" t="s">
        <v>13</v>
      </c>
      <c r="D245" s="5" t="b">
        <f>EXACT(G243,"Use default values of lambda based on the share of electricity generation from low-cost/must-run in total generation")</f>
        <v>1</v>
      </c>
      <c r="E245" s="5" t="s">
        <v>335</v>
      </c>
      <c r="F245" s="5" t="s">
        <v>14</v>
      </c>
      <c r="G245" s="5" t="s">
        <v>13</v>
      </c>
    </row>
    <row r="246" spans="1:7" outlineLevel="7" collapsed="1">
      <c r="A246" s="5" t="s">
        <v>14</v>
      </c>
      <c r="B246" s="5" t="s">
        <v>139</v>
      </c>
      <c r="C246" s="5" t="s">
        <v>13</v>
      </c>
      <c r="D246" s="5" t="s">
        <v>14</v>
      </c>
      <c r="E246" s="5" t="s">
        <v>336</v>
      </c>
      <c r="F246" s="5" t="s">
        <v>14</v>
      </c>
      <c r="G246" s="5">
        <v>1</v>
      </c>
    </row>
    <row r="247" spans="1:7" outlineLevel="7" collapsed="1">
      <c r="A247" s="5" t="s">
        <v>11</v>
      </c>
      <c r="B247" s="8" t="s">
        <v>224</v>
      </c>
      <c r="C247" s="5" t="s">
        <v>13</v>
      </c>
      <c r="D247" s="5"/>
      <c r="E247" s="5" t="s">
        <v>225</v>
      </c>
      <c r="F247" s="5" t="s">
        <v>11</v>
      </c>
      <c r="G247" s="5" t="s">
        <v>13</v>
      </c>
    </row>
    <row r="248" spans="1:7" outlineLevel="5" collapsed="1">
      <c r="A248" s="6" t="s">
        <v>14</v>
      </c>
      <c r="B248" s="7" t="s">
        <v>209</v>
      </c>
      <c r="C248" s="6" t="s">
        <v>13</v>
      </c>
      <c r="D248" s="6" t="b">
        <f>EXACT(G235,"Yes")</f>
        <v>1</v>
      </c>
      <c r="E248" s="6" t="s">
        <v>210</v>
      </c>
      <c r="F248" s="6" t="s">
        <v>14</v>
      </c>
      <c r="G248" s="6" t="s">
        <v>13</v>
      </c>
    </row>
    <row r="249" spans="1:7" ht="43.5" outlineLevel="6" collapsed="1">
      <c r="A249" s="5" t="s">
        <v>11</v>
      </c>
      <c r="B249" s="5" t="s">
        <v>53</v>
      </c>
      <c r="C249" s="8" t="s">
        <v>331</v>
      </c>
      <c r="D249" s="5"/>
      <c r="E249" s="5" t="s">
        <v>332</v>
      </c>
      <c r="F249" s="5" t="s">
        <v>14</v>
      </c>
      <c r="G249" s="5" t="s">
        <v>333</v>
      </c>
    </row>
    <row r="250" spans="1:7" outlineLevel="6" collapsed="1">
      <c r="A250" s="6" t="s">
        <v>14</v>
      </c>
      <c r="B250" s="7" t="s">
        <v>334</v>
      </c>
      <c r="C250" s="6" t="s">
        <v>13</v>
      </c>
      <c r="D250" s="6" t="b">
        <f>EXACT(G249,"Lambda (λy) should be determined by applying the step wise procedure provided in appendix 3 of methodology")</f>
        <v>0</v>
      </c>
      <c r="E250" s="6" t="s">
        <v>334</v>
      </c>
      <c r="F250" s="6" t="s">
        <v>14</v>
      </c>
      <c r="G250" s="6" t="s">
        <v>13</v>
      </c>
    </row>
    <row r="251" spans="1:7" ht="29" outlineLevel="7" collapsed="1">
      <c r="A251" s="5" t="s">
        <v>11</v>
      </c>
      <c r="B251" s="5" t="s">
        <v>139</v>
      </c>
      <c r="C251" s="5" t="s">
        <v>13</v>
      </c>
      <c r="D251" s="5"/>
      <c r="E251" s="5" t="s">
        <v>398</v>
      </c>
      <c r="F251" s="5" t="s">
        <v>14</v>
      </c>
      <c r="G251" s="5">
        <v>1</v>
      </c>
    </row>
    <row r="252" spans="1:7" outlineLevel="7" collapsed="1">
      <c r="A252" s="5" t="s">
        <v>11</v>
      </c>
      <c r="B252" s="5" t="s">
        <v>15</v>
      </c>
      <c r="C252" s="5" t="s">
        <v>13</v>
      </c>
      <c r="D252" s="5"/>
      <c r="E252" s="5" t="s">
        <v>399</v>
      </c>
      <c r="F252" s="5" t="s">
        <v>14</v>
      </c>
      <c r="G252" s="5" t="s">
        <v>17</v>
      </c>
    </row>
    <row r="253" spans="1:7" outlineLevel="7" collapsed="1">
      <c r="A253" s="5" t="s">
        <v>11</v>
      </c>
      <c r="B253" s="5" t="s">
        <v>400</v>
      </c>
      <c r="C253" s="5" t="s">
        <v>13</v>
      </c>
      <c r="D253" s="5"/>
      <c r="E253" s="5" t="s">
        <v>401</v>
      </c>
      <c r="F253" s="5" t="s">
        <v>14</v>
      </c>
      <c r="G253" s="5" t="s">
        <v>453</v>
      </c>
    </row>
    <row r="254" spans="1:7" outlineLevel="6" collapsed="1">
      <c r="A254" s="6" t="s">
        <v>14</v>
      </c>
      <c r="B254" s="7" t="s">
        <v>335</v>
      </c>
      <c r="C254" s="6" t="s">
        <v>13</v>
      </c>
      <c r="D254" s="6" t="b">
        <f>EXACT(G249,"Use default values of lambda based on the share of electricity generation from low-cost/must-run in total generation")</f>
        <v>1</v>
      </c>
      <c r="E254" s="6" t="s">
        <v>335</v>
      </c>
      <c r="F254" s="6" t="s">
        <v>14</v>
      </c>
      <c r="G254" s="6" t="s">
        <v>13</v>
      </c>
    </row>
    <row r="255" spans="1:7" ht="29" outlineLevel="7" collapsed="1">
      <c r="A255" s="5" t="s">
        <v>14</v>
      </c>
      <c r="B255" s="5" t="s">
        <v>139</v>
      </c>
      <c r="C255" s="5" t="s">
        <v>13</v>
      </c>
      <c r="D255" s="5" t="s">
        <v>14</v>
      </c>
      <c r="E255" s="5" t="s">
        <v>398</v>
      </c>
      <c r="F255" s="5" t="s">
        <v>14</v>
      </c>
      <c r="G255" s="5">
        <v>1</v>
      </c>
    </row>
    <row r="256" spans="1:7" outlineLevel="7" collapsed="1">
      <c r="A256" s="5" t="s">
        <v>14</v>
      </c>
      <c r="B256" s="5" t="s">
        <v>139</v>
      </c>
      <c r="C256" s="5" t="s">
        <v>13</v>
      </c>
      <c r="D256" s="5" t="s">
        <v>14</v>
      </c>
      <c r="E256" s="5" t="s">
        <v>403</v>
      </c>
      <c r="F256" s="5" t="s">
        <v>14</v>
      </c>
      <c r="G256" s="5">
        <v>1</v>
      </c>
    </row>
    <row r="257" spans="1:7" ht="29" outlineLevel="7" collapsed="1">
      <c r="A257" s="5" t="s">
        <v>11</v>
      </c>
      <c r="B257" s="5" t="s">
        <v>139</v>
      </c>
      <c r="C257" s="5" t="s">
        <v>13</v>
      </c>
      <c r="D257" s="5"/>
      <c r="E257" s="5" t="s">
        <v>404</v>
      </c>
      <c r="F257" s="5" t="s">
        <v>11</v>
      </c>
      <c r="G257" s="5">
        <v>1</v>
      </c>
    </row>
    <row r="258" spans="1:7" outlineLevel="7" collapsed="1">
      <c r="A258" s="5" t="s">
        <v>11</v>
      </c>
      <c r="B258" s="5" t="s">
        <v>139</v>
      </c>
      <c r="C258" s="5" t="s">
        <v>13</v>
      </c>
      <c r="D258" s="5"/>
      <c r="E258" s="5" t="s">
        <v>405</v>
      </c>
      <c r="F258" s="5" t="s">
        <v>11</v>
      </c>
      <c r="G258" s="5">
        <v>1</v>
      </c>
    </row>
    <row r="259" spans="1:7" outlineLevel="7" collapsed="1">
      <c r="A259" s="5" t="s">
        <v>11</v>
      </c>
      <c r="B259" s="5" t="s">
        <v>139</v>
      </c>
      <c r="C259" s="5" t="s">
        <v>13</v>
      </c>
      <c r="D259" s="5"/>
      <c r="E259" s="5" t="s">
        <v>406</v>
      </c>
      <c r="F259" s="5" t="s">
        <v>14</v>
      </c>
      <c r="G259" s="5">
        <v>1</v>
      </c>
    </row>
    <row r="260" spans="1:7" outlineLevel="6" collapsed="1">
      <c r="A260" s="5" t="s">
        <v>14</v>
      </c>
      <c r="B260" s="5" t="s">
        <v>139</v>
      </c>
      <c r="C260" s="5" t="s">
        <v>13</v>
      </c>
      <c r="D260" s="5" t="s">
        <v>14</v>
      </c>
      <c r="E260" s="5" t="s">
        <v>336</v>
      </c>
      <c r="F260" s="5" t="s">
        <v>14</v>
      </c>
      <c r="G260" s="5">
        <v>1</v>
      </c>
    </row>
    <row r="261" spans="1:7" outlineLevel="6" collapsed="1">
      <c r="A261" s="6" t="s">
        <v>11</v>
      </c>
      <c r="B261" s="7" t="s">
        <v>224</v>
      </c>
      <c r="C261" s="6" t="s">
        <v>13</v>
      </c>
      <c r="D261" s="6"/>
      <c r="E261" s="6" t="s">
        <v>225</v>
      </c>
      <c r="F261" s="6" t="s">
        <v>11</v>
      </c>
      <c r="G261" s="6" t="s">
        <v>13</v>
      </c>
    </row>
    <row r="262" spans="1:7" ht="29" outlineLevel="7" collapsed="1">
      <c r="A262" s="5" t="s">
        <v>11</v>
      </c>
      <c r="B262" s="5" t="s">
        <v>53</v>
      </c>
      <c r="C262" s="8" t="s">
        <v>341</v>
      </c>
      <c r="D262" s="5"/>
      <c r="E262" s="5" t="s">
        <v>342</v>
      </c>
      <c r="F262" s="5" t="s">
        <v>14</v>
      </c>
      <c r="G262" s="5" t="s">
        <v>343</v>
      </c>
    </row>
    <row r="263" spans="1:7" outlineLevel="7" collapsed="1">
      <c r="A263" s="5" t="s">
        <v>14</v>
      </c>
      <c r="B263" s="8" t="s">
        <v>344</v>
      </c>
      <c r="C263" s="5" t="s">
        <v>13</v>
      </c>
      <c r="D263" s="5" t="b">
        <f>EXACT(G262,"Only data available is the electricity generation for the specific power unit")</f>
        <v>0</v>
      </c>
      <c r="E263" s="5" t="s">
        <v>345</v>
      </c>
      <c r="F263" s="5" t="s">
        <v>14</v>
      </c>
      <c r="G263" s="5" t="s">
        <v>13</v>
      </c>
    </row>
    <row r="264" spans="1:7" ht="29" outlineLevel="7" collapsed="1">
      <c r="A264" s="5" t="s">
        <v>14</v>
      </c>
      <c r="B264" s="8" t="s">
        <v>346</v>
      </c>
      <c r="C264" s="5" t="s">
        <v>13</v>
      </c>
      <c r="D264" s="5" t="b">
        <f>EXACT(G262,"Only data available for the specific power unit are the electricity generation and the fuel types used")</f>
        <v>0</v>
      </c>
      <c r="E264" s="5" t="s">
        <v>347</v>
      </c>
      <c r="F264" s="5" t="s">
        <v>14</v>
      </c>
      <c r="G264" s="5" t="s">
        <v>13</v>
      </c>
    </row>
    <row r="265" spans="1:7" outlineLevel="7" collapsed="1">
      <c r="A265" s="5" t="s">
        <v>14</v>
      </c>
      <c r="B265" s="8" t="s">
        <v>348</v>
      </c>
      <c r="C265" s="5" t="s">
        <v>13</v>
      </c>
      <c r="D265" s="5" t="b">
        <f>EXACT(G262,"Data available for fuel consumption and electricity generation")</f>
        <v>1</v>
      </c>
      <c r="E265" s="5" t="s">
        <v>343</v>
      </c>
      <c r="F265" s="5" t="s">
        <v>14</v>
      </c>
      <c r="G265" s="5" t="s">
        <v>13</v>
      </c>
    </row>
    <row r="266" spans="1:7" outlineLevel="4" collapsed="1">
      <c r="A266" s="6" t="s">
        <v>14</v>
      </c>
      <c r="B266" s="7" t="s">
        <v>211</v>
      </c>
      <c r="C266" s="6" t="s">
        <v>13</v>
      </c>
      <c r="D266" s="6" t="b">
        <f>EXACT(G233,"Yes")</f>
        <v>1</v>
      </c>
      <c r="E266" s="6" t="s">
        <v>212</v>
      </c>
      <c r="F266" s="6" t="s">
        <v>14</v>
      </c>
      <c r="G266" s="6" t="s">
        <v>13</v>
      </c>
    </row>
    <row r="267" spans="1:7" ht="29" outlineLevel="5" collapsed="1">
      <c r="A267" s="5" t="s">
        <v>11</v>
      </c>
      <c r="B267" s="5" t="s">
        <v>53</v>
      </c>
      <c r="C267" s="8" t="s">
        <v>213</v>
      </c>
      <c r="D267" s="5"/>
      <c r="E267" s="5" t="s">
        <v>214</v>
      </c>
      <c r="F267" s="5" t="s">
        <v>14</v>
      </c>
      <c r="G267" s="5" t="s">
        <v>215</v>
      </c>
    </row>
    <row r="268" spans="1:7" ht="29" outlineLevel="5" collapsed="1">
      <c r="A268" s="6" t="s">
        <v>14</v>
      </c>
      <c r="B268" s="7" t="s">
        <v>216</v>
      </c>
      <c r="C268" s="6" t="s">
        <v>13</v>
      </c>
      <c r="D268" s="6" t="b">
        <f>EXACT(G267,"Based on the total net electricity generation of all power plants serving the system and the fuel types and total fuel consumption of the project electricity system")</f>
        <v>0</v>
      </c>
      <c r="E268" s="6" t="s">
        <v>217</v>
      </c>
      <c r="F268" s="6" t="s">
        <v>14</v>
      </c>
      <c r="G268" s="6" t="s">
        <v>13</v>
      </c>
    </row>
    <row r="269" spans="1:7" outlineLevel="6" collapsed="1">
      <c r="A269" s="5" t="s">
        <v>14</v>
      </c>
      <c r="B269" s="5" t="s">
        <v>139</v>
      </c>
      <c r="C269" s="5" t="s">
        <v>13</v>
      </c>
      <c r="D269" s="5" t="s">
        <v>14</v>
      </c>
      <c r="E269" s="5" t="s">
        <v>221</v>
      </c>
      <c r="F269" s="5" t="s">
        <v>14</v>
      </c>
      <c r="G269" s="5">
        <v>1</v>
      </c>
    </row>
    <row r="270" spans="1:7" ht="29" outlineLevel="6" collapsed="1">
      <c r="A270" s="5" t="s">
        <v>11</v>
      </c>
      <c r="B270" s="5" t="s">
        <v>139</v>
      </c>
      <c r="C270" s="5" t="s">
        <v>13</v>
      </c>
      <c r="D270" s="5"/>
      <c r="E270" s="5" t="s">
        <v>222</v>
      </c>
      <c r="F270" s="5" t="s">
        <v>14</v>
      </c>
      <c r="G270" s="5">
        <v>1</v>
      </c>
    </row>
    <row r="271" spans="1:7" outlineLevel="6" collapsed="1">
      <c r="A271" s="6" t="s">
        <v>11</v>
      </c>
      <c r="B271" s="7" t="s">
        <v>223</v>
      </c>
      <c r="C271" s="6" t="s">
        <v>13</v>
      </c>
      <c r="D271" s="6"/>
      <c r="E271" s="6" t="s">
        <v>223</v>
      </c>
      <c r="F271" s="6" t="s">
        <v>11</v>
      </c>
      <c r="G271" s="6" t="s">
        <v>13</v>
      </c>
    </row>
    <row r="272" spans="1:7" outlineLevel="7" collapsed="1">
      <c r="A272" s="5" t="s">
        <v>11</v>
      </c>
      <c r="B272" s="5" t="s">
        <v>15</v>
      </c>
      <c r="C272" s="5" t="s">
        <v>13</v>
      </c>
      <c r="D272" s="5"/>
      <c r="E272" s="5" t="s">
        <v>337</v>
      </c>
      <c r="F272" s="5" t="s">
        <v>14</v>
      </c>
      <c r="G272" s="5" t="s">
        <v>17</v>
      </c>
    </row>
    <row r="273" spans="1:7" ht="29" outlineLevel="7" collapsed="1">
      <c r="A273" s="5" t="s">
        <v>11</v>
      </c>
      <c r="B273" s="5" t="s">
        <v>139</v>
      </c>
      <c r="C273" s="5" t="s">
        <v>13</v>
      </c>
      <c r="D273" s="5"/>
      <c r="E273" s="5" t="s">
        <v>338</v>
      </c>
      <c r="F273" s="5" t="s">
        <v>14</v>
      </c>
      <c r="G273" s="5">
        <v>1</v>
      </c>
    </row>
    <row r="274" spans="1:7" ht="29" outlineLevel="7" collapsed="1">
      <c r="A274" s="5" t="s">
        <v>11</v>
      </c>
      <c r="B274" s="5" t="s">
        <v>139</v>
      </c>
      <c r="C274" s="5" t="s">
        <v>13</v>
      </c>
      <c r="D274" s="5"/>
      <c r="E274" s="5" t="s">
        <v>339</v>
      </c>
      <c r="F274" s="5" t="s">
        <v>14</v>
      </c>
      <c r="G274" s="5">
        <v>1</v>
      </c>
    </row>
    <row r="275" spans="1:7" outlineLevel="7" collapsed="1">
      <c r="A275" s="5" t="s">
        <v>11</v>
      </c>
      <c r="B275" s="5" t="s">
        <v>139</v>
      </c>
      <c r="C275" s="5" t="s">
        <v>13</v>
      </c>
      <c r="D275" s="5"/>
      <c r="E275" s="5" t="s">
        <v>340</v>
      </c>
      <c r="F275" s="5" t="s">
        <v>14</v>
      </c>
      <c r="G275" s="5">
        <v>1</v>
      </c>
    </row>
    <row r="276" spans="1:7" outlineLevel="5" collapsed="1">
      <c r="A276" s="6" t="s">
        <v>14</v>
      </c>
      <c r="B276" s="7" t="s">
        <v>218</v>
      </c>
      <c r="C276" s="6" t="s">
        <v>13</v>
      </c>
      <c r="D276" s="6" t="b">
        <f>EXACT(G267,"Based on the net electricity generation and a CO2 emission factor of each power unit")</f>
        <v>1</v>
      </c>
      <c r="E276" s="6" t="s">
        <v>219</v>
      </c>
      <c r="F276" s="6" t="s">
        <v>14</v>
      </c>
      <c r="G276" s="6" t="s">
        <v>13</v>
      </c>
    </row>
    <row r="277" spans="1:7" outlineLevel="6" collapsed="1">
      <c r="A277" s="5" t="s">
        <v>14</v>
      </c>
      <c r="B277" s="5" t="s">
        <v>139</v>
      </c>
      <c r="C277" s="5" t="s">
        <v>13</v>
      </c>
      <c r="D277" s="5" t="s">
        <v>14</v>
      </c>
      <c r="E277" s="5" t="s">
        <v>221</v>
      </c>
      <c r="F277" s="5" t="s">
        <v>14</v>
      </c>
      <c r="G277" s="5">
        <v>1</v>
      </c>
    </row>
    <row r="278" spans="1:7" outlineLevel="6" collapsed="1">
      <c r="A278" s="6" t="s">
        <v>11</v>
      </c>
      <c r="B278" s="7" t="s">
        <v>224</v>
      </c>
      <c r="C278" s="6" t="s">
        <v>13</v>
      </c>
      <c r="D278" s="6"/>
      <c r="E278" s="6" t="s">
        <v>225</v>
      </c>
      <c r="F278" s="6" t="s">
        <v>11</v>
      </c>
      <c r="G278" s="6" t="s">
        <v>13</v>
      </c>
    </row>
    <row r="279" spans="1:7" ht="29" outlineLevel="7" collapsed="1">
      <c r="A279" s="5" t="s">
        <v>11</v>
      </c>
      <c r="B279" s="5" t="s">
        <v>53</v>
      </c>
      <c r="C279" s="8" t="s">
        <v>341</v>
      </c>
      <c r="D279" s="5"/>
      <c r="E279" s="5" t="s">
        <v>342</v>
      </c>
      <c r="F279" s="5" t="s">
        <v>14</v>
      </c>
      <c r="G279" s="5" t="s">
        <v>343</v>
      </c>
    </row>
    <row r="280" spans="1:7" outlineLevel="7" collapsed="1">
      <c r="A280" s="5" t="s">
        <v>14</v>
      </c>
      <c r="B280" s="8" t="s">
        <v>344</v>
      </c>
      <c r="C280" s="5" t="s">
        <v>13</v>
      </c>
      <c r="D280" s="5" t="b">
        <f>EXACT(G279,"Only data available is the electricity generation for the specific power unit")</f>
        <v>0</v>
      </c>
      <c r="E280" s="5" t="s">
        <v>345</v>
      </c>
      <c r="F280" s="5" t="s">
        <v>14</v>
      </c>
      <c r="G280" s="5" t="s">
        <v>13</v>
      </c>
    </row>
    <row r="281" spans="1:7" ht="29" outlineLevel="7" collapsed="1">
      <c r="A281" s="5" t="s">
        <v>14</v>
      </c>
      <c r="B281" s="8" t="s">
        <v>346</v>
      </c>
      <c r="C281" s="5" t="s">
        <v>13</v>
      </c>
      <c r="D281" s="5" t="b">
        <f>EXACT(G279,"Only data available for the specific power unit are the electricity generation and the fuel types used")</f>
        <v>0</v>
      </c>
      <c r="E281" s="5" t="s">
        <v>347</v>
      </c>
      <c r="F281" s="5" t="s">
        <v>14</v>
      </c>
      <c r="G281" s="5" t="s">
        <v>13</v>
      </c>
    </row>
    <row r="282" spans="1:7" outlineLevel="7" collapsed="1">
      <c r="A282" s="5" t="s">
        <v>14</v>
      </c>
      <c r="B282" s="8" t="s">
        <v>348</v>
      </c>
      <c r="C282" s="5" t="s">
        <v>13</v>
      </c>
      <c r="D282" s="5" t="b">
        <f>EXACT(G279,"Data available for fuel consumption and electricity generation")</f>
        <v>1</v>
      </c>
      <c r="E282" s="5" t="s">
        <v>343</v>
      </c>
      <c r="F282" s="5" t="s">
        <v>14</v>
      </c>
      <c r="G282" s="5" t="s">
        <v>13</v>
      </c>
    </row>
    <row r="283" spans="1:7" outlineLevel="5" collapsed="1">
      <c r="A283" s="5" t="s">
        <v>14</v>
      </c>
      <c r="B283" s="5" t="s">
        <v>139</v>
      </c>
      <c r="C283" s="5" t="s">
        <v>13</v>
      </c>
      <c r="D283" s="5" t="s">
        <v>14</v>
      </c>
      <c r="E283" s="5" t="s">
        <v>220</v>
      </c>
      <c r="F283" s="5" t="s">
        <v>14</v>
      </c>
      <c r="G283" s="5">
        <v>1</v>
      </c>
    </row>
    <row r="284" spans="1:7" outlineLevel="3" collapsed="1">
      <c r="A284" s="6" t="s">
        <v>14</v>
      </c>
      <c r="B284" s="7" t="s">
        <v>211</v>
      </c>
      <c r="C284" s="6" t="s">
        <v>13</v>
      </c>
      <c r="D284" s="6" t="b">
        <f>EXACT(G231,"Yes")</f>
        <v>1</v>
      </c>
      <c r="E284" s="6" t="s">
        <v>212</v>
      </c>
      <c r="F284" s="6" t="s">
        <v>14</v>
      </c>
      <c r="G284" s="6" t="s">
        <v>13</v>
      </c>
    </row>
    <row r="285" spans="1:7" ht="29" outlineLevel="4" collapsed="1">
      <c r="A285" s="5" t="s">
        <v>11</v>
      </c>
      <c r="B285" s="5" t="s">
        <v>53</v>
      </c>
      <c r="C285" s="8" t="s">
        <v>213</v>
      </c>
      <c r="D285" s="5"/>
      <c r="E285" s="5" t="s">
        <v>214</v>
      </c>
      <c r="F285" s="5" t="s">
        <v>14</v>
      </c>
      <c r="G285" s="5" t="s">
        <v>215</v>
      </c>
    </row>
    <row r="286" spans="1:7" ht="29" outlineLevel="4" collapsed="1">
      <c r="A286" s="6" t="s">
        <v>14</v>
      </c>
      <c r="B286" s="7" t="s">
        <v>216</v>
      </c>
      <c r="C286" s="6" t="s">
        <v>13</v>
      </c>
      <c r="D286" s="6" t="b">
        <f>EXACT(G285,"Based on the total net electricity generation of all power plants serving the system and the fuel types and total fuel consumption of the project electricity system")</f>
        <v>0</v>
      </c>
      <c r="E286" s="6" t="s">
        <v>217</v>
      </c>
      <c r="F286" s="6" t="s">
        <v>14</v>
      </c>
      <c r="G286" s="6" t="s">
        <v>13</v>
      </c>
    </row>
    <row r="287" spans="1:7" outlineLevel="5" collapsed="1">
      <c r="A287" s="5" t="s">
        <v>14</v>
      </c>
      <c r="B287" s="5" t="s">
        <v>139</v>
      </c>
      <c r="C287" s="5" t="s">
        <v>13</v>
      </c>
      <c r="D287" s="5" t="s">
        <v>14</v>
      </c>
      <c r="E287" s="5" t="s">
        <v>221</v>
      </c>
      <c r="F287" s="5" t="s">
        <v>14</v>
      </c>
      <c r="G287" s="5">
        <v>1</v>
      </c>
    </row>
    <row r="288" spans="1:7" ht="29" outlineLevel="5" collapsed="1">
      <c r="A288" s="5" t="s">
        <v>11</v>
      </c>
      <c r="B288" s="5" t="s">
        <v>139</v>
      </c>
      <c r="C288" s="5" t="s">
        <v>13</v>
      </c>
      <c r="D288" s="5"/>
      <c r="E288" s="5" t="s">
        <v>222</v>
      </c>
      <c r="F288" s="5" t="s">
        <v>14</v>
      </c>
      <c r="G288" s="5">
        <v>1</v>
      </c>
    </row>
    <row r="289" spans="1:7" outlineLevel="5" collapsed="1">
      <c r="A289" s="6" t="s">
        <v>11</v>
      </c>
      <c r="B289" s="7" t="s">
        <v>223</v>
      </c>
      <c r="C289" s="6" t="s">
        <v>13</v>
      </c>
      <c r="D289" s="6"/>
      <c r="E289" s="6" t="s">
        <v>223</v>
      </c>
      <c r="F289" s="6" t="s">
        <v>11</v>
      </c>
      <c r="G289" s="6" t="s">
        <v>13</v>
      </c>
    </row>
    <row r="290" spans="1:7" outlineLevel="6" collapsed="1">
      <c r="A290" s="5" t="s">
        <v>11</v>
      </c>
      <c r="B290" s="5" t="s">
        <v>15</v>
      </c>
      <c r="C290" s="5" t="s">
        <v>13</v>
      </c>
      <c r="D290" s="5"/>
      <c r="E290" s="5" t="s">
        <v>337</v>
      </c>
      <c r="F290" s="5" t="s">
        <v>14</v>
      </c>
      <c r="G290" s="5" t="s">
        <v>17</v>
      </c>
    </row>
    <row r="291" spans="1:7" ht="29" outlineLevel="6" collapsed="1">
      <c r="A291" s="5" t="s">
        <v>11</v>
      </c>
      <c r="B291" s="5" t="s">
        <v>139</v>
      </c>
      <c r="C291" s="5" t="s">
        <v>13</v>
      </c>
      <c r="D291" s="5"/>
      <c r="E291" s="5" t="s">
        <v>338</v>
      </c>
      <c r="F291" s="5" t="s">
        <v>14</v>
      </c>
      <c r="G291" s="5">
        <v>1</v>
      </c>
    </row>
    <row r="292" spans="1:7" ht="29" outlineLevel="6" collapsed="1">
      <c r="A292" s="5" t="s">
        <v>11</v>
      </c>
      <c r="B292" s="5" t="s">
        <v>139</v>
      </c>
      <c r="C292" s="5" t="s">
        <v>13</v>
      </c>
      <c r="D292" s="5"/>
      <c r="E292" s="5" t="s">
        <v>339</v>
      </c>
      <c r="F292" s="5" t="s">
        <v>14</v>
      </c>
      <c r="G292" s="5">
        <v>1</v>
      </c>
    </row>
    <row r="293" spans="1:7" outlineLevel="6" collapsed="1">
      <c r="A293" s="5" t="s">
        <v>11</v>
      </c>
      <c r="B293" s="5" t="s">
        <v>139</v>
      </c>
      <c r="C293" s="5" t="s">
        <v>13</v>
      </c>
      <c r="D293" s="5"/>
      <c r="E293" s="5" t="s">
        <v>340</v>
      </c>
      <c r="F293" s="5" t="s">
        <v>14</v>
      </c>
      <c r="G293" s="5">
        <v>1</v>
      </c>
    </row>
    <row r="294" spans="1:7" outlineLevel="4" collapsed="1">
      <c r="A294" s="6" t="s">
        <v>14</v>
      </c>
      <c r="B294" s="7" t="s">
        <v>218</v>
      </c>
      <c r="C294" s="6" t="s">
        <v>13</v>
      </c>
      <c r="D294" s="6" t="b">
        <f>EXACT(G285,"Based on the net electricity generation and a CO2 emission factor of each power unit")</f>
        <v>1</v>
      </c>
      <c r="E294" s="6" t="s">
        <v>219</v>
      </c>
      <c r="F294" s="6" t="s">
        <v>14</v>
      </c>
      <c r="G294" s="6" t="s">
        <v>13</v>
      </c>
    </row>
    <row r="295" spans="1:7" outlineLevel="5" collapsed="1">
      <c r="A295" s="5" t="s">
        <v>14</v>
      </c>
      <c r="B295" s="5" t="s">
        <v>139</v>
      </c>
      <c r="C295" s="5" t="s">
        <v>13</v>
      </c>
      <c r="D295" s="5" t="s">
        <v>14</v>
      </c>
      <c r="E295" s="5" t="s">
        <v>221</v>
      </c>
      <c r="F295" s="5" t="s">
        <v>14</v>
      </c>
      <c r="G295" s="5">
        <v>1</v>
      </c>
    </row>
    <row r="296" spans="1:7" outlineLevel="5" collapsed="1">
      <c r="A296" s="6" t="s">
        <v>11</v>
      </c>
      <c r="B296" s="7" t="s">
        <v>224</v>
      </c>
      <c r="C296" s="6" t="s">
        <v>13</v>
      </c>
      <c r="D296" s="6"/>
      <c r="E296" s="6" t="s">
        <v>225</v>
      </c>
      <c r="F296" s="6" t="s">
        <v>11</v>
      </c>
      <c r="G296" s="6" t="s">
        <v>13</v>
      </c>
    </row>
    <row r="297" spans="1:7" ht="29" outlineLevel="6" collapsed="1">
      <c r="A297" s="5" t="s">
        <v>11</v>
      </c>
      <c r="B297" s="5" t="s">
        <v>53</v>
      </c>
      <c r="C297" s="8" t="s">
        <v>341</v>
      </c>
      <c r="D297" s="5"/>
      <c r="E297" s="5" t="s">
        <v>342</v>
      </c>
      <c r="F297" s="5" t="s">
        <v>14</v>
      </c>
      <c r="G297" s="5" t="s">
        <v>343</v>
      </c>
    </row>
    <row r="298" spans="1:7" outlineLevel="6" collapsed="1">
      <c r="A298" s="6" t="s">
        <v>14</v>
      </c>
      <c r="B298" s="7" t="s">
        <v>344</v>
      </c>
      <c r="C298" s="6" t="s">
        <v>13</v>
      </c>
      <c r="D298" s="6" t="b">
        <f>EXACT(G297,"Only data available is the electricity generation for the specific power unit")</f>
        <v>0</v>
      </c>
      <c r="E298" s="6" t="s">
        <v>345</v>
      </c>
      <c r="F298" s="6" t="s">
        <v>14</v>
      </c>
      <c r="G298" s="6" t="s">
        <v>13</v>
      </c>
    </row>
    <row r="299" spans="1:7" outlineLevel="7" collapsed="1">
      <c r="A299" s="5" t="s">
        <v>14</v>
      </c>
      <c r="B299" s="5" t="s">
        <v>139</v>
      </c>
      <c r="C299" s="5" t="s">
        <v>13</v>
      </c>
      <c r="D299" s="5" t="s">
        <v>14</v>
      </c>
      <c r="E299" s="5" t="s">
        <v>408</v>
      </c>
      <c r="F299" s="5" t="s">
        <v>14</v>
      </c>
      <c r="G299" s="5">
        <v>1</v>
      </c>
    </row>
    <row r="300" spans="1:7" ht="29" outlineLevel="7" collapsed="1">
      <c r="A300" s="5" t="s">
        <v>11</v>
      </c>
      <c r="B300" s="5" t="s">
        <v>139</v>
      </c>
      <c r="C300" s="5" t="s">
        <v>13</v>
      </c>
      <c r="D300" s="5"/>
      <c r="E300" s="5" t="s">
        <v>409</v>
      </c>
      <c r="F300" s="5" t="s">
        <v>14</v>
      </c>
      <c r="G300" s="5">
        <v>1</v>
      </c>
    </row>
    <row r="301" spans="1:7" ht="29" outlineLevel="6" collapsed="1">
      <c r="A301" s="6" t="s">
        <v>14</v>
      </c>
      <c r="B301" s="7" t="s">
        <v>346</v>
      </c>
      <c r="C301" s="6" t="s">
        <v>13</v>
      </c>
      <c r="D301" s="6" t="b">
        <f>EXACT(G297,"Only data available for the specific power unit are the electricity generation and the fuel types used")</f>
        <v>0</v>
      </c>
      <c r="E301" s="6" t="s">
        <v>347</v>
      </c>
      <c r="F301" s="6" t="s">
        <v>14</v>
      </c>
      <c r="G301" s="6" t="s">
        <v>13</v>
      </c>
    </row>
    <row r="302" spans="1:7" outlineLevel="7" collapsed="1">
      <c r="A302" s="5" t="s">
        <v>14</v>
      </c>
      <c r="B302" s="5" t="s">
        <v>139</v>
      </c>
      <c r="C302" s="5" t="s">
        <v>13</v>
      </c>
      <c r="D302" s="5" t="s">
        <v>14</v>
      </c>
      <c r="E302" s="5" t="s">
        <v>410</v>
      </c>
      <c r="F302" s="5" t="s">
        <v>14</v>
      </c>
      <c r="G302" s="5">
        <v>1</v>
      </c>
    </row>
    <row r="303" spans="1:7" ht="29" outlineLevel="7" collapsed="1">
      <c r="A303" s="5" t="s">
        <v>11</v>
      </c>
      <c r="B303" s="5" t="s">
        <v>139</v>
      </c>
      <c r="C303" s="5" t="s">
        <v>13</v>
      </c>
      <c r="D303" s="5"/>
      <c r="E303" s="5" t="s">
        <v>409</v>
      </c>
      <c r="F303" s="5" t="s">
        <v>14</v>
      </c>
      <c r="G303" s="5">
        <v>1</v>
      </c>
    </row>
    <row r="304" spans="1:7" ht="29" outlineLevel="7" collapsed="1">
      <c r="A304" s="5" t="s">
        <v>11</v>
      </c>
      <c r="B304" s="5" t="s">
        <v>139</v>
      </c>
      <c r="C304" s="5" t="s">
        <v>13</v>
      </c>
      <c r="D304" s="5"/>
      <c r="E304" s="5" t="s">
        <v>411</v>
      </c>
      <c r="F304" s="5" t="s">
        <v>14</v>
      </c>
      <c r="G304" s="5">
        <v>1</v>
      </c>
    </row>
    <row r="305" spans="1:7" outlineLevel="7" collapsed="1">
      <c r="A305" s="5" t="s">
        <v>11</v>
      </c>
      <c r="B305" s="5" t="s">
        <v>139</v>
      </c>
      <c r="C305" s="5" t="s">
        <v>13</v>
      </c>
      <c r="D305" s="5"/>
      <c r="E305" s="5" t="s">
        <v>412</v>
      </c>
      <c r="F305" s="5" t="s">
        <v>14</v>
      </c>
      <c r="G305" s="5">
        <v>1</v>
      </c>
    </row>
    <row r="306" spans="1:7" outlineLevel="6" collapsed="1">
      <c r="A306" s="6" t="s">
        <v>14</v>
      </c>
      <c r="B306" s="7" t="s">
        <v>348</v>
      </c>
      <c r="C306" s="6" t="s">
        <v>13</v>
      </c>
      <c r="D306" s="6" t="b">
        <f>EXACT(G297,"Data available for fuel consumption and electricity generation")</f>
        <v>1</v>
      </c>
      <c r="E306" s="6" t="s">
        <v>343</v>
      </c>
      <c r="F306" s="6" t="s">
        <v>14</v>
      </c>
      <c r="G306" s="6" t="s">
        <v>13</v>
      </c>
    </row>
    <row r="307" spans="1:7" outlineLevel="7" collapsed="1">
      <c r="A307" s="5" t="s">
        <v>14</v>
      </c>
      <c r="B307" s="5" t="s">
        <v>139</v>
      </c>
      <c r="C307" s="5" t="s">
        <v>13</v>
      </c>
      <c r="D307" s="5" t="s">
        <v>14</v>
      </c>
      <c r="E307" s="5" t="s">
        <v>408</v>
      </c>
      <c r="F307" s="5" t="s">
        <v>14</v>
      </c>
      <c r="G307" s="5">
        <v>1</v>
      </c>
    </row>
    <row r="308" spans="1:7" ht="29" outlineLevel="7" collapsed="1">
      <c r="A308" s="5" t="s">
        <v>11</v>
      </c>
      <c r="B308" s="5" t="s">
        <v>15</v>
      </c>
      <c r="C308" s="5" t="s">
        <v>13</v>
      </c>
      <c r="D308" s="5"/>
      <c r="E308" s="5" t="s">
        <v>413</v>
      </c>
      <c r="F308" s="5" t="s">
        <v>14</v>
      </c>
      <c r="G308" s="5" t="s">
        <v>17</v>
      </c>
    </row>
    <row r="309" spans="1:7" ht="29" outlineLevel="7" collapsed="1">
      <c r="A309" s="5" t="s">
        <v>11</v>
      </c>
      <c r="B309" s="5" t="s">
        <v>139</v>
      </c>
      <c r="C309" s="5" t="s">
        <v>13</v>
      </c>
      <c r="D309" s="5"/>
      <c r="E309" s="5" t="s">
        <v>409</v>
      </c>
      <c r="F309" s="5" t="s">
        <v>14</v>
      </c>
      <c r="G309" s="5">
        <v>1</v>
      </c>
    </row>
    <row r="310" spans="1:7" outlineLevel="7" collapsed="1">
      <c r="A310" s="5" t="s">
        <v>11</v>
      </c>
      <c r="B310" s="5" t="s">
        <v>15</v>
      </c>
      <c r="C310" s="5" t="s">
        <v>13</v>
      </c>
      <c r="D310" s="5"/>
      <c r="E310" s="5" t="s">
        <v>414</v>
      </c>
      <c r="F310" s="5" t="s">
        <v>14</v>
      </c>
      <c r="G310" s="5" t="s">
        <v>17</v>
      </c>
    </row>
    <row r="311" spans="1:7" outlineLevel="7" collapsed="1">
      <c r="A311" s="5" t="s">
        <v>11</v>
      </c>
      <c r="B311" s="8" t="s">
        <v>223</v>
      </c>
      <c r="C311" s="5" t="s">
        <v>13</v>
      </c>
      <c r="D311" s="5"/>
      <c r="E311" s="5" t="s">
        <v>223</v>
      </c>
      <c r="F311" s="5" t="s">
        <v>11</v>
      </c>
      <c r="G311" s="5" t="s">
        <v>13</v>
      </c>
    </row>
    <row r="312" spans="1:7" outlineLevel="4" collapsed="1">
      <c r="A312" s="5" t="s">
        <v>14</v>
      </c>
      <c r="B312" s="5" t="s">
        <v>139</v>
      </c>
      <c r="C312" s="5" t="s">
        <v>13</v>
      </c>
      <c r="D312" s="5" t="s">
        <v>14</v>
      </c>
      <c r="E312" s="5" t="s">
        <v>220</v>
      </c>
      <c r="F312" s="5" t="s">
        <v>14</v>
      </c>
      <c r="G312" s="5">
        <v>1</v>
      </c>
    </row>
    <row r="313" spans="1:7" outlineLevel="2" collapsed="1">
      <c r="A313" s="6" t="s">
        <v>14</v>
      </c>
      <c r="B313" s="7" t="s">
        <v>226</v>
      </c>
      <c r="C313" s="6" t="s">
        <v>13</v>
      </c>
      <c r="D313" s="6" t="b">
        <f>EXACT(G229,"Hourly")</f>
        <v>1</v>
      </c>
      <c r="E313" s="6" t="s">
        <v>227</v>
      </c>
      <c r="F313" s="6" t="s">
        <v>14</v>
      </c>
      <c r="G313" s="6" t="s">
        <v>13</v>
      </c>
    </row>
    <row r="314" spans="1:7" ht="29" outlineLevel="3" collapsed="1">
      <c r="A314" s="5" t="s">
        <v>11</v>
      </c>
      <c r="B314" s="5" t="s">
        <v>53</v>
      </c>
      <c r="C314" s="8" t="s">
        <v>228</v>
      </c>
      <c r="D314" s="5"/>
      <c r="E314" s="5" t="s">
        <v>229</v>
      </c>
      <c r="F314" s="5" t="s">
        <v>14</v>
      </c>
      <c r="G314" s="5" t="s">
        <v>230</v>
      </c>
    </row>
    <row r="315" spans="1:7" ht="29" outlineLevel="3" collapsed="1">
      <c r="A315" s="5" t="s">
        <v>11</v>
      </c>
      <c r="B315" s="5" t="s">
        <v>139</v>
      </c>
      <c r="C315" s="5" t="s">
        <v>13</v>
      </c>
      <c r="D315" s="5"/>
      <c r="E315" s="5" t="s">
        <v>231</v>
      </c>
      <c r="F315" s="5" t="s">
        <v>14</v>
      </c>
      <c r="G315" s="5">
        <v>1</v>
      </c>
    </row>
    <row r="316" spans="1:7" outlineLevel="2" collapsed="1">
      <c r="A316" s="6" t="s">
        <v>11</v>
      </c>
      <c r="B316" s="7" t="s">
        <v>232</v>
      </c>
      <c r="C316" s="6" t="s">
        <v>13</v>
      </c>
      <c r="D316" s="6"/>
      <c r="E316" s="6" t="s">
        <v>232</v>
      </c>
      <c r="F316" s="6" t="s">
        <v>14</v>
      </c>
      <c r="G316" s="6" t="s">
        <v>13</v>
      </c>
    </row>
    <row r="317" spans="1:7" outlineLevel="3" collapsed="1">
      <c r="A317" s="5" t="s">
        <v>14</v>
      </c>
      <c r="B317" s="5" t="s">
        <v>139</v>
      </c>
      <c r="C317" s="5" t="s">
        <v>13</v>
      </c>
      <c r="D317" s="5" t="s">
        <v>14</v>
      </c>
      <c r="E317" s="5" t="s">
        <v>233</v>
      </c>
      <c r="F317" s="5" t="s">
        <v>14</v>
      </c>
      <c r="G317" s="5">
        <v>1</v>
      </c>
    </row>
    <row r="318" spans="1:7" ht="409.5" outlineLevel="3" collapsed="1">
      <c r="A318" s="5" t="s">
        <v>14</v>
      </c>
      <c r="B318" s="5" t="s">
        <v>60</v>
      </c>
      <c r="C318" s="9" t="s">
        <v>61</v>
      </c>
      <c r="D318" s="5"/>
      <c r="E318" s="10" t="s">
        <v>234</v>
      </c>
      <c r="F318" s="5" t="s">
        <v>14</v>
      </c>
      <c r="G318" s="5" t="s">
        <v>13</v>
      </c>
    </row>
    <row r="319" spans="1:7" outlineLevel="3" collapsed="1">
      <c r="A319" s="5" t="s">
        <v>11</v>
      </c>
      <c r="B319" s="5" t="s">
        <v>139</v>
      </c>
      <c r="C319" s="5" t="s">
        <v>13</v>
      </c>
      <c r="D319" s="5"/>
      <c r="E319" s="5" t="s">
        <v>235</v>
      </c>
      <c r="F319" s="5" t="s">
        <v>14</v>
      </c>
      <c r="G319" s="5">
        <v>1</v>
      </c>
    </row>
    <row r="320" spans="1:7" outlineLevel="3" collapsed="1">
      <c r="A320" s="5" t="s">
        <v>11</v>
      </c>
      <c r="B320" s="5" t="s">
        <v>139</v>
      </c>
      <c r="C320" s="5" t="s">
        <v>13</v>
      </c>
      <c r="D320" s="5"/>
      <c r="E320" s="5" t="s">
        <v>236</v>
      </c>
      <c r="F320" s="5" t="s">
        <v>14</v>
      </c>
      <c r="G320" s="5">
        <v>1</v>
      </c>
    </row>
    <row r="321" spans="1:7" outlineLevel="3" collapsed="1">
      <c r="A321" s="6" t="s">
        <v>11</v>
      </c>
      <c r="B321" s="7" t="s">
        <v>237</v>
      </c>
      <c r="C321" s="6" t="s">
        <v>13</v>
      </c>
      <c r="D321" s="6"/>
      <c r="E321" s="6" t="s">
        <v>237</v>
      </c>
      <c r="F321" s="6" t="s">
        <v>11</v>
      </c>
      <c r="G321" s="6" t="s">
        <v>13</v>
      </c>
    </row>
    <row r="322" spans="1:7" outlineLevel="4" collapsed="1">
      <c r="A322" s="5" t="s">
        <v>11</v>
      </c>
      <c r="B322" s="5" t="s">
        <v>15</v>
      </c>
      <c r="C322" s="5" t="s">
        <v>13</v>
      </c>
      <c r="D322" s="5"/>
      <c r="E322" s="5" t="s">
        <v>238</v>
      </c>
      <c r="F322" s="5" t="s">
        <v>14</v>
      </c>
      <c r="G322" s="5" t="s">
        <v>17</v>
      </c>
    </row>
    <row r="323" spans="1:7" outlineLevel="4" collapsed="1">
      <c r="A323" s="5" t="s">
        <v>11</v>
      </c>
      <c r="B323" s="5" t="s">
        <v>41</v>
      </c>
      <c r="C323" s="5" t="s">
        <v>13</v>
      </c>
      <c r="D323" s="5"/>
      <c r="E323" s="5" t="s">
        <v>239</v>
      </c>
      <c r="F323" s="5" t="s">
        <v>14</v>
      </c>
      <c r="G323" s="5" t="s">
        <v>43</v>
      </c>
    </row>
    <row r="324" spans="1:7" outlineLevel="4" collapsed="1">
      <c r="A324" s="5" t="s">
        <v>11</v>
      </c>
      <c r="B324" s="5" t="s">
        <v>139</v>
      </c>
      <c r="C324" s="5" t="s">
        <v>13</v>
      </c>
      <c r="D324" s="5"/>
      <c r="E324" s="5" t="s">
        <v>240</v>
      </c>
      <c r="F324" s="5" t="s">
        <v>14</v>
      </c>
      <c r="G324" s="5">
        <v>1</v>
      </c>
    </row>
    <row r="325" spans="1:7" outlineLevel="4" collapsed="1">
      <c r="A325" s="5" t="s">
        <v>11</v>
      </c>
      <c r="B325" s="5" t="s">
        <v>139</v>
      </c>
      <c r="C325" s="5" t="s">
        <v>13</v>
      </c>
      <c r="D325" s="5"/>
      <c r="E325" s="5" t="s">
        <v>241</v>
      </c>
      <c r="F325" s="5" t="s">
        <v>14</v>
      </c>
      <c r="G325" s="5">
        <v>1</v>
      </c>
    </row>
    <row r="326" spans="1:7" outlineLevel="2" collapsed="1">
      <c r="A326" s="6" t="s">
        <v>11</v>
      </c>
      <c r="B326" s="7" t="s">
        <v>242</v>
      </c>
      <c r="C326" s="6" t="s">
        <v>13</v>
      </c>
      <c r="D326" s="6"/>
      <c r="E326" s="6" t="s">
        <v>242</v>
      </c>
      <c r="F326" s="6" t="s">
        <v>14</v>
      </c>
      <c r="G326" s="6" t="s">
        <v>13</v>
      </c>
    </row>
    <row r="327" spans="1:7" ht="29" outlineLevel="3" collapsed="1">
      <c r="A327" s="5" t="s">
        <v>11</v>
      </c>
      <c r="B327" s="5" t="s">
        <v>53</v>
      </c>
      <c r="C327" s="8" t="s">
        <v>243</v>
      </c>
      <c r="D327" s="5"/>
      <c r="E327" s="5" t="s">
        <v>244</v>
      </c>
      <c r="F327" s="5" t="s">
        <v>14</v>
      </c>
      <c r="G327" s="5" t="s">
        <v>11</v>
      </c>
    </row>
    <row r="328" spans="1:7" outlineLevel="3" collapsed="1">
      <c r="A328" s="6" t="s">
        <v>14</v>
      </c>
      <c r="B328" s="7" t="s">
        <v>245</v>
      </c>
      <c r="C328" s="6" t="s">
        <v>13</v>
      </c>
      <c r="D328" s="6" t="b">
        <f>EXACT(G327,"No")</f>
        <v>0</v>
      </c>
      <c r="E328" s="6" t="s">
        <v>246</v>
      </c>
      <c r="F328" s="6" t="s">
        <v>14</v>
      </c>
      <c r="G328" s="6" t="s">
        <v>13</v>
      </c>
    </row>
    <row r="329" spans="1:7" ht="29" outlineLevel="4" collapsed="1">
      <c r="A329" s="5" t="s">
        <v>11</v>
      </c>
      <c r="B329" s="5" t="s">
        <v>53</v>
      </c>
      <c r="C329" s="8" t="s">
        <v>247</v>
      </c>
      <c r="D329" s="5"/>
      <c r="E329" s="5" t="s">
        <v>248</v>
      </c>
      <c r="F329" s="5" t="s">
        <v>14</v>
      </c>
      <c r="G329" s="5" t="s">
        <v>249</v>
      </c>
    </row>
    <row r="330" spans="1:7" outlineLevel="4" collapsed="1">
      <c r="A330" s="6" t="s">
        <v>14</v>
      </c>
      <c r="B330" s="7" t="s">
        <v>250</v>
      </c>
      <c r="C330" s="6" t="s">
        <v>13</v>
      </c>
      <c r="D330" s="6" t="b">
        <f>EXACT(G329,"Neither")</f>
        <v>0</v>
      </c>
      <c r="E330" s="6" t="s">
        <v>250</v>
      </c>
      <c r="F330" s="6" t="s">
        <v>14</v>
      </c>
      <c r="G330" s="6" t="s">
        <v>13</v>
      </c>
    </row>
    <row r="331" spans="1:7" outlineLevel="5" collapsed="1">
      <c r="A331" s="5" t="s">
        <v>14</v>
      </c>
      <c r="B331" s="5" t="s">
        <v>139</v>
      </c>
      <c r="C331" s="5" t="s">
        <v>13</v>
      </c>
      <c r="D331" s="5" t="s">
        <v>14</v>
      </c>
      <c r="E331" s="5" t="s">
        <v>251</v>
      </c>
      <c r="F331" s="5" t="s">
        <v>14</v>
      </c>
      <c r="G331" s="5">
        <v>1</v>
      </c>
    </row>
    <row r="332" spans="1:7" outlineLevel="5" collapsed="1">
      <c r="A332" s="5" t="s">
        <v>14</v>
      </c>
      <c r="B332" s="5" t="s">
        <v>139</v>
      </c>
      <c r="C332" s="5" t="s">
        <v>13</v>
      </c>
      <c r="D332" s="5" t="s">
        <v>14</v>
      </c>
      <c r="E332" s="5" t="s">
        <v>252</v>
      </c>
      <c r="F332" s="5" t="s">
        <v>14</v>
      </c>
      <c r="G332" s="5">
        <v>1</v>
      </c>
    </row>
    <row r="333" spans="1:7" outlineLevel="5" collapsed="1">
      <c r="A333" s="5" t="s">
        <v>14</v>
      </c>
      <c r="B333" s="5" t="s">
        <v>139</v>
      </c>
      <c r="C333" s="5" t="s">
        <v>13</v>
      </c>
      <c r="D333" s="5" t="s">
        <v>14</v>
      </c>
      <c r="E333" s="5" t="s">
        <v>253</v>
      </c>
      <c r="F333" s="5" t="s">
        <v>14</v>
      </c>
      <c r="G333" s="5">
        <v>1</v>
      </c>
    </row>
    <row r="334" spans="1:7" outlineLevel="5" collapsed="1">
      <c r="A334" s="5" t="s">
        <v>14</v>
      </c>
      <c r="B334" s="5" t="s">
        <v>139</v>
      </c>
      <c r="C334" s="5" t="s">
        <v>13</v>
      </c>
      <c r="D334" s="5" t="s">
        <v>14</v>
      </c>
      <c r="E334" s="5" t="s">
        <v>233</v>
      </c>
      <c r="F334" s="5" t="s">
        <v>14</v>
      </c>
      <c r="G334" s="5">
        <v>1</v>
      </c>
    </row>
    <row r="335" spans="1:7" ht="29" outlineLevel="5" collapsed="1">
      <c r="A335" s="5" t="s">
        <v>11</v>
      </c>
      <c r="B335" s="5" t="s">
        <v>53</v>
      </c>
      <c r="C335" s="8" t="s">
        <v>254</v>
      </c>
      <c r="D335" s="5"/>
      <c r="E335" s="5" t="s">
        <v>255</v>
      </c>
      <c r="F335" s="5" t="s">
        <v>14</v>
      </c>
      <c r="G335" s="5" t="s">
        <v>11</v>
      </c>
    </row>
    <row r="336" spans="1:7" ht="43.5" outlineLevel="5" collapsed="1">
      <c r="A336" s="5" t="s">
        <v>11</v>
      </c>
      <c r="B336" s="5" t="s">
        <v>53</v>
      </c>
      <c r="C336" s="8" t="s">
        <v>256</v>
      </c>
      <c r="D336" s="5"/>
      <c r="E336" s="5" t="s">
        <v>257</v>
      </c>
      <c r="F336" s="5" t="s">
        <v>14</v>
      </c>
      <c r="G336" s="5" t="s">
        <v>258</v>
      </c>
    </row>
    <row r="337" spans="1:7" ht="29" outlineLevel="5" collapsed="1">
      <c r="A337" s="5" t="s">
        <v>11</v>
      </c>
      <c r="B337" s="5" t="s">
        <v>53</v>
      </c>
      <c r="C337" s="8" t="s">
        <v>259</v>
      </c>
      <c r="D337" s="5"/>
      <c r="E337" s="5" t="s">
        <v>260</v>
      </c>
      <c r="F337" s="5" t="s">
        <v>14</v>
      </c>
      <c r="G337" s="5" t="s">
        <v>11</v>
      </c>
    </row>
    <row r="338" spans="1:7" outlineLevel="5" collapsed="1">
      <c r="A338" s="5" t="s">
        <v>14</v>
      </c>
      <c r="B338" s="5" t="s">
        <v>139</v>
      </c>
      <c r="C338" s="5" t="s">
        <v>13</v>
      </c>
      <c r="D338" s="5" t="s">
        <v>14</v>
      </c>
      <c r="E338" s="5" t="s">
        <v>261</v>
      </c>
      <c r="F338" s="5" t="s">
        <v>14</v>
      </c>
      <c r="G338" s="5">
        <v>1</v>
      </c>
    </row>
    <row r="339" spans="1:7" outlineLevel="4" collapsed="1">
      <c r="A339" s="6" t="s">
        <v>14</v>
      </c>
      <c r="B339" s="7" t="s">
        <v>262</v>
      </c>
      <c r="C339" s="6" t="s">
        <v>13</v>
      </c>
      <c r="D339" s="6" t="b">
        <f>EXACT(G329,"Isolated System")</f>
        <v>0</v>
      </c>
      <c r="E339" s="6" t="s">
        <v>263</v>
      </c>
      <c r="F339" s="6" t="s">
        <v>14</v>
      </c>
      <c r="G339" s="6" t="s">
        <v>13</v>
      </c>
    </row>
    <row r="340" spans="1:7" outlineLevel="5" collapsed="1">
      <c r="A340" s="5" t="s">
        <v>14</v>
      </c>
      <c r="B340" s="5" t="s">
        <v>139</v>
      </c>
      <c r="C340" s="5" t="s">
        <v>13</v>
      </c>
      <c r="D340" s="5" t="s">
        <v>14</v>
      </c>
      <c r="E340" s="5" t="s">
        <v>251</v>
      </c>
      <c r="F340" s="5" t="s">
        <v>14</v>
      </c>
      <c r="G340" s="5">
        <v>1</v>
      </c>
    </row>
    <row r="341" spans="1:7" outlineLevel="5" collapsed="1">
      <c r="A341" s="5" t="s">
        <v>14</v>
      </c>
      <c r="B341" s="5" t="s">
        <v>139</v>
      </c>
      <c r="C341" s="5" t="s">
        <v>13</v>
      </c>
      <c r="D341" s="5" t="s">
        <v>14</v>
      </c>
      <c r="E341" s="5" t="s">
        <v>252</v>
      </c>
      <c r="F341" s="5" t="s">
        <v>14</v>
      </c>
      <c r="G341" s="5">
        <v>1</v>
      </c>
    </row>
    <row r="342" spans="1:7" outlineLevel="5" collapsed="1">
      <c r="A342" s="5" t="s">
        <v>14</v>
      </c>
      <c r="B342" s="5" t="s">
        <v>139</v>
      </c>
      <c r="C342" s="5" t="s">
        <v>13</v>
      </c>
      <c r="D342" s="5" t="s">
        <v>14</v>
      </c>
      <c r="E342" s="5" t="s">
        <v>253</v>
      </c>
      <c r="F342" s="5" t="s">
        <v>14</v>
      </c>
      <c r="G342" s="5">
        <v>1</v>
      </c>
    </row>
    <row r="343" spans="1:7" outlineLevel="5" collapsed="1">
      <c r="A343" s="5" t="s">
        <v>14</v>
      </c>
      <c r="B343" s="5" t="s">
        <v>139</v>
      </c>
      <c r="C343" s="5" t="s">
        <v>13</v>
      </c>
      <c r="D343" s="5" t="s">
        <v>14</v>
      </c>
      <c r="E343" s="5" t="s">
        <v>261</v>
      </c>
      <c r="F343" s="5" t="s">
        <v>14</v>
      </c>
      <c r="G343" s="5">
        <v>1</v>
      </c>
    </row>
    <row r="344" spans="1:7" outlineLevel="5" collapsed="1">
      <c r="A344" s="5" t="s">
        <v>14</v>
      </c>
      <c r="B344" s="5" t="s">
        <v>139</v>
      </c>
      <c r="C344" s="5" t="s">
        <v>13</v>
      </c>
      <c r="D344" s="5" t="s">
        <v>14</v>
      </c>
      <c r="E344" s="5" t="s">
        <v>233</v>
      </c>
      <c r="F344" s="5" t="s">
        <v>14</v>
      </c>
      <c r="G344" s="5">
        <v>1</v>
      </c>
    </row>
    <row r="345" spans="1:7" ht="29" outlineLevel="5" collapsed="1">
      <c r="A345" s="5" t="s">
        <v>11</v>
      </c>
      <c r="B345" s="5" t="s">
        <v>53</v>
      </c>
      <c r="C345" s="8" t="s">
        <v>264</v>
      </c>
      <c r="D345" s="5"/>
      <c r="E345" s="5" t="s">
        <v>265</v>
      </c>
      <c r="F345" s="5" t="s">
        <v>14</v>
      </c>
      <c r="G345" s="5" t="s">
        <v>266</v>
      </c>
    </row>
    <row r="346" spans="1:7" outlineLevel="5" collapsed="1">
      <c r="A346" s="6" t="s">
        <v>14</v>
      </c>
      <c r="B346" s="7" t="s">
        <v>267</v>
      </c>
      <c r="C346" s="6" t="s">
        <v>13</v>
      </c>
      <c r="D346" s="6" t="b">
        <f>EXACT(G345,"Multiple")</f>
        <v>0</v>
      </c>
      <c r="E346" s="6" t="s">
        <v>268</v>
      </c>
      <c r="F346" s="6" t="s">
        <v>14</v>
      </c>
      <c r="G346" s="6" t="s">
        <v>13</v>
      </c>
    </row>
    <row r="347" spans="1:7" ht="29" outlineLevel="6" collapsed="1">
      <c r="A347" s="5" t="s">
        <v>11</v>
      </c>
      <c r="B347" s="5" t="s">
        <v>53</v>
      </c>
      <c r="C347" s="8" t="s">
        <v>349</v>
      </c>
      <c r="D347" s="5"/>
      <c r="E347" s="5" t="s">
        <v>350</v>
      </c>
      <c r="F347" s="5" t="s">
        <v>14</v>
      </c>
      <c r="G347" s="5" t="s">
        <v>351</v>
      </c>
    </row>
    <row r="348" spans="1:7" ht="29" outlineLevel="6" collapsed="1">
      <c r="A348" s="5" t="s">
        <v>14</v>
      </c>
      <c r="B348" s="5" t="s">
        <v>53</v>
      </c>
      <c r="C348" s="8" t="s">
        <v>352</v>
      </c>
      <c r="D348" s="5" t="b">
        <f>EXACT(G347,"Isolated grid systems with multiple fuel and technology types with combined cycle power plants")</f>
        <v>0</v>
      </c>
      <c r="E348" s="5" t="s">
        <v>353</v>
      </c>
      <c r="F348" s="5" t="s">
        <v>14</v>
      </c>
      <c r="G348" s="5" t="s">
        <v>11</v>
      </c>
    </row>
    <row r="349" spans="1:7" ht="29" outlineLevel="6" collapsed="1">
      <c r="A349" s="5" t="s">
        <v>14</v>
      </c>
      <c r="B349" s="5" t="s">
        <v>53</v>
      </c>
      <c r="C349" s="8" t="s">
        <v>354</v>
      </c>
      <c r="D349" s="5" t="b">
        <f>EXACT(G347,"Isolated grid systems with multiple fuel and technology types without combined cycle power plants")</f>
        <v>0</v>
      </c>
      <c r="E349" s="5" t="s">
        <v>353</v>
      </c>
      <c r="F349" s="5" t="s">
        <v>14</v>
      </c>
      <c r="G349" s="5" t="s">
        <v>11</v>
      </c>
    </row>
    <row r="350" spans="1:7" outlineLevel="4" collapsed="1">
      <c r="A350" s="6" t="s">
        <v>14</v>
      </c>
      <c r="B350" s="7" t="s">
        <v>250</v>
      </c>
      <c r="C350" s="6" t="s">
        <v>13</v>
      </c>
      <c r="D350" s="6" t="b">
        <f>EXACT(G329,"Grid is located in LDC/SIDs/URC")</f>
        <v>1</v>
      </c>
      <c r="E350" s="6" t="s">
        <v>250</v>
      </c>
      <c r="F350" s="6" t="s">
        <v>14</v>
      </c>
      <c r="G350" s="6" t="s">
        <v>13</v>
      </c>
    </row>
    <row r="351" spans="1:7" outlineLevel="5" collapsed="1">
      <c r="A351" s="5" t="s">
        <v>14</v>
      </c>
      <c r="B351" s="5" t="s">
        <v>139</v>
      </c>
      <c r="C351" s="5" t="s">
        <v>13</v>
      </c>
      <c r="D351" s="5" t="s">
        <v>14</v>
      </c>
      <c r="E351" s="5" t="s">
        <v>251</v>
      </c>
      <c r="F351" s="5" t="s">
        <v>14</v>
      </c>
      <c r="G351" s="5">
        <v>1</v>
      </c>
    </row>
    <row r="352" spans="1:7" outlineLevel="5" collapsed="1">
      <c r="A352" s="5" t="s">
        <v>14</v>
      </c>
      <c r="B352" s="5" t="s">
        <v>139</v>
      </c>
      <c r="C352" s="5" t="s">
        <v>13</v>
      </c>
      <c r="D352" s="5" t="s">
        <v>14</v>
      </c>
      <c r="E352" s="5" t="s">
        <v>252</v>
      </c>
      <c r="F352" s="5" t="s">
        <v>14</v>
      </c>
      <c r="G352" s="5">
        <v>1</v>
      </c>
    </row>
    <row r="353" spans="1:7" outlineLevel="5" collapsed="1">
      <c r="A353" s="5" t="s">
        <v>14</v>
      </c>
      <c r="B353" s="5" t="s">
        <v>139</v>
      </c>
      <c r="C353" s="5" t="s">
        <v>13</v>
      </c>
      <c r="D353" s="5" t="s">
        <v>14</v>
      </c>
      <c r="E353" s="5" t="s">
        <v>253</v>
      </c>
      <c r="F353" s="5" t="s">
        <v>14</v>
      </c>
      <c r="G353" s="5">
        <v>1</v>
      </c>
    </row>
    <row r="354" spans="1:7" outlineLevel="5" collapsed="1">
      <c r="A354" s="5" t="s">
        <v>14</v>
      </c>
      <c r="B354" s="5" t="s">
        <v>139</v>
      </c>
      <c r="C354" s="5" t="s">
        <v>13</v>
      </c>
      <c r="D354" s="5" t="s">
        <v>14</v>
      </c>
      <c r="E354" s="5" t="s">
        <v>233</v>
      </c>
      <c r="F354" s="5" t="s">
        <v>14</v>
      </c>
      <c r="G354" s="5">
        <v>1</v>
      </c>
    </row>
    <row r="355" spans="1:7" ht="29" outlineLevel="5" collapsed="1">
      <c r="A355" s="5" t="s">
        <v>11</v>
      </c>
      <c r="B355" s="5" t="s">
        <v>53</v>
      </c>
      <c r="C355" s="8" t="s">
        <v>254</v>
      </c>
      <c r="D355" s="5"/>
      <c r="E355" s="5" t="s">
        <v>255</v>
      </c>
      <c r="F355" s="5" t="s">
        <v>14</v>
      </c>
      <c r="G355" s="5" t="s">
        <v>11</v>
      </c>
    </row>
    <row r="356" spans="1:7" ht="43.5" outlineLevel="5" collapsed="1">
      <c r="A356" s="5" t="s">
        <v>11</v>
      </c>
      <c r="B356" s="5" t="s">
        <v>53</v>
      </c>
      <c r="C356" s="8" t="s">
        <v>256</v>
      </c>
      <c r="D356" s="5"/>
      <c r="E356" s="5" t="s">
        <v>257</v>
      </c>
      <c r="F356" s="5" t="s">
        <v>14</v>
      </c>
      <c r="G356" s="5" t="s">
        <v>258</v>
      </c>
    </row>
    <row r="357" spans="1:7" ht="29" outlineLevel="5" collapsed="1">
      <c r="A357" s="5" t="s">
        <v>11</v>
      </c>
      <c r="B357" s="5" t="s">
        <v>53</v>
      </c>
      <c r="C357" s="8" t="s">
        <v>259</v>
      </c>
      <c r="D357" s="5"/>
      <c r="E357" s="5" t="s">
        <v>260</v>
      </c>
      <c r="F357" s="5" t="s">
        <v>14</v>
      </c>
      <c r="G357" s="5" t="s">
        <v>11</v>
      </c>
    </row>
    <row r="358" spans="1:7" outlineLevel="5" collapsed="1">
      <c r="A358" s="5" t="s">
        <v>14</v>
      </c>
      <c r="B358" s="5" t="s">
        <v>139</v>
      </c>
      <c r="C358" s="5" t="s">
        <v>13</v>
      </c>
      <c r="D358" s="5" t="s">
        <v>14</v>
      </c>
      <c r="E358" s="5" t="s">
        <v>261</v>
      </c>
      <c r="F358" s="5" t="s">
        <v>14</v>
      </c>
      <c r="G358" s="5">
        <v>1</v>
      </c>
    </row>
    <row r="359" spans="1:7" outlineLevel="3" collapsed="1">
      <c r="A359" s="6" t="s">
        <v>14</v>
      </c>
      <c r="B359" s="7" t="s">
        <v>269</v>
      </c>
      <c r="C359" s="6" t="s">
        <v>13</v>
      </c>
      <c r="D359" s="6" t="b">
        <f>EXACT(G327,"Yes")</f>
        <v>1</v>
      </c>
      <c r="E359" s="6" t="s">
        <v>269</v>
      </c>
      <c r="F359" s="6" t="s">
        <v>14</v>
      </c>
      <c r="G359" s="6" t="s">
        <v>13</v>
      </c>
    </row>
    <row r="360" spans="1:7" outlineLevel="4" collapsed="1">
      <c r="A360" s="5" t="s">
        <v>14</v>
      </c>
      <c r="B360" s="5" t="s">
        <v>139</v>
      </c>
      <c r="C360" s="5" t="s">
        <v>13</v>
      </c>
      <c r="D360" s="5" t="s">
        <v>14</v>
      </c>
      <c r="E360" s="5" t="s">
        <v>251</v>
      </c>
      <c r="F360" s="5" t="s">
        <v>14</v>
      </c>
      <c r="G360" s="5">
        <v>1</v>
      </c>
    </row>
    <row r="361" spans="1:7" outlineLevel="4" collapsed="1">
      <c r="A361" s="5" t="s">
        <v>14</v>
      </c>
      <c r="B361" s="5" t="s">
        <v>139</v>
      </c>
      <c r="C361" s="5" t="s">
        <v>13</v>
      </c>
      <c r="D361" s="5" t="s">
        <v>14</v>
      </c>
      <c r="E361" s="5" t="s">
        <v>261</v>
      </c>
      <c r="F361" s="5" t="s">
        <v>14</v>
      </c>
      <c r="G361" s="5">
        <v>1</v>
      </c>
    </row>
    <row r="362" spans="1:7" outlineLevel="4" collapsed="1">
      <c r="A362" s="5" t="s">
        <v>14</v>
      </c>
      <c r="B362" s="5" t="s">
        <v>139</v>
      </c>
      <c r="C362" s="5" t="s">
        <v>13</v>
      </c>
      <c r="D362" s="5" t="s">
        <v>14</v>
      </c>
      <c r="E362" s="5" t="s">
        <v>252</v>
      </c>
      <c r="F362" s="5" t="s">
        <v>14</v>
      </c>
      <c r="G362" s="5">
        <v>1</v>
      </c>
    </row>
    <row r="363" spans="1:7" outlineLevel="4" collapsed="1">
      <c r="A363" s="5" t="s">
        <v>14</v>
      </c>
      <c r="B363" s="5" t="s">
        <v>139</v>
      </c>
      <c r="C363" s="5" t="s">
        <v>13</v>
      </c>
      <c r="D363" s="5" t="s">
        <v>14</v>
      </c>
      <c r="E363" s="5" t="s">
        <v>253</v>
      </c>
      <c r="F363" s="5" t="s">
        <v>14</v>
      </c>
      <c r="G363" s="5">
        <v>1</v>
      </c>
    </row>
    <row r="364" spans="1:7" ht="29" outlineLevel="3" collapsed="1">
      <c r="A364" s="5" t="s">
        <v>11</v>
      </c>
      <c r="B364" s="5" t="s">
        <v>53</v>
      </c>
      <c r="C364" s="8" t="s">
        <v>270</v>
      </c>
      <c r="D364" s="5"/>
      <c r="E364" s="5" t="s">
        <v>271</v>
      </c>
      <c r="F364" s="5" t="s">
        <v>14</v>
      </c>
      <c r="G364" s="5" t="s">
        <v>11</v>
      </c>
    </row>
    <row r="365" spans="1:7" ht="29" outlineLevel="3" collapsed="1">
      <c r="A365" s="5" t="s">
        <v>11</v>
      </c>
      <c r="B365" s="5" t="s">
        <v>53</v>
      </c>
      <c r="C365" s="8" t="s">
        <v>272</v>
      </c>
      <c r="D365" s="5"/>
      <c r="E365" s="5" t="s">
        <v>273</v>
      </c>
      <c r="F365" s="5" t="s">
        <v>14</v>
      </c>
      <c r="G365" s="5" t="s">
        <v>274</v>
      </c>
    </row>
    <row r="366" spans="1:7" outlineLevel="3" collapsed="1">
      <c r="A366" s="5" t="s">
        <v>14</v>
      </c>
      <c r="B366" s="5" t="s">
        <v>139</v>
      </c>
      <c r="C366" s="5" t="s">
        <v>13</v>
      </c>
      <c r="D366" s="5" t="s">
        <v>14</v>
      </c>
      <c r="E366" s="5" t="s">
        <v>275</v>
      </c>
      <c r="F366" s="5" t="s">
        <v>14</v>
      </c>
      <c r="G366" s="5">
        <v>1</v>
      </c>
    </row>
    <row r="367" spans="1:7" outlineLevel="1" collapsed="1">
      <c r="A367" s="6" t="s">
        <v>14</v>
      </c>
      <c r="B367" s="7" t="s">
        <v>276</v>
      </c>
      <c r="C367" s="6" t="s">
        <v>13</v>
      </c>
      <c r="D367" s="6" t="b">
        <f>EXACT(G226,"Use conservative default values")</f>
        <v>0</v>
      </c>
      <c r="E367" s="6" t="s">
        <v>277</v>
      </c>
      <c r="F367" s="6" t="s">
        <v>14</v>
      </c>
      <c r="G367" s="6" t="s">
        <v>13</v>
      </c>
    </row>
    <row r="368" spans="1:7" ht="43.5" outlineLevel="2" collapsed="1">
      <c r="A368" s="5" t="s">
        <v>11</v>
      </c>
      <c r="B368" s="5" t="s">
        <v>53</v>
      </c>
      <c r="C368" s="8" t="s">
        <v>278</v>
      </c>
      <c r="D368" s="5"/>
      <c r="E368" s="5" t="s">
        <v>279</v>
      </c>
      <c r="F368" s="5" t="s">
        <v>14</v>
      </c>
      <c r="G368" s="5" t="s">
        <v>280</v>
      </c>
    </row>
    <row r="369" spans="1:7" ht="43.5" outlineLevel="2" collapsed="1">
      <c r="A369" s="5" t="s">
        <v>14</v>
      </c>
      <c r="B369" s="5" t="s">
        <v>53</v>
      </c>
      <c r="C369" s="8" t="s">
        <v>281</v>
      </c>
      <c r="D369" s="5" t="b">
        <f>EXACT(G368,"Only to baseline electricity consumption sources but not to project or leakage electricity consumption sources")</f>
        <v>0</v>
      </c>
      <c r="E369" s="5" t="s">
        <v>282</v>
      </c>
      <c r="F369" s="5" t="s">
        <v>14</v>
      </c>
      <c r="G369" s="5" t="s">
        <v>11</v>
      </c>
    </row>
    <row r="370" spans="1:7" outlineLevel="1" collapsed="1">
      <c r="A370" s="6" t="s">
        <v>11</v>
      </c>
      <c r="B370" s="7" t="s">
        <v>283</v>
      </c>
      <c r="C370" s="6" t="s">
        <v>13</v>
      </c>
      <c r="D370" s="6"/>
      <c r="E370" s="6" t="s">
        <v>283</v>
      </c>
      <c r="F370" s="6" t="s">
        <v>14</v>
      </c>
      <c r="G370" s="6" t="s">
        <v>13</v>
      </c>
    </row>
    <row r="371" spans="1:7" ht="29" outlineLevel="2" collapsed="1">
      <c r="A371" s="5" t="s">
        <v>11</v>
      </c>
      <c r="B371" s="5" t="s">
        <v>139</v>
      </c>
      <c r="C371" s="5" t="s">
        <v>13</v>
      </c>
      <c r="D371" s="5"/>
      <c r="E371" s="5" t="s">
        <v>284</v>
      </c>
      <c r="F371" s="5" t="s">
        <v>14</v>
      </c>
      <c r="G371" s="5">
        <v>1</v>
      </c>
    </row>
    <row r="372" spans="1:7" ht="29" outlineLevel="2" collapsed="1">
      <c r="A372" s="5" t="s">
        <v>11</v>
      </c>
      <c r="B372" s="5" t="s">
        <v>139</v>
      </c>
      <c r="C372" s="5" t="s">
        <v>13</v>
      </c>
      <c r="D372" s="5"/>
      <c r="E372" s="5" t="s">
        <v>285</v>
      </c>
      <c r="F372" s="5" t="s">
        <v>14</v>
      </c>
      <c r="G372" s="5">
        <v>1</v>
      </c>
    </row>
    <row r="373" spans="1:7" outlineLevel="2" collapsed="1">
      <c r="A373" s="5" t="s">
        <v>11</v>
      </c>
      <c r="B373" s="5" t="s">
        <v>15</v>
      </c>
      <c r="C373" s="5" t="s">
        <v>13</v>
      </c>
      <c r="D373" s="5"/>
      <c r="E373" s="5" t="s">
        <v>286</v>
      </c>
      <c r="F373" s="5" t="s">
        <v>14</v>
      </c>
      <c r="G373" s="5" t="s">
        <v>17</v>
      </c>
    </row>
    <row r="374" spans="1:7" ht="29" outlineLevel="2" collapsed="1">
      <c r="A374" s="5" t="s">
        <v>11</v>
      </c>
      <c r="B374" s="5" t="s">
        <v>139</v>
      </c>
      <c r="C374" s="5" t="s">
        <v>13</v>
      </c>
      <c r="D374" s="5"/>
      <c r="E374" s="5" t="s">
        <v>287</v>
      </c>
      <c r="F374" s="5" t="s">
        <v>14</v>
      </c>
      <c r="G374" s="5">
        <v>1</v>
      </c>
    </row>
    <row r="375" spans="1:7" ht="29" outlineLevel="2" collapsed="1">
      <c r="A375" s="5" t="s">
        <v>11</v>
      </c>
      <c r="B375" s="5" t="s">
        <v>139</v>
      </c>
      <c r="C375" s="5" t="s">
        <v>13</v>
      </c>
      <c r="D375" s="5"/>
      <c r="E375" s="5" t="s">
        <v>288</v>
      </c>
      <c r="F375" s="5" t="s">
        <v>14</v>
      </c>
      <c r="G375" s="5">
        <v>1</v>
      </c>
    </row>
    <row r="376" spans="1:7" outlineLevel="2" collapsed="1">
      <c r="A376" s="5" t="s">
        <v>11</v>
      </c>
      <c r="B376" s="5" t="s">
        <v>15</v>
      </c>
      <c r="C376" s="5" t="s">
        <v>13</v>
      </c>
      <c r="D376" s="5"/>
      <c r="E376" s="5" t="s">
        <v>289</v>
      </c>
      <c r="F376" s="5" t="s">
        <v>14</v>
      </c>
      <c r="G376" s="5" t="s">
        <v>17</v>
      </c>
    </row>
    <row r="377" spans="1:7" ht="29" outlineLevel="2" collapsed="1">
      <c r="A377" s="5" t="s">
        <v>11</v>
      </c>
      <c r="B377" s="5" t="s">
        <v>139</v>
      </c>
      <c r="C377" s="5" t="s">
        <v>13</v>
      </c>
      <c r="D377" s="5"/>
      <c r="E377" s="5" t="s">
        <v>290</v>
      </c>
      <c r="F377" s="5" t="s">
        <v>14</v>
      </c>
      <c r="G377" s="5">
        <v>1</v>
      </c>
    </row>
    <row r="378" spans="1:7" ht="29" outlineLevel="2" collapsed="1">
      <c r="A378" s="5" t="s">
        <v>11</v>
      </c>
      <c r="B378" s="5" t="s">
        <v>139</v>
      </c>
      <c r="C378" s="5" t="s">
        <v>13</v>
      </c>
      <c r="D378" s="5"/>
      <c r="E378" s="5" t="s">
        <v>291</v>
      </c>
      <c r="F378" s="5" t="s">
        <v>14</v>
      </c>
      <c r="G378" s="5">
        <v>1</v>
      </c>
    </row>
    <row r="379" spans="1:7" outlineLevel="2" collapsed="1">
      <c r="A379" s="5" t="s">
        <v>11</v>
      </c>
      <c r="B379" s="5" t="s">
        <v>15</v>
      </c>
      <c r="C379" s="5" t="s">
        <v>13</v>
      </c>
      <c r="D379" s="5"/>
      <c r="E379" s="5" t="s">
        <v>292</v>
      </c>
      <c r="F379" s="5" t="s">
        <v>14</v>
      </c>
      <c r="G379" s="5" t="s">
        <v>17</v>
      </c>
    </row>
  </sheetData>
  <mergeCells count="3">
    <mergeCell ref="A1:G1"/>
    <mergeCell ref="B2:G2"/>
    <mergeCell ref="B3:G3"/>
  </mergeCells>
  <hyperlinks>
    <hyperlink ref="C5" location="#'Please select the appro (enum)'!A3" display="Please select the appro (enum)" xr:uid="{00000000-0004-0000-1F00-000000000000}"/>
    <hyperlink ref="B6" location="#'Tool 05 Scenario A'!A1" display="Tool 05 Scenario A" xr:uid="{00000000-0004-0000-1F00-000001000000}"/>
    <hyperlink ref="C7" location="#'Scenario A has 2 option (enum)'!A3" display="Scenario A has 2 option (enum)" xr:uid="{00000000-0004-0000-1F00-000002000000}"/>
    <hyperlink ref="B8" location="#'Tool 07'!A1" display="Tool 07" xr:uid="{00000000-0004-0000-1F00-000003000000}"/>
    <hyperlink ref="C10" location="#'Does you have hourly or (enum)'!A3" display="Does you have hourly or (enum)" xr:uid="{00000000-0004-0000-1F00-000004000000}"/>
    <hyperlink ref="B11" location="#'Is LCMR share less than 50% in'!A1" display="Is LCMR share less than 50% in" xr:uid="{00000000-0004-0000-1F00-000005000000}"/>
    <hyperlink ref="C12" location="#'Is LCMR share less than (enum)'!A3" display="Is LCMR share less than (enum)" xr:uid="{00000000-0004-0000-1F00-000006000000}"/>
    <hyperlink ref="B13" location="#'Is the average load by LCMR le'!A1" display="Is the average load by LCMR le" xr:uid="{00000000-0004-0000-1F00-000007000000}"/>
    <hyperlink ref="C14" location="#'Is the average load by  (enum)'!A3" display="Is the average load by  (enum)" xr:uid="{00000000-0004-0000-1F00-000008000000}"/>
    <hyperlink ref="B15" location="#'Are hourly loads of the grid i'!A1" display="Are hourly loads of the grid i" xr:uid="{00000000-0004-0000-1F00-000009000000}"/>
    <hyperlink ref="C16" location="#'Are hourly loads of the (enum)'!A3" display="Are hourly loads of the (enum)" xr:uid="{00000000-0004-0000-1F00-00000A000000}"/>
    <hyperlink ref="B17" location="#'Is the LASL more than one thir'!A1" display="Is the LASL more than one thir" xr:uid="{00000000-0004-0000-1F00-00000B000000}"/>
    <hyperlink ref="C18" location="#'Is the LASL more than o (enum)'!A3" display="Is the LASL more than o (enum)" xr:uid="{00000000-0004-0000-1F00-00000C000000}"/>
    <hyperlink ref="B19" location="#'Do you have annual aggregated '!A1" display="Do you have annual aggregated " xr:uid="{00000000-0004-0000-1F00-00000D000000}"/>
    <hyperlink ref="C20" location="#'Do you have annual aggr (enum)'!A3" display="Do you have annual aggr (enum)" xr:uid="{00000000-0004-0000-1F00-00000E000000}"/>
    <hyperlink ref="B22" location="#'Average OM Simple OM'!A1" display="Average OM Simple OM" xr:uid="{00000000-0004-0000-1F00-00000F000000}"/>
    <hyperlink ref="B23" location="#'Simple Adj OM'!A1" display="Simple Adj OM" xr:uid="{00000000-0004-0000-1F00-000010000000}"/>
    <hyperlink ref="C24" location="#'Select the approach you (enum)'!A3" display="Select the approach you (enum)" xr:uid="{00000000-0004-0000-1F00-000011000000}"/>
    <hyperlink ref="B25" location="#'Lambda Approach 2'!A1" display="Lambda Approach 2" xr:uid="{00000000-0004-0000-1F00-000012000000}"/>
    <hyperlink ref="B26" location="#'Lambda Approach 1'!A1" display="Lambda Approach 1" xr:uid="{00000000-0004-0000-1F00-000013000000}"/>
    <hyperlink ref="B28" location="#'(Average OM Simple Adj OM) Pow'!A1" display="(Average OM Simple Adj OM) Pow" xr:uid="{00000000-0004-0000-1F00-000014000000}"/>
    <hyperlink ref="B29" location="#'Simple Adj OM'!A1" display="Simple Adj OM" xr:uid="{00000000-0004-0000-1F00-000015000000}"/>
    <hyperlink ref="C30" location="#'Select the approach you (enum)'!A3" display="Select the approach you (enum)" xr:uid="{00000000-0004-0000-1F00-000016000000}"/>
    <hyperlink ref="B31" location="#'Lambda Approach 2'!A1" display="Lambda Approach 2" xr:uid="{00000000-0004-0000-1F00-000017000000}"/>
    <hyperlink ref="B35" location="#'Lambda Approach 1'!A1" display="Lambda Approach 1" xr:uid="{00000000-0004-0000-1F00-000018000000}"/>
    <hyperlink ref="B42" location="#'(Average OM Simple Adj OM) Pow'!A1" display="(Average OM Simple Adj OM) Pow" xr:uid="{00000000-0004-0000-1F00-000019000000}"/>
    <hyperlink ref="C43" location="#'Select the option that  (enum)'!A3" display="Select the option that  (enum)" xr:uid="{00000000-0004-0000-1F00-00001A000000}"/>
    <hyperlink ref="B44" location="#'Average OM (Option A3)'!A1" display="Average OM (Option A3)" xr:uid="{00000000-0004-0000-1F00-00001B000000}"/>
    <hyperlink ref="B45" location="#'Average OM (Option A2)'!A1" display="Average OM (Option A2)" xr:uid="{00000000-0004-0000-1F00-00001C000000}"/>
    <hyperlink ref="B46" location="#'Average OM (Option A1)'!A1" display="Average OM (Option A1)" xr:uid="{00000000-0004-0000-1F00-00001D000000}"/>
    <hyperlink ref="B47" location="#'Average OM Simple OM'!A1" display="Average OM Simple OM" xr:uid="{00000000-0004-0000-1F00-00001E000000}"/>
    <hyperlink ref="C48" location="#'Select one of the two o (enum)'!A3" display="Select one of the two o (enum)" xr:uid="{00000000-0004-0000-1F00-00001F000000}"/>
    <hyperlink ref="B49" location="#'Calculation based on total fue'!A1" display="Calculation based on total fue" xr:uid="{00000000-0004-0000-1F00-000020000000}"/>
    <hyperlink ref="B52" location="#'Fuel Type'!A1" display="Fuel Type" xr:uid="{00000000-0004-0000-1F00-000021000000}"/>
    <hyperlink ref="B57" location="#'Calculation based on average e'!A1" display="Calculation based on average e" xr:uid="{00000000-0004-0000-1F00-000022000000}"/>
    <hyperlink ref="B59" location="#'(Average OM Simple Adj OM) Pow'!A1" display="(Average OM Simple Adj OM) Pow" xr:uid="{00000000-0004-0000-1F00-000023000000}"/>
    <hyperlink ref="C60" location="#'Select the option that  (enum)'!A3" display="Select the option that  (enum)" xr:uid="{00000000-0004-0000-1F00-000024000000}"/>
    <hyperlink ref="B61" location="#'Average OM (Option A3)'!A1" display="Average OM (Option A3)" xr:uid="{00000000-0004-0000-1F00-000025000000}"/>
    <hyperlink ref="B62" location="#'Average OM (Option A2)'!A1" display="Average OM (Option A2)" xr:uid="{00000000-0004-0000-1F00-000026000000}"/>
    <hyperlink ref="B63" location="#'Average OM (Option A1)'!A1" display="Average OM (Option A1)" xr:uid="{00000000-0004-0000-1F00-000027000000}"/>
    <hyperlink ref="B65" location="#'Average OM Simple OM'!A1" display="Average OM Simple OM" xr:uid="{00000000-0004-0000-1F00-000028000000}"/>
    <hyperlink ref="C66" location="#'Select one of the two o (enum)'!A3" display="Select one of the two o (enum)" xr:uid="{00000000-0004-0000-1F00-000029000000}"/>
    <hyperlink ref="B67" location="#'Calculation based on total fue'!A1" display="Calculation based on total fue" xr:uid="{00000000-0004-0000-1F00-00002A000000}"/>
    <hyperlink ref="B70" location="#'Fuel Type'!A1" display="Fuel Type" xr:uid="{00000000-0004-0000-1F00-00002B000000}"/>
    <hyperlink ref="B75" location="#'Calculation based on average e'!A1" display="Calculation based on average e" xr:uid="{00000000-0004-0000-1F00-00002C000000}"/>
    <hyperlink ref="B77" location="#'(Average OM Simple Adj OM) Pow'!A1" display="(Average OM Simple Adj OM) Pow" xr:uid="{00000000-0004-0000-1F00-00002D000000}"/>
    <hyperlink ref="C78" location="#'Select the option that  (enum)'!A3" display="Select the option that  (enum)" xr:uid="{00000000-0004-0000-1F00-00002E000000}"/>
    <hyperlink ref="B79" location="#'Average OM (Option A3)'!A1" display="Average OM (Option A3)" xr:uid="{00000000-0004-0000-1F00-00002F000000}"/>
    <hyperlink ref="B82" location="#'Average OM (Option A2)'!A1" display="Average OM (Option A2)" xr:uid="{00000000-0004-0000-1F00-000030000000}"/>
    <hyperlink ref="B87" location="#'Average OM (Option A1)'!A1" display="Average OM (Option A1)" xr:uid="{00000000-0004-0000-1F00-000031000000}"/>
    <hyperlink ref="B92" location="#'Fuel Type'!A1" display="Fuel Type" xr:uid="{00000000-0004-0000-1F00-000032000000}"/>
    <hyperlink ref="B94" location="#'Dispatch Data OM'!A1" display="Dispatch Data OM" xr:uid="{00000000-0004-0000-1F00-000033000000}"/>
    <hyperlink ref="C95" location="#'Select the option th 1 (enum)'!A3" display="Select the option th 1 (enum)" xr:uid="{00000000-0004-0000-1F00-000034000000}"/>
    <hyperlink ref="B97" location="#'Build Margin'!A1" display="Build Margin" xr:uid="{00000000-0004-0000-1F00-000035000000}"/>
    <hyperlink ref="B102" location="#'Power Unit'!A1" display="Power Unit" xr:uid="{00000000-0004-0000-1F00-000036000000}"/>
    <hyperlink ref="B107" location="#'Combined Margin'!A1" display="Combined Margin" xr:uid="{00000000-0004-0000-1F00-000037000000}"/>
    <hyperlink ref="C108" location="#'Is data to determine Bu (enum)'!A3" display="Is data to determine Bu (enum)" xr:uid="{00000000-0004-0000-1F00-000038000000}"/>
    <hyperlink ref="B109" location="#'Combined Margin. Is grid locat'!A1" display="Combined Margin. Is grid locat" xr:uid="{00000000-0004-0000-1F00-000039000000}"/>
    <hyperlink ref="C110" location="#'Is grid located in LDCS (enum)'!A3" display="Is grid located in LDCS (enum)" xr:uid="{00000000-0004-0000-1F00-00003A000000}"/>
    <hyperlink ref="B111" location="#'Simplified CM'!A1" display="Simplified CM" xr:uid="{00000000-0004-0000-1F00-00003B000000}"/>
    <hyperlink ref="C116" location="#'Is the project activity (enum)'!A3" display="Is the project activity (enum)" xr:uid="{00000000-0004-0000-1F00-00003C000000}"/>
    <hyperlink ref="C117" location="#'Is the share of renewab (enum)'!A3" display="Is the share of renewab (enum)" xr:uid="{00000000-0004-0000-1F00-00003D000000}"/>
    <hyperlink ref="C118" location="#'Has natural gas been us (enum)'!A3" display="Has natural gas been us (enum)" xr:uid="{00000000-0004-0000-1F00-00003E000000}"/>
    <hyperlink ref="B120" location="#'Simplified CM for Isolated Gri'!A1" display="Simplified CM for Isolated Gri" xr:uid="{00000000-0004-0000-1F00-00003F000000}"/>
    <hyperlink ref="C126" location="#'Is there a single diese (enum)'!A3" display="Is there a single diese (enum)" xr:uid="{00000000-0004-0000-1F00-000040000000}"/>
    <hyperlink ref="B127" location="#'For multiple power plants choo'!A1" display="For multiple power plants choo" xr:uid="{00000000-0004-0000-1F00-000041000000}"/>
    <hyperlink ref="C128" location="#'For multiple power plan (enum)'!A3" display="For multiple power plan (enum)" xr:uid="{00000000-0004-0000-1F00-000042000000}"/>
    <hyperlink ref="C129" location="#'Are there gaseous fuel- (enum)'!A3" display="Are there gaseous fuel- (enum)" xr:uid="{00000000-0004-0000-1F00-000043000000}"/>
    <hyperlink ref="C130" location="#'Are there gaseous fu 1 (enum)'!A3" display="Are there gaseous fu 1 (enum)" xr:uid="{00000000-0004-0000-1F00-000044000000}"/>
    <hyperlink ref="B131" location="#'Simplified CM'!A1" display="Simplified CM" xr:uid="{00000000-0004-0000-1F00-000045000000}"/>
    <hyperlink ref="C136" location="#'Is the project activity (enum)'!A3" display="Is the project activity (enum)" xr:uid="{00000000-0004-0000-1F00-000046000000}"/>
    <hyperlink ref="C137" location="#'Is the share of renewab (enum)'!A3" display="Is the share of renewab (enum)" xr:uid="{00000000-0004-0000-1F00-000047000000}"/>
    <hyperlink ref="C138" location="#'Has natural gas been us (enum)'!A3" display="Has natural gas been us (enum)" xr:uid="{00000000-0004-0000-1F00-000048000000}"/>
    <hyperlink ref="B140" location="#'Weighted average CM'!A1" display="Weighted average CM" xr:uid="{00000000-0004-0000-1F00-000049000000}"/>
    <hyperlink ref="C145" location="#'Is this data for the fi (enum)'!A3" display="Is this data for the fi (enum)" xr:uid="{00000000-0004-0000-1F00-00004A000000}"/>
    <hyperlink ref="C146" location="#'Select the option th 2 (enum)'!A3" display="Select the option th 2 (enum)" xr:uid="{00000000-0004-0000-1F00-00004B000000}"/>
    <hyperlink ref="B148" location="#'Tool 05 Scenario A | Default V'!A1" display="Tool 05 Scenario A | Default V" xr:uid="{00000000-0004-0000-1F00-00004C000000}"/>
    <hyperlink ref="C149" location="#'Choose which option  1 (enum)'!A3" display="Choose which option  1 (enum)" xr:uid="{00000000-0004-0000-1F00-00004D000000}"/>
    <hyperlink ref="C150" location="#'Does hydro power plants (enum)'!A3" display="Does hydro power plants (enum)" xr:uid="{00000000-0004-0000-1F00-00004E000000}"/>
    <hyperlink ref="B151" location="#'Generic Approach'!A1" display="Generic Approach" xr:uid="{00000000-0004-0000-1F00-00004F000000}"/>
    <hyperlink ref="B161" location="#'Tool 05 Scenario B'!A1" display="Tool 05 Scenario B" xr:uid="{00000000-0004-0000-1F00-000050000000}"/>
    <hyperlink ref="C162" location="#'Tool 05 provides 2 appr (enum)'!A3" display="Tool 05 provides 2 appr (enum)" xr:uid="{00000000-0004-0000-1F00-000051000000}"/>
    <hyperlink ref="B163" location="#'Tool 05 Scenario B | Generic A'!A1" display="Tool 05 Scenario B | Generic A" xr:uid="{00000000-0004-0000-1F00-000052000000}"/>
    <hyperlink ref="C164" location="#'Please select which app (enum)'!A3" display="Please select which app (enum)" xr:uid="{00000000-0004-0000-1F00-000053000000}"/>
    <hyperlink ref="C165" location="#'Choose which option app (enum)'!A3" display="Choose which option app (enum)" xr:uid="{00000000-0004-0000-1F00-000054000000}"/>
    <hyperlink ref="C166" location="#'Select the option th 3 (enum)'!A3" display="Select the option th 3 (enum)" xr:uid="{00000000-0004-0000-1F00-000055000000}"/>
    <hyperlink ref="B167" location="#'Tool 05 Power Plants'!A1" display="Tool 05 Power Plants" xr:uid="{00000000-0004-0000-1F00-000056000000}"/>
    <hyperlink ref="C169" location="#'Type of fossil fuel use (enum)'!A3" display="Type of fossil fuel use (enum)" xr:uid="{00000000-0004-0000-1F00-000057000000}"/>
    <hyperlink ref="B179" location="#'Generic Approach'!A1" display="Generic Approach" xr:uid="{00000000-0004-0000-1F00-000058000000}"/>
    <hyperlink ref="B193" location="#'Tool 05 Scenario B'!A1" display="Tool 05 Scenario B" xr:uid="{00000000-0004-0000-1F00-000059000000}"/>
    <hyperlink ref="C194" location="#'Tool 05 provides 2 appr (enum)'!A3" display="Tool 05 provides 2 appr (enum)" xr:uid="{00000000-0004-0000-1F00-00005A000000}"/>
    <hyperlink ref="B195" location="#'Tool 05 Scenario B | Generic A'!A1" display="Tool 05 Scenario B | Generic A" xr:uid="{00000000-0004-0000-1F00-00005B000000}"/>
    <hyperlink ref="C196" location="#'Please select which app (enum)'!A3" display="Please select which app (enum)" xr:uid="{00000000-0004-0000-1F00-00005C000000}"/>
    <hyperlink ref="C197" location="#'Choose which option app (enum)'!A3" display="Choose which option app (enum)" xr:uid="{00000000-0004-0000-1F00-00005D000000}"/>
    <hyperlink ref="C198" location="#'Select the option th 3 (enum)'!A3" display="Select the option th 3 (enum)" xr:uid="{00000000-0004-0000-1F00-00005E000000}"/>
    <hyperlink ref="B199" location="#'Tool 05 Power Plants'!A1" display="Tool 05 Power Plants" xr:uid="{00000000-0004-0000-1F00-00005F000000}"/>
    <hyperlink ref="C201" location="#'Type of fossil fuel use (enum)'!A3" display="Type of fossil fuel use (enum)" xr:uid="{00000000-0004-0000-1F00-000060000000}"/>
    <hyperlink ref="B211" location="#'Generic Approach'!A1" display="Generic Approach" xr:uid="{00000000-0004-0000-1F00-000061000000}"/>
    <hyperlink ref="B225" location="#'Tool 05 Scenario A'!A1" display="Tool 05 Scenario A" xr:uid="{00000000-0004-0000-1F00-000062000000}"/>
    <hyperlink ref="C226" location="#'Scenario A has 2 option (enum)'!A3" display="Scenario A has 2 option (enum)" xr:uid="{00000000-0004-0000-1F00-000063000000}"/>
    <hyperlink ref="B227" location="#'Tool 07'!A1" display="Tool 07" xr:uid="{00000000-0004-0000-1F00-000064000000}"/>
    <hyperlink ref="C229" location="#'Does you have hourly or (enum)'!A3" display="Does you have hourly or (enum)" xr:uid="{00000000-0004-0000-1F00-000065000000}"/>
    <hyperlink ref="B230" location="#'Is LCMR share less than 50% in'!A1" display="Is LCMR share less than 50% in" xr:uid="{00000000-0004-0000-1F00-000066000000}"/>
    <hyperlink ref="C231" location="#'Is LCMR share less than (enum)'!A3" display="Is LCMR share less than (enum)" xr:uid="{00000000-0004-0000-1F00-000067000000}"/>
    <hyperlink ref="B232" location="#'Is the average load by LCMR le'!A1" display="Is the average load by LCMR le" xr:uid="{00000000-0004-0000-1F00-000068000000}"/>
    <hyperlink ref="C233" location="#'Is the average load by  (enum)'!A3" display="Is the average load by  (enum)" xr:uid="{00000000-0004-0000-1F00-000069000000}"/>
    <hyperlink ref="B234" location="#'Are hourly loads of the grid i'!A1" display="Are hourly loads of the grid i" xr:uid="{00000000-0004-0000-1F00-00006A000000}"/>
    <hyperlink ref="C235" location="#'Are hourly loads of the (enum)'!A3" display="Are hourly loads of the (enum)" xr:uid="{00000000-0004-0000-1F00-00006B000000}"/>
    <hyperlink ref="B236" location="#'Is the LASL more than one thir'!A1" display="Is the LASL more than one thir" xr:uid="{00000000-0004-0000-1F00-00006C000000}"/>
    <hyperlink ref="C237" location="#'Is the LASL more than o (enum)'!A3" display="Is the LASL more than o (enum)" xr:uid="{00000000-0004-0000-1F00-00006D000000}"/>
    <hyperlink ref="B238" location="#'Do you have annual aggregated '!A1" display="Do you have annual aggregated " xr:uid="{00000000-0004-0000-1F00-00006E000000}"/>
    <hyperlink ref="C239" location="#'Do you have annual aggr (enum)'!A3" display="Do you have annual aggr (enum)" xr:uid="{00000000-0004-0000-1F00-00006F000000}"/>
    <hyperlink ref="B241" location="#'Average OM Simple OM'!A1" display="Average OM Simple OM" xr:uid="{00000000-0004-0000-1F00-000070000000}"/>
    <hyperlink ref="B242" location="#'Simple Adj OM'!A1" display="Simple Adj OM" xr:uid="{00000000-0004-0000-1F00-000071000000}"/>
    <hyperlink ref="C243" location="#'Select the approach you (enum)'!A3" display="Select the approach you (enum)" xr:uid="{00000000-0004-0000-1F00-000072000000}"/>
    <hyperlink ref="B244" location="#'Lambda Approach 2'!A1" display="Lambda Approach 2" xr:uid="{00000000-0004-0000-1F00-000073000000}"/>
    <hyperlink ref="B245" location="#'Lambda Approach 1'!A1" display="Lambda Approach 1" xr:uid="{00000000-0004-0000-1F00-000074000000}"/>
    <hyperlink ref="B247" location="#'(Average OM Simple Adj OM) Pow'!A1" display="(Average OM Simple Adj OM) Pow" xr:uid="{00000000-0004-0000-1F00-000075000000}"/>
    <hyperlink ref="B248" location="#'Simple Adj OM'!A1" display="Simple Adj OM" xr:uid="{00000000-0004-0000-1F00-000076000000}"/>
    <hyperlink ref="C249" location="#'Select the approach you (enum)'!A3" display="Select the approach you (enum)" xr:uid="{00000000-0004-0000-1F00-000077000000}"/>
    <hyperlink ref="B250" location="#'Lambda Approach 2'!A1" display="Lambda Approach 2" xr:uid="{00000000-0004-0000-1F00-000078000000}"/>
    <hyperlink ref="B254" location="#'Lambda Approach 1'!A1" display="Lambda Approach 1" xr:uid="{00000000-0004-0000-1F00-000079000000}"/>
    <hyperlink ref="B261" location="#'(Average OM Simple Adj OM) Pow'!A1" display="(Average OM Simple Adj OM) Pow" xr:uid="{00000000-0004-0000-1F00-00007A000000}"/>
    <hyperlink ref="C262" location="#'Select the option that  (enum)'!A3" display="Select the option that  (enum)" xr:uid="{00000000-0004-0000-1F00-00007B000000}"/>
    <hyperlink ref="B263" location="#'Average OM (Option A3)'!A1" display="Average OM (Option A3)" xr:uid="{00000000-0004-0000-1F00-00007C000000}"/>
    <hyperlink ref="B264" location="#'Average OM (Option A2)'!A1" display="Average OM (Option A2)" xr:uid="{00000000-0004-0000-1F00-00007D000000}"/>
    <hyperlink ref="B265" location="#'Average OM (Option A1)'!A1" display="Average OM (Option A1)" xr:uid="{00000000-0004-0000-1F00-00007E000000}"/>
    <hyperlink ref="B266" location="#'Average OM Simple OM'!A1" display="Average OM Simple OM" xr:uid="{00000000-0004-0000-1F00-00007F000000}"/>
    <hyperlink ref="C267" location="#'Select one of the two o (enum)'!A3" display="Select one of the two o (enum)" xr:uid="{00000000-0004-0000-1F00-000080000000}"/>
    <hyperlink ref="B268" location="#'Calculation based on total fue'!A1" display="Calculation based on total fue" xr:uid="{00000000-0004-0000-1F00-000081000000}"/>
    <hyperlink ref="B271" location="#'Fuel Type'!A1" display="Fuel Type" xr:uid="{00000000-0004-0000-1F00-000082000000}"/>
    <hyperlink ref="B276" location="#'Calculation based on average e'!A1" display="Calculation based on average e" xr:uid="{00000000-0004-0000-1F00-000083000000}"/>
    <hyperlink ref="B278" location="#'(Average OM Simple Adj OM) Pow'!A1" display="(Average OM Simple Adj OM) Pow" xr:uid="{00000000-0004-0000-1F00-000084000000}"/>
    <hyperlink ref="C279" location="#'Select the option that  (enum)'!A3" display="Select the option that  (enum)" xr:uid="{00000000-0004-0000-1F00-000085000000}"/>
    <hyperlink ref="B280" location="#'Average OM (Option A3)'!A1" display="Average OM (Option A3)" xr:uid="{00000000-0004-0000-1F00-000086000000}"/>
    <hyperlink ref="B281" location="#'Average OM (Option A2)'!A1" display="Average OM (Option A2)" xr:uid="{00000000-0004-0000-1F00-000087000000}"/>
    <hyperlink ref="B282" location="#'Average OM (Option A1)'!A1" display="Average OM (Option A1)" xr:uid="{00000000-0004-0000-1F00-000088000000}"/>
    <hyperlink ref="B284" location="#'Average OM Simple OM'!A1" display="Average OM Simple OM" xr:uid="{00000000-0004-0000-1F00-000089000000}"/>
    <hyperlink ref="C285" location="#'Select one of the two o (enum)'!A3" display="Select one of the two o (enum)" xr:uid="{00000000-0004-0000-1F00-00008A000000}"/>
    <hyperlink ref="B286" location="#'Calculation based on total fue'!A1" display="Calculation based on total fue" xr:uid="{00000000-0004-0000-1F00-00008B000000}"/>
    <hyperlink ref="B289" location="#'Fuel Type'!A1" display="Fuel Type" xr:uid="{00000000-0004-0000-1F00-00008C000000}"/>
    <hyperlink ref="B294" location="#'Calculation based on average e'!A1" display="Calculation based on average e" xr:uid="{00000000-0004-0000-1F00-00008D000000}"/>
    <hyperlink ref="B296" location="#'(Average OM Simple Adj OM) Pow'!A1" display="(Average OM Simple Adj OM) Pow" xr:uid="{00000000-0004-0000-1F00-00008E000000}"/>
    <hyperlink ref="C297" location="#'Select the option that  (enum)'!A3" display="Select the option that  (enum)" xr:uid="{00000000-0004-0000-1F00-00008F000000}"/>
    <hyperlink ref="B298" location="#'Average OM (Option A3)'!A1" display="Average OM (Option A3)" xr:uid="{00000000-0004-0000-1F00-000090000000}"/>
    <hyperlink ref="B301" location="#'Average OM (Option A2)'!A1" display="Average OM (Option A2)" xr:uid="{00000000-0004-0000-1F00-000091000000}"/>
    <hyperlink ref="B306" location="#'Average OM (Option A1)'!A1" display="Average OM (Option A1)" xr:uid="{00000000-0004-0000-1F00-000092000000}"/>
    <hyperlink ref="B311" location="#'Fuel Type'!A1" display="Fuel Type" xr:uid="{00000000-0004-0000-1F00-000093000000}"/>
    <hyperlink ref="B313" location="#'Dispatch Data OM'!A1" display="Dispatch Data OM" xr:uid="{00000000-0004-0000-1F00-000094000000}"/>
    <hyperlink ref="C314" location="#'Select the option th 1 (enum)'!A3" display="Select the option th 1 (enum)" xr:uid="{00000000-0004-0000-1F00-000095000000}"/>
    <hyperlink ref="B316" location="#'Build Margin'!A1" display="Build Margin" xr:uid="{00000000-0004-0000-1F00-000096000000}"/>
    <hyperlink ref="B321" location="#'Power Unit'!A1" display="Power Unit" xr:uid="{00000000-0004-0000-1F00-000097000000}"/>
    <hyperlink ref="B326" location="#'Combined Margin'!A1" display="Combined Margin" xr:uid="{00000000-0004-0000-1F00-000098000000}"/>
    <hyperlink ref="C327" location="#'Is data to determine Bu (enum)'!A3" display="Is data to determine Bu (enum)" xr:uid="{00000000-0004-0000-1F00-000099000000}"/>
    <hyperlink ref="B328" location="#'Combined Margin. Is grid locat'!A1" display="Combined Margin. Is grid locat" xr:uid="{00000000-0004-0000-1F00-00009A000000}"/>
    <hyperlink ref="C329" location="#'Is grid located in LDCS (enum)'!A3" display="Is grid located in LDCS (enum)" xr:uid="{00000000-0004-0000-1F00-00009B000000}"/>
    <hyperlink ref="B330" location="#'Simplified CM'!A1" display="Simplified CM" xr:uid="{00000000-0004-0000-1F00-00009C000000}"/>
    <hyperlink ref="C335" location="#'Is the project activity (enum)'!A3" display="Is the project activity (enum)" xr:uid="{00000000-0004-0000-1F00-00009D000000}"/>
    <hyperlink ref="C336" location="#'Is the share of renewab (enum)'!A3" display="Is the share of renewab (enum)" xr:uid="{00000000-0004-0000-1F00-00009E000000}"/>
    <hyperlink ref="C337" location="#'Has natural gas been us (enum)'!A3" display="Has natural gas been us (enum)" xr:uid="{00000000-0004-0000-1F00-00009F000000}"/>
    <hyperlink ref="B339" location="#'Simplified CM for Isolated Gri'!A1" display="Simplified CM for Isolated Gri" xr:uid="{00000000-0004-0000-1F00-0000A0000000}"/>
    <hyperlink ref="C345" location="#'Is there a single diese (enum)'!A3" display="Is there a single diese (enum)" xr:uid="{00000000-0004-0000-1F00-0000A1000000}"/>
    <hyperlink ref="B346" location="#'For multiple power plants choo'!A1" display="For multiple power plants choo" xr:uid="{00000000-0004-0000-1F00-0000A2000000}"/>
    <hyperlink ref="C347" location="#'For multiple power plan (enum)'!A3" display="For multiple power plan (enum)" xr:uid="{00000000-0004-0000-1F00-0000A3000000}"/>
    <hyperlink ref="C348" location="#'Are there gaseous fuel- (enum)'!A3" display="Are there gaseous fuel- (enum)" xr:uid="{00000000-0004-0000-1F00-0000A4000000}"/>
    <hyperlink ref="C349" location="#'Are there gaseous fu 1 (enum)'!A3" display="Are there gaseous fu 1 (enum)" xr:uid="{00000000-0004-0000-1F00-0000A5000000}"/>
    <hyperlink ref="B350" location="#'Simplified CM'!A1" display="Simplified CM" xr:uid="{00000000-0004-0000-1F00-0000A6000000}"/>
    <hyperlink ref="C355" location="#'Is the project activity (enum)'!A3" display="Is the project activity (enum)" xr:uid="{00000000-0004-0000-1F00-0000A7000000}"/>
    <hyperlink ref="C356" location="#'Is the share of renewab (enum)'!A3" display="Is the share of renewab (enum)" xr:uid="{00000000-0004-0000-1F00-0000A8000000}"/>
    <hyperlink ref="C357" location="#'Has natural gas been us (enum)'!A3" display="Has natural gas been us (enum)" xr:uid="{00000000-0004-0000-1F00-0000A9000000}"/>
    <hyperlink ref="B359" location="#'Weighted average CM'!A1" display="Weighted average CM" xr:uid="{00000000-0004-0000-1F00-0000AA000000}"/>
    <hyperlink ref="C364" location="#'Is this data for the fi (enum)'!A3" display="Is this data for the fi (enum)" xr:uid="{00000000-0004-0000-1F00-0000AB000000}"/>
    <hyperlink ref="C365" location="#'Select the option th 2 (enum)'!A3" display="Select the option th 2 (enum)" xr:uid="{00000000-0004-0000-1F00-0000AC000000}"/>
    <hyperlink ref="B367" location="#'Tool 05 Scenario A | Default V'!A1" display="Tool 05 Scenario A | Default V" xr:uid="{00000000-0004-0000-1F00-0000AD000000}"/>
    <hyperlink ref="C368" location="#'Choose which option  1 (enum)'!A3" display="Choose which option  1 (enum)" xr:uid="{00000000-0004-0000-1F00-0000AE000000}"/>
    <hyperlink ref="C369" location="#'Does hydro power plants (enum)'!A3" display="Does hydro power plants (enum)" xr:uid="{00000000-0004-0000-1F00-0000AF000000}"/>
    <hyperlink ref="B370" location="#'Generic Approach'!A1" display="Generic Approach" xr:uid="{00000000-0004-0000-1F00-0000B0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73">
        <x14:dataValidation type="list" allowBlank="1" xr:uid="{00000000-0002-0000-1F00-000000000000}">
          <x14:formula1>
            <xm:f>'Does you have hourly or (enum)'!A3:A4</xm:f>
          </x14:formula1>
          <xm:sqref>G10</xm:sqref>
        </x14:dataValidation>
        <x14:dataValidation type="list" allowBlank="1" xr:uid="{00000000-0002-0000-1F00-000001000000}">
          <x14:formula1>
            <xm:f>'Is data to determine Bu (enum)'!A3:A4</xm:f>
          </x14:formula1>
          <xm:sqref>G108</xm:sqref>
        </x14:dataValidation>
        <x14:dataValidation type="list" allowBlank="1" xr:uid="{00000000-0002-0000-1F00-000002000000}">
          <x14:formula1>
            <xm:f>'Is grid located in LDCS (enum)'!A3:A5</xm:f>
          </x14:formula1>
          <xm:sqref>G110</xm:sqref>
        </x14:dataValidation>
        <x14:dataValidation type="list" allowBlank="1" xr:uid="{00000000-0002-0000-1F00-000003000000}">
          <x14:formula1>
            <xm:f>'Is the project activity (enum)'!A3:A4</xm:f>
          </x14:formula1>
          <xm:sqref>G116</xm:sqref>
        </x14:dataValidation>
        <x14:dataValidation type="list" allowBlank="1" xr:uid="{00000000-0002-0000-1F00-000004000000}">
          <x14:formula1>
            <xm:f>'Is the share of renewab (enum)'!A3:A4</xm:f>
          </x14:formula1>
          <xm:sqref>G117</xm:sqref>
        </x14:dataValidation>
        <x14:dataValidation type="list" allowBlank="1" xr:uid="{00000000-0002-0000-1F00-000005000000}">
          <x14:formula1>
            <xm:f>'Has natural gas been us (enum)'!A3:A4</xm:f>
          </x14:formula1>
          <xm:sqref>G118</xm:sqref>
        </x14:dataValidation>
        <x14:dataValidation type="list" allowBlank="1" xr:uid="{00000000-0002-0000-1F00-000006000000}">
          <x14:formula1>
            <xm:f>'Is LCMR share less than (enum)'!A3:A4</xm:f>
          </x14:formula1>
          <xm:sqref>G12</xm:sqref>
        </x14:dataValidation>
        <x14:dataValidation type="list" allowBlank="1" xr:uid="{00000000-0002-0000-1F00-000007000000}">
          <x14:formula1>
            <xm:f>'Is there a single diese (enum)'!A3:A4</xm:f>
          </x14:formula1>
          <xm:sqref>G126</xm:sqref>
        </x14:dataValidation>
        <x14:dataValidation type="list" allowBlank="1" xr:uid="{00000000-0002-0000-1F00-000008000000}">
          <x14:formula1>
            <xm:f>'For multiple power plan (enum)'!A3:A5</xm:f>
          </x14:formula1>
          <xm:sqref>G128</xm:sqref>
        </x14:dataValidation>
        <x14:dataValidation type="list" allowBlank="1" xr:uid="{00000000-0002-0000-1F00-000009000000}">
          <x14:formula1>
            <xm:f>'Are there gaseous fuel- (enum)'!A3:A4</xm:f>
          </x14:formula1>
          <xm:sqref>G129</xm:sqref>
        </x14:dataValidation>
        <x14:dataValidation type="list" allowBlank="1" xr:uid="{00000000-0002-0000-1F00-00000A000000}">
          <x14:formula1>
            <xm:f>'Are there gaseous fu 1 (enum)'!A3:A4</xm:f>
          </x14:formula1>
          <xm:sqref>G130</xm:sqref>
        </x14:dataValidation>
        <x14:dataValidation type="list" allowBlank="1" xr:uid="{00000000-0002-0000-1F00-00000B000000}">
          <x14:formula1>
            <xm:f>'Is the project activity (enum)'!A3:A4</xm:f>
          </x14:formula1>
          <xm:sqref>G136</xm:sqref>
        </x14:dataValidation>
        <x14:dataValidation type="list" allowBlank="1" xr:uid="{00000000-0002-0000-1F00-00000C000000}">
          <x14:formula1>
            <xm:f>'Is the share of renewab (enum)'!A3:A4</xm:f>
          </x14:formula1>
          <xm:sqref>G137</xm:sqref>
        </x14:dataValidation>
        <x14:dataValidation type="list" allowBlank="1" xr:uid="{00000000-0002-0000-1F00-00000D000000}">
          <x14:formula1>
            <xm:f>'Has natural gas been us (enum)'!A3:A4</xm:f>
          </x14:formula1>
          <xm:sqref>G138</xm:sqref>
        </x14:dataValidation>
        <x14:dataValidation type="list" allowBlank="1" xr:uid="{00000000-0002-0000-1F00-00000E000000}">
          <x14:formula1>
            <xm:f>'Is the average load by  (enum)'!A3:A4</xm:f>
          </x14:formula1>
          <xm:sqref>G14</xm:sqref>
        </x14:dataValidation>
        <x14:dataValidation type="list" allowBlank="1" xr:uid="{00000000-0002-0000-1F00-00000F000000}">
          <x14:formula1>
            <xm:f>'Is this data for the fi (enum)'!A3:A4</xm:f>
          </x14:formula1>
          <xm:sqref>G145</xm:sqref>
        </x14:dataValidation>
        <x14:dataValidation type="list" allowBlank="1" xr:uid="{00000000-0002-0000-1F00-000010000000}">
          <x14:formula1>
            <xm:f>'Select the option th 2 (enum)'!A3:A4</xm:f>
          </x14:formula1>
          <xm:sqref>G146</xm:sqref>
        </x14:dataValidation>
        <x14:dataValidation type="list" allowBlank="1" xr:uid="{00000000-0002-0000-1F00-000011000000}">
          <x14:formula1>
            <xm:f>'Choose which option  1 (enum)'!A3:A4</xm:f>
          </x14:formula1>
          <xm:sqref>G149</xm:sqref>
        </x14:dataValidation>
        <x14:dataValidation type="list" allowBlank="1" xr:uid="{00000000-0002-0000-1F00-000012000000}">
          <x14:formula1>
            <xm:f>'Does hydro power plants (enum)'!A3:A4</xm:f>
          </x14:formula1>
          <xm:sqref>G150</xm:sqref>
        </x14:dataValidation>
        <x14:dataValidation type="list" allowBlank="1" xr:uid="{00000000-0002-0000-1F00-000013000000}">
          <x14:formula1>
            <xm:f>'Are hourly loads of the (enum)'!A3:A4</xm:f>
          </x14:formula1>
          <xm:sqref>G16</xm:sqref>
        </x14:dataValidation>
        <x14:dataValidation type="list" allowBlank="1" xr:uid="{00000000-0002-0000-1F00-000014000000}">
          <x14:formula1>
            <xm:f>'Tool 05 provides 2 appr (enum)'!A3:A4</xm:f>
          </x14:formula1>
          <xm:sqref>G162</xm:sqref>
        </x14:dataValidation>
        <x14:dataValidation type="list" allowBlank="1" xr:uid="{00000000-0002-0000-1F00-000015000000}">
          <x14:formula1>
            <xm:f>'Please select which app (enum)'!A3:A4</xm:f>
          </x14:formula1>
          <xm:sqref>G164</xm:sqref>
        </x14:dataValidation>
        <x14:dataValidation type="list" allowBlank="1" xr:uid="{00000000-0002-0000-1F00-000016000000}">
          <x14:formula1>
            <xm:f>'Choose which option app (enum)'!A3:A4</xm:f>
          </x14:formula1>
          <xm:sqref>G165</xm:sqref>
        </x14:dataValidation>
        <x14:dataValidation type="list" allowBlank="1" xr:uid="{00000000-0002-0000-1F00-000017000000}">
          <x14:formula1>
            <xm:f>'Select the option th 3 (enum)'!A3:A4</xm:f>
          </x14:formula1>
          <xm:sqref>G166</xm:sqref>
        </x14:dataValidation>
        <x14:dataValidation type="list" allowBlank="1" xr:uid="{00000000-0002-0000-1F00-000018000000}">
          <x14:formula1>
            <xm:f>'Type of fossil fuel use (enum)'!A3:A55</xm:f>
          </x14:formula1>
          <xm:sqref>G169</xm:sqref>
        </x14:dataValidation>
        <x14:dataValidation type="list" allowBlank="1" xr:uid="{00000000-0002-0000-1F00-000019000000}">
          <x14:formula1>
            <xm:f>'Is the LASL more than o (enum)'!A3:A4</xm:f>
          </x14:formula1>
          <xm:sqref>G18</xm:sqref>
        </x14:dataValidation>
        <x14:dataValidation type="list" allowBlank="1" xr:uid="{00000000-0002-0000-1F00-00001A000000}">
          <x14:formula1>
            <xm:f>'Tool 05 provides 2 appr (enum)'!A3:A4</xm:f>
          </x14:formula1>
          <xm:sqref>G194</xm:sqref>
        </x14:dataValidation>
        <x14:dataValidation type="list" allowBlank="1" xr:uid="{00000000-0002-0000-1F00-00001B000000}">
          <x14:formula1>
            <xm:f>'Please select which app (enum)'!A3:A4</xm:f>
          </x14:formula1>
          <xm:sqref>G196</xm:sqref>
        </x14:dataValidation>
        <x14:dataValidation type="list" allowBlank="1" xr:uid="{00000000-0002-0000-1F00-00001C000000}">
          <x14:formula1>
            <xm:f>'Choose which option app (enum)'!A3:A4</xm:f>
          </x14:formula1>
          <xm:sqref>G197</xm:sqref>
        </x14:dataValidation>
        <x14:dataValidation type="list" allowBlank="1" xr:uid="{00000000-0002-0000-1F00-00001D000000}">
          <x14:formula1>
            <xm:f>'Select the option th 3 (enum)'!A3:A4</xm:f>
          </x14:formula1>
          <xm:sqref>G198</xm:sqref>
        </x14:dataValidation>
        <x14:dataValidation type="list" allowBlank="1" xr:uid="{00000000-0002-0000-1F00-00001E000000}">
          <x14:formula1>
            <xm:f>'Do you have annual aggr (enum)'!A3:A4</xm:f>
          </x14:formula1>
          <xm:sqref>G20</xm:sqref>
        </x14:dataValidation>
        <x14:dataValidation type="list" allowBlank="1" xr:uid="{00000000-0002-0000-1F00-00001F000000}">
          <x14:formula1>
            <xm:f>'Type of fossil fuel use (enum)'!A3:A55</xm:f>
          </x14:formula1>
          <xm:sqref>G201</xm:sqref>
        </x14:dataValidation>
        <x14:dataValidation type="list" allowBlank="1" xr:uid="{00000000-0002-0000-1F00-000020000000}">
          <x14:formula1>
            <xm:f>'Scenario A has 2 option (enum)'!A3:A4</xm:f>
          </x14:formula1>
          <xm:sqref>G226</xm:sqref>
        </x14:dataValidation>
        <x14:dataValidation type="list" allowBlank="1" xr:uid="{00000000-0002-0000-1F00-000021000000}">
          <x14:formula1>
            <xm:f>'Does you have hourly or (enum)'!A3:A4</xm:f>
          </x14:formula1>
          <xm:sqref>G229</xm:sqref>
        </x14:dataValidation>
        <x14:dataValidation type="list" allowBlank="1" xr:uid="{00000000-0002-0000-1F00-000022000000}">
          <x14:formula1>
            <xm:f>'Is LCMR share less than (enum)'!A3:A4</xm:f>
          </x14:formula1>
          <xm:sqref>G231</xm:sqref>
        </x14:dataValidation>
        <x14:dataValidation type="list" allowBlank="1" xr:uid="{00000000-0002-0000-1F00-000023000000}">
          <x14:formula1>
            <xm:f>'Is the average load by  (enum)'!A3:A4</xm:f>
          </x14:formula1>
          <xm:sqref>G233</xm:sqref>
        </x14:dataValidation>
        <x14:dataValidation type="list" allowBlank="1" xr:uid="{00000000-0002-0000-1F00-000024000000}">
          <x14:formula1>
            <xm:f>'Are hourly loads of the (enum)'!A3:A4</xm:f>
          </x14:formula1>
          <xm:sqref>G235</xm:sqref>
        </x14:dataValidation>
        <x14:dataValidation type="list" allowBlank="1" xr:uid="{00000000-0002-0000-1F00-000025000000}">
          <x14:formula1>
            <xm:f>'Is the LASL more than o (enum)'!A3:A4</xm:f>
          </x14:formula1>
          <xm:sqref>G237</xm:sqref>
        </x14:dataValidation>
        <x14:dataValidation type="list" allowBlank="1" xr:uid="{00000000-0002-0000-1F00-000026000000}">
          <x14:formula1>
            <xm:f>'Do you have annual aggr (enum)'!A3:A4</xm:f>
          </x14:formula1>
          <xm:sqref>G239</xm:sqref>
        </x14:dataValidation>
        <x14:dataValidation type="list" allowBlank="1" xr:uid="{00000000-0002-0000-1F00-000027000000}">
          <x14:formula1>
            <xm:f>'Select the approach you (enum)'!A3:A4</xm:f>
          </x14:formula1>
          <xm:sqref>G24</xm:sqref>
        </x14:dataValidation>
        <x14:dataValidation type="list" allowBlank="1" xr:uid="{00000000-0002-0000-1F00-000028000000}">
          <x14:formula1>
            <xm:f>'Select the approach you (enum)'!A3:A4</xm:f>
          </x14:formula1>
          <xm:sqref>G243</xm:sqref>
        </x14:dataValidation>
        <x14:dataValidation type="list" allowBlank="1" xr:uid="{00000000-0002-0000-1F00-000029000000}">
          <x14:formula1>
            <xm:f>'Select the approach you (enum)'!A3:A4</xm:f>
          </x14:formula1>
          <xm:sqref>G249</xm:sqref>
        </x14:dataValidation>
        <x14:dataValidation type="list" allowBlank="1" xr:uid="{00000000-0002-0000-1F00-00002A000000}">
          <x14:formula1>
            <xm:f>'Select the option that  (enum)'!A3:A5</xm:f>
          </x14:formula1>
          <xm:sqref>G262</xm:sqref>
        </x14:dataValidation>
        <x14:dataValidation type="list" allowBlank="1" xr:uid="{00000000-0002-0000-1F00-00002B000000}">
          <x14:formula1>
            <xm:f>'Select one of the two o (enum)'!A3:A4</xm:f>
          </x14:formula1>
          <xm:sqref>G267</xm:sqref>
        </x14:dataValidation>
        <x14:dataValidation type="list" allowBlank="1" xr:uid="{00000000-0002-0000-1F00-00002C000000}">
          <x14:formula1>
            <xm:f>'Select the option that  (enum)'!A3:A5</xm:f>
          </x14:formula1>
          <xm:sqref>G279</xm:sqref>
        </x14:dataValidation>
        <x14:dataValidation type="list" allowBlank="1" xr:uid="{00000000-0002-0000-1F00-00002D000000}">
          <x14:formula1>
            <xm:f>'Select one of the two o (enum)'!A3:A4</xm:f>
          </x14:formula1>
          <xm:sqref>G285</xm:sqref>
        </x14:dataValidation>
        <x14:dataValidation type="list" allowBlank="1" xr:uid="{00000000-0002-0000-1F00-00002E000000}">
          <x14:formula1>
            <xm:f>'Select the option that  (enum)'!A3:A5</xm:f>
          </x14:formula1>
          <xm:sqref>G297</xm:sqref>
        </x14:dataValidation>
        <x14:dataValidation type="list" allowBlank="1" xr:uid="{00000000-0002-0000-1F00-00002F000000}">
          <x14:formula1>
            <xm:f>'Select the approach you (enum)'!A3:A4</xm:f>
          </x14:formula1>
          <xm:sqref>G30</xm:sqref>
        </x14:dataValidation>
        <x14:dataValidation type="list" allowBlank="1" xr:uid="{00000000-0002-0000-1F00-000030000000}">
          <x14:formula1>
            <xm:f>'Select the option th 1 (enum)'!A3:A4</xm:f>
          </x14:formula1>
          <xm:sqref>G314</xm:sqref>
        </x14:dataValidation>
        <x14:dataValidation type="list" allowBlank="1" xr:uid="{00000000-0002-0000-1F00-000031000000}">
          <x14:formula1>
            <xm:f>'Is data to determine Bu (enum)'!A3:A4</xm:f>
          </x14:formula1>
          <xm:sqref>G327</xm:sqref>
        </x14:dataValidation>
        <x14:dataValidation type="list" allowBlank="1" xr:uid="{00000000-0002-0000-1F00-000032000000}">
          <x14:formula1>
            <xm:f>'Is grid located in LDCS (enum)'!A3:A5</xm:f>
          </x14:formula1>
          <xm:sqref>G329</xm:sqref>
        </x14:dataValidation>
        <x14:dataValidation type="list" allowBlank="1" xr:uid="{00000000-0002-0000-1F00-000033000000}">
          <x14:formula1>
            <xm:f>'Is the project activity (enum)'!A3:A4</xm:f>
          </x14:formula1>
          <xm:sqref>G335</xm:sqref>
        </x14:dataValidation>
        <x14:dataValidation type="list" allowBlank="1" xr:uid="{00000000-0002-0000-1F00-000034000000}">
          <x14:formula1>
            <xm:f>'Is the share of renewab (enum)'!A3:A4</xm:f>
          </x14:formula1>
          <xm:sqref>G336</xm:sqref>
        </x14:dataValidation>
        <x14:dataValidation type="list" allowBlank="1" xr:uid="{00000000-0002-0000-1F00-000035000000}">
          <x14:formula1>
            <xm:f>'Has natural gas been us (enum)'!A3:A4</xm:f>
          </x14:formula1>
          <xm:sqref>G337</xm:sqref>
        </x14:dataValidation>
        <x14:dataValidation type="list" allowBlank="1" xr:uid="{00000000-0002-0000-1F00-000036000000}">
          <x14:formula1>
            <xm:f>'Is there a single diese (enum)'!A3:A4</xm:f>
          </x14:formula1>
          <xm:sqref>G345</xm:sqref>
        </x14:dataValidation>
        <x14:dataValidation type="list" allowBlank="1" xr:uid="{00000000-0002-0000-1F00-000037000000}">
          <x14:formula1>
            <xm:f>'For multiple power plan (enum)'!A3:A5</xm:f>
          </x14:formula1>
          <xm:sqref>G347</xm:sqref>
        </x14:dataValidation>
        <x14:dataValidation type="list" allowBlank="1" xr:uid="{00000000-0002-0000-1F00-000038000000}">
          <x14:formula1>
            <xm:f>'Are there gaseous fuel- (enum)'!A3:A4</xm:f>
          </x14:formula1>
          <xm:sqref>G348</xm:sqref>
        </x14:dataValidation>
        <x14:dataValidation type="list" allowBlank="1" xr:uid="{00000000-0002-0000-1F00-000039000000}">
          <x14:formula1>
            <xm:f>'Are there gaseous fu 1 (enum)'!A3:A4</xm:f>
          </x14:formula1>
          <xm:sqref>G349</xm:sqref>
        </x14:dataValidation>
        <x14:dataValidation type="list" allowBlank="1" xr:uid="{00000000-0002-0000-1F00-00003A000000}">
          <x14:formula1>
            <xm:f>'Is the project activity (enum)'!A3:A4</xm:f>
          </x14:formula1>
          <xm:sqref>G355</xm:sqref>
        </x14:dataValidation>
        <x14:dataValidation type="list" allowBlank="1" xr:uid="{00000000-0002-0000-1F00-00003B000000}">
          <x14:formula1>
            <xm:f>'Is the share of renewab (enum)'!A3:A4</xm:f>
          </x14:formula1>
          <xm:sqref>G356</xm:sqref>
        </x14:dataValidation>
        <x14:dataValidation type="list" allowBlank="1" xr:uid="{00000000-0002-0000-1F00-00003C000000}">
          <x14:formula1>
            <xm:f>'Has natural gas been us (enum)'!A3:A4</xm:f>
          </x14:formula1>
          <xm:sqref>G357</xm:sqref>
        </x14:dataValidation>
        <x14:dataValidation type="list" allowBlank="1" xr:uid="{00000000-0002-0000-1F00-00003D000000}">
          <x14:formula1>
            <xm:f>'Is this data for the fi (enum)'!A3:A4</xm:f>
          </x14:formula1>
          <xm:sqref>G364</xm:sqref>
        </x14:dataValidation>
        <x14:dataValidation type="list" allowBlank="1" xr:uid="{00000000-0002-0000-1F00-00003E000000}">
          <x14:formula1>
            <xm:f>'Select the option th 2 (enum)'!A3:A4</xm:f>
          </x14:formula1>
          <xm:sqref>G365</xm:sqref>
        </x14:dataValidation>
        <x14:dataValidation type="list" allowBlank="1" xr:uid="{00000000-0002-0000-1F00-00003F000000}">
          <x14:formula1>
            <xm:f>'Choose which option  1 (enum)'!A3:A4</xm:f>
          </x14:formula1>
          <xm:sqref>G368</xm:sqref>
        </x14:dataValidation>
        <x14:dataValidation type="list" allowBlank="1" xr:uid="{00000000-0002-0000-1F00-000040000000}">
          <x14:formula1>
            <xm:f>'Does hydro power plants (enum)'!A3:A4</xm:f>
          </x14:formula1>
          <xm:sqref>G369</xm:sqref>
        </x14:dataValidation>
        <x14:dataValidation type="list" allowBlank="1" xr:uid="{00000000-0002-0000-1F00-000041000000}">
          <x14:formula1>
            <xm:f>'Select the option that  (enum)'!A3:A5</xm:f>
          </x14:formula1>
          <xm:sqref>G43</xm:sqref>
        </x14:dataValidation>
        <x14:dataValidation type="list" allowBlank="1" xr:uid="{00000000-0002-0000-1F00-000042000000}">
          <x14:formula1>
            <xm:f>'Select one of the two o (enum)'!A3:A4</xm:f>
          </x14:formula1>
          <xm:sqref>G48</xm:sqref>
        </x14:dataValidation>
        <x14:dataValidation type="list" allowBlank="1" xr:uid="{00000000-0002-0000-1F00-000043000000}">
          <x14:formula1>
            <xm:f>'Please select the appro (enum)'!A3:A5</xm:f>
          </x14:formula1>
          <xm:sqref>G5</xm:sqref>
        </x14:dataValidation>
        <x14:dataValidation type="list" allowBlank="1" xr:uid="{00000000-0002-0000-1F00-000044000000}">
          <x14:formula1>
            <xm:f>'Select the option that  (enum)'!A3:A5</xm:f>
          </x14:formula1>
          <xm:sqref>G60</xm:sqref>
        </x14:dataValidation>
        <x14:dataValidation type="list" allowBlank="1" xr:uid="{00000000-0002-0000-1F00-000045000000}">
          <x14:formula1>
            <xm:f>'Select one of the two o (enum)'!A3:A4</xm:f>
          </x14:formula1>
          <xm:sqref>G66</xm:sqref>
        </x14:dataValidation>
        <x14:dataValidation type="list" allowBlank="1" xr:uid="{00000000-0002-0000-1F00-000046000000}">
          <x14:formula1>
            <xm:f>'Scenario A has 2 option (enum)'!A3:A4</xm:f>
          </x14:formula1>
          <xm:sqref>G7</xm:sqref>
        </x14:dataValidation>
        <x14:dataValidation type="list" allowBlank="1" xr:uid="{00000000-0002-0000-1F00-000047000000}">
          <x14:formula1>
            <xm:f>'Select the option that  (enum)'!A3:A5</xm:f>
          </x14:formula1>
          <xm:sqref>G78</xm:sqref>
        </x14:dataValidation>
        <x14:dataValidation type="list" allowBlank="1" xr:uid="{00000000-0002-0000-1F00-000048000000}">
          <x14:formula1>
            <xm:f>'Select the option th 1 (enum)'!A3:A4</xm:f>
          </x14:formula1>
          <xm:sqref>G95</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G29"/>
  <sheetViews>
    <sheetView workbookViewId="0"/>
  </sheetViews>
  <sheetFormatPr defaultRowHeight="14.5" outlineLevelRow="1"/>
  <cols>
    <col min="1" max="1" width="20" customWidth="1"/>
    <col min="2" max="2" width="40" customWidth="1"/>
    <col min="3" max="4" width="20" customWidth="1"/>
    <col min="5" max="5" width="70" customWidth="1"/>
    <col min="6" max="6" width="30" customWidth="1"/>
    <col min="7" max="7" width="50" customWidth="1"/>
  </cols>
  <sheetData>
    <row r="1" spans="1:7" ht="18.5">
      <c r="A1" s="17" t="s">
        <v>454</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300</v>
      </c>
      <c r="D5" s="3"/>
      <c r="E5" s="3" t="s">
        <v>301</v>
      </c>
      <c r="F5" s="3" t="s">
        <v>14</v>
      </c>
      <c r="G5" s="3" t="s">
        <v>302</v>
      </c>
    </row>
    <row r="6" spans="1:7" ht="43.5">
      <c r="A6" s="3" t="s">
        <v>14</v>
      </c>
      <c r="B6" s="3" t="s">
        <v>53</v>
      </c>
      <c r="C6" s="4" t="s">
        <v>303</v>
      </c>
      <c r="D6" s="3" t="b">
        <f>EXACT(G5,"Default Value")</f>
        <v>0</v>
      </c>
      <c r="E6" s="3" t="s">
        <v>304</v>
      </c>
      <c r="F6" s="3" t="s">
        <v>14</v>
      </c>
      <c r="G6" s="3" t="s">
        <v>280</v>
      </c>
    </row>
    <row r="7" spans="1:7" ht="29">
      <c r="A7" s="3" t="s">
        <v>14</v>
      </c>
      <c r="B7" s="3" t="s">
        <v>53</v>
      </c>
      <c r="C7" s="4" t="s">
        <v>305</v>
      </c>
      <c r="D7" s="3" t="b">
        <f>EXACT(G5,"Monitored Data")</f>
        <v>1</v>
      </c>
      <c r="E7" s="3" t="s">
        <v>306</v>
      </c>
      <c r="F7" s="3" t="s">
        <v>14</v>
      </c>
      <c r="G7" s="3" t="s">
        <v>307</v>
      </c>
    </row>
    <row r="8" spans="1:7">
      <c r="A8" s="3" t="s">
        <v>14</v>
      </c>
      <c r="B8" s="4" t="s">
        <v>308</v>
      </c>
      <c r="C8" s="3" t="s">
        <v>13</v>
      </c>
      <c r="D8" s="3" t="b">
        <f>EXACT(G5,"Monitored Data")</f>
        <v>1</v>
      </c>
      <c r="E8" s="3" t="s">
        <v>309</v>
      </c>
      <c r="F8" s="3" t="s">
        <v>11</v>
      </c>
      <c r="G8" s="3" t="s">
        <v>13</v>
      </c>
    </row>
    <row r="9" spans="1:7" outlineLevel="1" collapsed="1">
      <c r="A9" s="5" t="s">
        <v>11</v>
      </c>
      <c r="B9" s="5" t="s">
        <v>15</v>
      </c>
      <c r="C9" s="5" t="s">
        <v>13</v>
      </c>
      <c r="D9" s="5"/>
      <c r="E9" s="5" t="s">
        <v>310</v>
      </c>
      <c r="F9" s="5" t="s">
        <v>14</v>
      </c>
      <c r="G9" s="5" t="s">
        <v>17</v>
      </c>
    </row>
    <row r="10" spans="1:7" ht="29" outlineLevel="1" collapsed="1">
      <c r="A10" s="5" t="s">
        <v>11</v>
      </c>
      <c r="B10" s="5" t="s">
        <v>53</v>
      </c>
      <c r="C10" s="8" t="s">
        <v>311</v>
      </c>
      <c r="D10" s="5"/>
      <c r="E10" s="5" t="s">
        <v>312</v>
      </c>
      <c r="F10" s="5" t="s">
        <v>14</v>
      </c>
      <c r="G10" s="5" t="s">
        <v>313</v>
      </c>
    </row>
    <row r="11" spans="1:7" ht="29" outlineLevel="1" collapsed="1">
      <c r="A11" s="5" t="s">
        <v>11</v>
      </c>
      <c r="B11" s="5" t="s">
        <v>139</v>
      </c>
      <c r="C11" s="5" t="s">
        <v>13</v>
      </c>
      <c r="D11" s="5"/>
      <c r="E11" s="5" t="s">
        <v>314</v>
      </c>
      <c r="F11" s="5" t="s">
        <v>14</v>
      </c>
      <c r="G11" s="5">
        <v>1</v>
      </c>
    </row>
    <row r="12" spans="1:7" ht="29" outlineLevel="1" collapsed="1">
      <c r="A12" s="5" t="s">
        <v>11</v>
      </c>
      <c r="B12" s="5" t="s">
        <v>139</v>
      </c>
      <c r="C12" s="5" t="s">
        <v>13</v>
      </c>
      <c r="D12" s="5"/>
      <c r="E12" s="5" t="s">
        <v>315</v>
      </c>
      <c r="F12" s="5" t="s">
        <v>14</v>
      </c>
      <c r="G12" s="5">
        <v>1</v>
      </c>
    </row>
    <row r="13" spans="1:7" ht="43.5" outlineLevel="1" collapsed="1">
      <c r="A13" s="5" t="s">
        <v>11</v>
      </c>
      <c r="B13" s="5" t="s">
        <v>139</v>
      </c>
      <c r="C13" s="5" t="s">
        <v>13</v>
      </c>
      <c r="D13" s="5"/>
      <c r="E13" s="5" t="s">
        <v>316</v>
      </c>
      <c r="F13" s="5" t="s">
        <v>14</v>
      </c>
      <c r="G13" s="5">
        <v>1</v>
      </c>
    </row>
    <row r="14" spans="1:7" ht="29" outlineLevel="1" collapsed="1">
      <c r="A14" s="5" t="s">
        <v>14</v>
      </c>
      <c r="B14" s="5" t="s">
        <v>139</v>
      </c>
      <c r="C14" s="5" t="s">
        <v>13</v>
      </c>
      <c r="D14" s="5" t="s">
        <v>14</v>
      </c>
      <c r="E14" s="5" t="s">
        <v>317</v>
      </c>
      <c r="F14" s="5" t="s">
        <v>14</v>
      </c>
      <c r="G14" s="5">
        <v>1</v>
      </c>
    </row>
    <row r="15" spans="1:7" ht="29" outlineLevel="1" collapsed="1">
      <c r="A15" s="5" t="s">
        <v>14</v>
      </c>
      <c r="B15" s="5" t="s">
        <v>139</v>
      </c>
      <c r="C15" s="5" t="s">
        <v>13</v>
      </c>
      <c r="D15" s="5" t="s">
        <v>14</v>
      </c>
      <c r="E15" s="5" t="s">
        <v>318</v>
      </c>
      <c r="F15" s="5" t="s">
        <v>14</v>
      </c>
      <c r="G15" s="5">
        <v>1</v>
      </c>
    </row>
    <row r="16" spans="1:7" ht="29" outlineLevel="1" collapsed="1">
      <c r="A16" s="5" t="s">
        <v>14</v>
      </c>
      <c r="B16" s="5" t="s">
        <v>139</v>
      </c>
      <c r="C16" s="5" t="s">
        <v>13</v>
      </c>
      <c r="D16" s="5" t="s">
        <v>14</v>
      </c>
      <c r="E16" s="5" t="s">
        <v>319</v>
      </c>
      <c r="F16" s="5" t="s">
        <v>14</v>
      </c>
      <c r="G16" s="5">
        <v>1</v>
      </c>
    </row>
    <row r="17" spans="1:7" ht="29" outlineLevel="1" collapsed="1">
      <c r="A17" s="5" t="s">
        <v>14</v>
      </c>
      <c r="B17" s="5" t="s">
        <v>139</v>
      </c>
      <c r="C17" s="5" t="s">
        <v>13</v>
      </c>
      <c r="D17" s="5" t="s">
        <v>14</v>
      </c>
      <c r="E17" s="5" t="s">
        <v>320</v>
      </c>
      <c r="F17" s="5" t="s">
        <v>14</v>
      </c>
      <c r="G17" s="5">
        <v>1</v>
      </c>
    </row>
    <row r="18" spans="1:7" ht="29" outlineLevel="1" collapsed="1">
      <c r="A18" s="5" t="s">
        <v>14</v>
      </c>
      <c r="B18" s="5" t="s">
        <v>139</v>
      </c>
      <c r="C18" s="5" t="s">
        <v>13</v>
      </c>
      <c r="D18" s="5" t="s">
        <v>14</v>
      </c>
      <c r="E18" s="5" t="s">
        <v>321</v>
      </c>
      <c r="F18" s="5" t="s">
        <v>14</v>
      </c>
      <c r="G18" s="5">
        <v>1</v>
      </c>
    </row>
    <row r="19" spans="1:7" ht="29" outlineLevel="1" collapsed="1">
      <c r="A19" s="5" t="s">
        <v>14</v>
      </c>
      <c r="B19" s="5" t="s">
        <v>139</v>
      </c>
      <c r="C19" s="5" t="s">
        <v>13</v>
      </c>
      <c r="D19" s="5" t="s">
        <v>14</v>
      </c>
      <c r="E19" s="5" t="s">
        <v>322</v>
      </c>
      <c r="F19" s="5" t="s">
        <v>14</v>
      </c>
      <c r="G19" s="5">
        <v>1</v>
      </c>
    </row>
    <row r="20" spans="1:7">
      <c r="A20" s="3" t="s">
        <v>11</v>
      </c>
      <c r="B20" s="4" t="s">
        <v>283</v>
      </c>
      <c r="C20" s="3" t="s">
        <v>13</v>
      </c>
      <c r="D20" s="3"/>
      <c r="E20" s="3" t="s">
        <v>283</v>
      </c>
      <c r="F20" s="3" t="s">
        <v>14</v>
      </c>
      <c r="G20" s="3" t="s">
        <v>13</v>
      </c>
    </row>
    <row r="21" spans="1:7" ht="29" outlineLevel="1" collapsed="1">
      <c r="A21" s="5" t="s">
        <v>11</v>
      </c>
      <c r="B21" s="5" t="s">
        <v>139</v>
      </c>
      <c r="C21" s="5" t="s">
        <v>13</v>
      </c>
      <c r="D21" s="5"/>
      <c r="E21" s="5" t="s">
        <v>284</v>
      </c>
      <c r="F21" s="5" t="s">
        <v>14</v>
      </c>
      <c r="G21" s="5">
        <v>1</v>
      </c>
    </row>
    <row r="22" spans="1:7" ht="29" outlineLevel="1" collapsed="1">
      <c r="A22" s="5" t="s">
        <v>11</v>
      </c>
      <c r="B22" s="5" t="s">
        <v>139</v>
      </c>
      <c r="C22" s="5" t="s">
        <v>13</v>
      </c>
      <c r="D22" s="5"/>
      <c r="E22" s="5" t="s">
        <v>285</v>
      </c>
      <c r="F22" s="5" t="s">
        <v>14</v>
      </c>
      <c r="G22" s="5">
        <v>1</v>
      </c>
    </row>
    <row r="23" spans="1:7" outlineLevel="1" collapsed="1">
      <c r="A23" s="5" t="s">
        <v>11</v>
      </c>
      <c r="B23" s="5" t="s">
        <v>15</v>
      </c>
      <c r="C23" s="5" t="s">
        <v>13</v>
      </c>
      <c r="D23" s="5"/>
      <c r="E23" s="5" t="s">
        <v>286</v>
      </c>
      <c r="F23" s="5" t="s">
        <v>14</v>
      </c>
      <c r="G23" s="5" t="s">
        <v>17</v>
      </c>
    </row>
    <row r="24" spans="1:7" ht="29" outlineLevel="1" collapsed="1">
      <c r="A24" s="5" t="s">
        <v>11</v>
      </c>
      <c r="B24" s="5" t="s">
        <v>139</v>
      </c>
      <c r="C24" s="5" t="s">
        <v>13</v>
      </c>
      <c r="D24" s="5"/>
      <c r="E24" s="5" t="s">
        <v>287</v>
      </c>
      <c r="F24" s="5" t="s">
        <v>14</v>
      </c>
      <c r="G24" s="5">
        <v>1</v>
      </c>
    </row>
    <row r="25" spans="1:7" ht="29" outlineLevel="1" collapsed="1">
      <c r="A25" s="5" t="s">
        <v>11</v>
      </c>
      <c r="B25" s="5" t="s">
        <v>139</v>
      </c>
      <c r="C25" s="5" t="s">
        <v>13</v>
      </c>
      <c r="D25" s="5"/>
      <c r="E25" s="5" t="s">
        <v>288</v>
      </c>
      <c r="F25" s="5" t="s">
        <v>14</v>
      </c>
      <c r="G25" s="5">
        <v>1</v>
      </c>
    </row>
    <row r="26" spans="1:7" outlineLevel="1" collapsed="1">
      <c r="A26" s="5" t="s">
        <v>11</v>
      </c>
      <c r="B26" s="5" t="s">
        <v>15</v>
      </c>
      <c r="C26" s="5" t="s">
        <v>13</v>
      </c>
      <c r="D26" s="5"/>
      <c r="E26" s="5" t="s">
        <v>289</v>
      </c>
      <c r="F26" s="5" t="s">
        <v>14</v>
      </c>
      <c r="G26" s="5" t="s">
        <v>17</v>
      </c>
    </row>
    <row r="27" spans="1:7" ht="29" outlineLevel="1" collapsed="1">
      <c r="A27" s="5" t="s">
        <v>11</v>
      </c>
      <c r="B27" s="5" t="s">
        <v>139</v>
      </c>
      <c r="C27" s="5" t="s">
        <v>13</v>
      </c>
      <c r="D27" s="5"/>
      <c r="E27" s="5" t="s">
        <v>290</v>
      </c>
      <c r="F27" s="5" t="s">
        <v>14</v>
      </c>
      <c r="G27" s="5">
        <v>1</v>
      </c>
    </row>
    <row r="28" spans="1:7" ht="29" outlineLevel="1" collapsed="1">
      <c r="A28" s="5" t="s">
        <v>11</v>
      </c>
      <c r="B28" s="5" t="s">
        <v>139</v>
      </c>
      <c r="C28" s="5" t="s">
        <v>13</v>
      </c>
      <c r="D28" s="5"/>
      <c r="E28" s="5" t="s">
        <v>291</v>
      </c>
      <c r="F28" s="5" t="s">
        <v>14</v>
      </c>
      <c r="G28" s="5">
        <v>1</v>
      </c>
    </row>
    <row r="29" spans="1:7" outlineLevel="1" collapsed="1">
      <c r="A29" s="5" t="s">
        <v>11</v>
      </c>
      <c r="B29" s="5" t="s">
        <v>15</v>
      </c>
      <c r="C29" s="5" t="s">
        <v>13</v>
      </c>
      <c r="D29" s="5"/>
      <c r="E29" s="5" t="s">
        <v>292</v>
      </c>
      <c r="F29" s="5" t="s">
        <v>14</v>
      </c>
      <c r="G29" s="5" t="s">
        <v>17</v>
      </c>
    </row>
  </sheetData>
  <mergeCells count="3">
    <mergeCell ref="A1:G1"/>
    <mergeCell ref="B2:G2"/>
    <mergeCell ref="B3:G3"/>
  </mergeCells>
  <hyperlinks>
    <hyperlink ref="C5" location="#'Please select which app (enum)'!A3" display="Please select which app (enum)" xr:uid="{00000000-0004-0000-2000-000000000000}"/>
    <hyperlink ref="C6" location="#'Choose which option app (enum)'!A3" display="Choose which option app (enum)" xr:uid="{00000000-0004-0000-2000-000001000000}"/>
    <hyperlink ref="C7" location="#'Select the option th 3 (enum)'!A3" display="Select the option th 3 (enum)" xr:uid="{00000000-0004-0000-2000-000002000000}"/>
    <hyperlink ref="B8" location="#'Tool 05 Power Plants'!A1" display="Tool 05 Power Plants" xr:uid="{00000000-0004-0000-2000-000003000000}"/>
    <hyperlink ref="C10" location="#'Type of fossil fuel use (enum)'!A3" display="Type of fossil fuel use (enum)" xr:uid="{00000000-0004-0000-2000-000004000000}"/>
    <hyperlink ref="B20" location="#'Generic Approach'!A1" display="Generic Approach" xr:uid="{00000000-0004-0000-2000-000005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4">
        <x14:dataValidation type="list" allowBlank="1" xr:uid="{00000000-0002-0000-2000-000000000000}">
          <x14:formula1>
            <xm:f>'Type of fossil fuel use (enum)'!A3:A55</xm:f>
          </x14:formula1>
          <xm:sqref>G10</xm:sqref>
        </x14:dataValidation>
        <x14:dataValidation type="list" allowBlank="1" xr:uid="{00000000-0002-0000-2000-000001000000}">
          <x14:formula1>
            <xm:f>'Please select which app (enum)'!A3:A4</xm:f>
          </x14:formula1>
          <xm:sqref>G5</xm:sqref>
        </x14:dataValidation>
        <x14:dataValidation type="list" allowBlank="1" xr:uid="{00000000-0002-0000-2000-000002000000}">
          <x14:formula1>
            <xm:f>'Choose which option app (enum)'!A3:A4</xm:f>
          </x14:formula1>
          <xm:sqref>G6</xm:sqref>
        </x14:dataValidation>
        <x14:dataValidation type="list" allowBlank="1" xr:uid="{00000000-0002-0000-2000-000003000000}">
          <x14:formula1>
            <xm:f>'Select the option th 3 (enum)'!A3:A4</xm:f>
          </x14:formula1>
          <xm:sqref>G7</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G15"/>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308</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c r="A5" s="3" t="s">
        <v>11</v>
      </c>
      <c r="B5" s="3" t="s">
        <v>15</v>
      </c>
      <c r="C5" s="3" t="s">
        <v>13</v>
      </c>
      <c r="D5" s="3"/>
      <c r="E5" s="3" t="s">
        <v>310</v>
      </c>
      <c r="F5" s="3" t="s">
        <v>14</v>
      </c>
      <c r="G5" s="3" t="s">
        <v>17</v>
      </c>
    </row>
    <row r="6" spans="1:7" ht="29">
      <c r="A6" s="3" t="s">
        <v>11</v>
      </c>
      <c r="B6" s="3" t="s">
        <v>53</v>
      </c>
      <c r="C6" s="4" t="s">
        <v>311</v>
      </c>
      <c r="D6" s="3"/>
      <c r="E6" s="3" t="s">
        <v>312</v>
      </c>
      <c r="F6" s="3" t="s">
        <v>14</v>
      </c>
      <c r="G6" s="3" t="s">
        <v>313</v>
      </c>
    </row>
    <row r="7" spans="1:7" ht="29">
      <c r="A7" s="3" t="s">
        <v>11</v>
      </c>
      <c r="B7" s="3" t="s">
        <v>139</v>
      </c>
      <c r="C7" s="3" t="s">
        <v>13</v>
      </c>
      <c r="D7" s="3"/>
      <c r="E7" s="3" t="s">
        <v>314</v>
      </c>
      <c r="F7" s="3" t="s">
        <v>14</v>
      </c>
      <c r="G7" s="3">
        <v>1</v>
      </c>
    </row>
    <row r="8" spans="1:7" ht="29">
      <c r="A8" s="3" t="s">
        <v>11</v>
      </c>
      <c r="B8" s="3" t="s">
        <v>139</v>
      </c>
      <c r="C8" s="3" t="s">
        <v>13</v>
      </c>
      <c r="D8" s="3"/>
      <c r="E8" s="3" t="s">
        <v>315</v>
      </c>
      <c r="F8" s="3" t="s">
        <v>14</v>
      </c>
      <c r="G8" s="3">
        <v>1</v>
      </c>
    </row>
    <row r="9" spans="1:7" ht="43.5">
      <c r="A9" s="3" t="s">
        <v>11</v>
      </c>
      <c r="B9" s="3" t="s">
        <v>139</v>
      </c>
      <c r="C9" s="3" t="s">
        <v>13</v>
      </c>
      <c r="D9" s="3"/>
      <c r="E9" s="3" t="s">
        <v>316</v>
      </c>
      <c r="F9" s="3" t="s">
        <v>14</v>
      </c>
      <c r="G9" s="3">
        <v>1</v>
      </c>
    </row>
    <row r="10" spans="1:7" ht="29">
      <c r="A10" s="3" t="s">
        <v>14</v>
      </c>
      <c r="B10" s="3" t="s">
        <v>139</v>
      </c>
      <c r="C10" s="3" t="s">
        <v>13</v>
      </c>
      <c r="D10" s="3" t="s">
        <v>14</v>
      </c>
      <c r="E10" s="3" t="s">
        <v>317</v>
      </c>
      <c r="F10" s="3" t="s">
        <v>14</v>
      </c>
      <c r="G10" s="3">
        <v>1</v>
      </c>
    </row>
    <row r="11" spans="1:7" ht="29">
      <c r="A11" s="3" t="s">
        <v>14</v>
      </c>
      <c r="B11" s="3" t="s">
        <v>139</v>
      </c>
      <c r="C11" s="3" t="s">
        <v>13</v>
      </c>
      <c r="D11" s="3" t="s">
        <v>14</v>
      </c>
      <c r="E11" s="3" t="s">
        <v>318</v>
      </c>
      <c r="F11" s="3" t="s">
        <v>14</v>
      </c>
      <c r="G11" s="3">
        <v>1</v>
      </c>
    </row>
    <row r="12" spans="1:7" ht="29">
      <c r="A12" s="3" t="s">
        <v>14</v>
      </c>
      <c r="B12" s="3" t="s">
        <v>139</v>
      </c>
      <c r="C12" s="3" t="s">
        <v>13</v>
      </c>
      <c r="D12" s="3" t="s">
        <v>14</v>
      </c>
      <c r="E12" s="3" t="s">
        <v>319</v>
      </c>
      <c r="F12" s="3" t="s">
        <v>14</v>
      </c>
      <c r="G12" s="3">
        <v>1</v>
      </c>
    </row>
    <row r="13" spans="1:7" ht="29">
      <c r="A13" s="3" t="s">
        <v>14</v>
      </c>
      <c r="B13" s="3" t="s">
        <v>139</v>
      </c>
      <c r="C13" s="3" t="s">
        <v>13</v>
      </c>
      <c r="D13" s="3" t="s">
        <v>14</v>
      </c>
      <c r="E13" s="3" t="s">
        <v>320</v>
      </c>
      <c r="F13" s="3" t="s">
        <v>14</v>
      </c>
      <c r="G13" s="3">
        <v>1</v>
      </c>
    </row>
    <row r="14" spans="1:7" ht="29">
      <c r="A14" s="3" t="s">
        <v>14</v>
      </c>
      <c r="B14" s="3" t="s">
        <v>139</v>
      </c>
      <c r="C14" s="3" t="s">
        <v>13</v>
      </c>
      <c r="D14" s="3" t="s">
        <v>14</v>
      </c>
      <c r="E14" s="3" t="s">
        <v>321</v>
      </c>
      <c r="F14" s="3" t="s">
        <v>14</v>
      </c>
      <c r="G14" s="3">
        <v>1</v>
      </c>
    </row>
    <row r="15" spans="1:7" ht="29">
      <c r="A15" s="3" t="s">
        <v>14</v>
      </c>
      <c r="B15" s="3" t="s">
        <v>139</v>
      </c>
      <c r="C15" s="3" t="s">
        <v>13</v>
      </c>
      <c r="D15" s="3" t="s">
        <v>14</v>
      </c>
      <c r="E15" s="3" t="s">
        <v>322</v>
      </c>
      <c r="F15" s="3" t="s">
        <v>14</v>
      </c>
      <c r="G15" s="3">
        <v>1</v>
      </c>
    </row>
  </sheetData>
  <mergeCells count="3">
    <mergeCell ref="A1:G1"/>
    <mergeCell ref="B2:G2"/>
    <mergeCell ref="B3:G3"/>
  </mergeCells>
  <hyperlinks>
    <hyperlink ref="C6" location="#'Type of fossil fuel use (enum)'!A3" display="Type of fossil fuel use (enum)" xr:uid="{00000000-0004-0000-2100-000000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00000000-0002-0000-2100-000000000000}">
          <x14:formula1>
            <xm:f>'Type of fossil fuel use (enum)'!A3:A55</xm:f>
          </x14:formula1>
          <xm:sqref>G6</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G200"/>
  <sheetViews>
    <sheetView workbookViewId="0"/>
  </sheetViews>
  <sheetFormatPr defaultRowHeight="14.5" outlineLevelRow="7"/>
  <cols>
    <col min="1" max="1" width="20" customWidth="1"/>
    <col min="2" max="2" width="40" customWidth="1"/>
    <col min="3" max="4" width="20" customWidth="1"/>
    <col min="5" max="5" width="70" customWidth="1"/>
    <col min="6" max="6" width="30" customWidth="1"/>
    <col min="7" max="7" width="50" customWidth="1"/>
  </cols>
  <sheetData>
    <row r="1" spans="1:7" ht="18.5">
      <c r="A1" s="17" t="s">
        <v>188</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72.5">
      <c r="A5" s="3" t="s">
        <v>11</v>
      </c>
      <c r="B5" s="3" t="s">
        <v>53</v>
      </c>
      <c r="C5" s="4" t="s">
        <v>190</v>
      </c>
      <c r="D5" s="3"/>
      <c r="E5" s="3" t="s">
        <v>191</v>
      </c>
      <c r="F5" s="3" t="s">
        <v>14</v>
      </c>
      <c r="G5" s="3" t="s">
        <v>192</v>
      </c>
    </row>
    <row r="6" spans="1:7">
      <c r="A6" s="3" t="s">
        <v>14</v>
      </c>
      <c r="B6" s="4" t="s">
        <v>193</v>
      </c>
      <c r="C6" s="3" t="s">
        <v>13</v>
      </c>
      <c r="D6" s="3" t="b">
        <f>EXACT(G5,"Calculate the combined margin emission factor of the applicable electricity system, using the procedures in the latest approved version of the “Use Tool 7 to calculate the emission factor for an electricity system” (EFEL,j/k/l,y = EFgrid,CM,y)")</f>
        <v>1</v>
      </c>
      <c r="E6" s="3" t="s">
        <v>193</v>
      </c>
      <c r="F6" s="3" t="s">
        <v>14</v>
      </c>
      <c r="G6" s="3" t="s">
        <v>13</v>
      </c>
    </row>
    <row r="7" spans="1:7" outlineLevel="1" collapsed="1">
      <c r="A7" s="5" t="s">
        <v>11</v>
      </c>
      <c r="B7" s="5" t="s">
        <v>15</v>
      </c>
      <c r="C7" s="5" t="s">
        <v>13</v>
      </c>
      <c r="D7" s="5"/>
      <c r="E7" s="5" t="s">
        <v>194</v>
      </c>
      <c r="F7" s="5" t="s">
        <v>14</v>
      </c>
      <c r="G7" s="5" t="s">
        <v>17</v>
      </c>
    </row>
    <row r="8" spans="1:7" ht="29" outlineLevel="1" collapsed="1">
      <c r="A8" s="5" t="s">
        <v>11</v>
      </c>
      <c r="B8" s="5" t="s">
        <v>53</v>
      </c>
      <c r="C8" s="8" t="s">
        <v>195</v>
      </c>
      <c r="D8" s="5"/>
      <c r="E8" s="5" t="s">
        <v>196</v>
      </c>
      <c r="F8" s="5" t="s">
        <v>14</v>
      </c>
      <c r="G8" s="5" t="s">
        <v>197</v>
      </c>
    </row>
    <row r="9" spans="1:7" outlineLevel="1" collapsed="1">
      <c r="A9" s="6" t="s">
        <v>14</v>
      </c>
      <c r="B9" s="7" t="s">
        <v>198</v>
      </c>
      <c r="C9" s="6" t="s">
        <v>13</v>
      </c>
      <c r="D9" s="6" t="b">
        <f>EXACT(G8,"Annual")</f>
        <v>0</v>
      </c>
      <c r="E9" s="6" t="s">
        <v>199</v>
      </c>
      <c r="F9" s="6" t="s">
        <v>14</v>
      </c>
      <c r="G9" s="6" t="s">
        <v>13</v>
      </c>
    </row>
    <row r="10" spans="1:7" ht="29" outlineLevel="2" collapsed="1">
      <c r="A10" s="5" t="s">
        <v>11</v>
      </c>
      <c r="B10" s="5" t="s">
        <v>53</v>
      </c>
      <c r="C10" s="8" t="s">
        <v>200</v>
      </c>
      <c r="D10" s="5"/>
      <c r="E10" s="5" t="s">
        <v>199</v>
      </c>
      <c r="F10" s="5" t="s">
        <v>14</v>
      </c>
      <c r="G10" s="5" t="s">
        <v>11</v>
      </c>
    </row>
    <row r="11" spans="1:7" outlineLevel="2" collapsed="1">
      <c r="A11" s="6" t="s">
        <v>14</v>
      </c>
      <c r="B11" s="7" t="s">
        <v>201</v>
      </c>
      <c r="C11" s="6" t="s">
        <v>13</v>
      </c>
      <c r="D11" s="6" t="b">
        <f>EXACT(G10,"No")</f>
        <v>0</v>
      </c>
      <c r="E11" s="6" t="s">
        <v>202</v>
      </c>
      <c r="F11" s="6" t="s">
        <v>14</v>
      </c>
      <c r="G11" s="6" t="s">
        <v>13</v>
      </c>
    </row>
    <row r="12" spans="1:7" ht="29" outlineLevel="3" collapsed="1">
      <c r="A12" s="5" t="s">
        <v>11</v>
      </c>
      <c r="B12" s="5" t="s">
        <v>53</v>
      </c>
      <c r="C12" s="8" t="s">
        <v>203</v>
      </c>
      <c r="D12" s="5"/>
      <c r="E12" s="5" t="s">
        <v>202</v>
      </c>
      <c r="F12" s="5" t="s">
        <v>14</v>
      </c>
      <c r="G12" s="5" t="s">
        <v>11</v>
      </c>
    </row>
    <row r="13" spans="1:7" outlineLevel="3" collapsed="1">
      <c r="A13" s="6" t="s">
        <v>14</v>
      </c>
      <c r="B13" s="7" t="s">
        <v>204</v>
      </c>
      <c r="C13" s="6" t="s">
        <v>13</v>
      </c>
      <c r="D13" s="6" t="b">
        <f>EXACT(G12,"No")</f>
        <v>0</v>
      </c>
      <c r="E13" s="6" t="s">
        <v>205</v>
      </c>
      <c r="F13" s="6" t="s">
        <v>14</v>
      </c>
      <c r="G13" s="6" t="s">
        <v>13</v>
      </c>
    </row>
    <row r="14" spans="1:7" ht="29" outlineLevel="4" collapsed="1">
      <c r="A14" s="5" t="s">
        <v>11</v>
      </c>
      <c r="B14" s="5" t="s">
        <v>53</v>
      </c>
      <c r="C14" s="8" t="s">
        <v>206</v>
      </c>
      <c r="D14" s="5"/>
      <c r="E14" s="5" t="s">
        <v>205</v>
      </c>
      <c r="F14" s="5" t="s">
        <v>14</v>
      </c>
      <c r="G14" s="5" t="s">
        <v>11</v>
      </c>
    </row>
    <row r="15" spans="1:7" outlineLevel="4" collapsed="1">
      <c r="A15" s="6" t="s">
        <v>14</v>
      </c>
      <c r="B15" s="7" t="s">
        <v>207</v>
      </c>
      <c r="C15" s="6" t="s">
        <v>13</v>
      </c>
      <c r="D15" s="6" t="b">
        <f>EXACT(G14,"No")</f>
        <v>0</v>
      </c>
      <c r="E15" s="6" t="s">
        <v>208</v>
      </c>
      <c r="F15" s="6" t="s">
        <v>14</v>
      </c>
      <c r="G15" s="6" t="s">
        <v>13</v>
      </c>
    </row>
    <row r="16" spans="1:7" ht="29" outlineLevel="5" collapsed="1">
      <c r="A16" s="5" t="s">
        <v>11</v>
      </c>
      <c r="B16" s="5" t="s">
        <v>53</v>
      </c>
      <c r="C16" s="8" t="s">
        <v>328</v>
      </c>
      <c r="D16" s="5"/>
      <c r="E16" s="5" t="s">
        <v>208</v>
      </c>
      <c r="F16" s="5" t="s">
        <v>14</v>
      </c>
      <c r="G16" s="5" t="s">
        <v>11</v>
      </c>
    </row>
    <row r="17" spans="1:7" ht="29" outlineLevel="5" collapsed="1">
      <c r="A17" s="6" t="s">
        <v>14</v>
      </c>
      <c r="B17" s="7" t="s">
        <v>329</v>
      </c>
      <c r="C17" s="6" t="s">
        <v>13</v>
      </c>
      <c r="D17" s="6" t="b">
        <f>EXACT(G16,"No")</f>
        <v>0</v>
      </c>
      <c r="E17" s="6" t="s">
        <v>330</v>
      </c>
      <c r="F17" s="6" t="s">
        <v>14</v>
      </c>
      <c r="G17" s="6" t="s">
        <v>13</v>
      </c>
    </row>
    <row r="18" spans="1:7" ht="29" outlineLevel="6" collapsed="1">
      <c r="A18" s="5" t="s">
        <v>11</v>
      </c>
      <c r="B18" s="5" t="s">
        <v>53</v>
      </c>
      <c r="C18" s="8" t="s">
        <v>395</v>
      </c>
      <c r="D18" s="5"/>
      <c r="E18" s="5" t="s">
        <v>330</v>
      </c>
      <c r="F18" s="5" t="s">
        <v>14</v>
      </c>
      <c r="G18" s="5" t="s">
        <v>11</v>
      </c>
    </row>
    <row r="19" spans="1:7" ht="47" outlineLevel="6" collapsed="1">
      <c r="A19" s="5" t="s">
        <v>14</v>
      </c>
      <c r="B19" s="5" t="s">
        <v>60</v>
      </c>
      <c r="C19" s="9" t="s">
        <v>61</v>
      </c>
      <c r="D19" s="5" t="b">
        <f>EXACT(G18,"No")</f>
        <v>0</v>
      </c>
      <c r="E19" s="10" t="s">
        <v>396</v>
      </c>
      <c r="F19" s="5" t="s">
        <v>14</v>
      </c>
      <c r="G19" s="5" t="s">
        <v>13</v>
      </c>
    </row>
    <row r="20" spans="1:7" outlineLevel="6" collapsed="1">
      <c r="A20" s="6" t="s">
        <v>14</v>
      </c>
      <c r="B20" s="7" t="s">
        <v>211</v>
      </c>
      <c r="C20" s="6" t="s">
        <v>13</v>
      </c>
      <c r="D20" s="6" t="b">
        <f>EXACT(G18,"Yes")</f>
        <v>1</v>
      </c>
      <c r="E20" s="6" t="s">
        <v>397</v>
      </c>
      <c r="F20" s="6" t="s">
        <v>14</v>
      </c>
      <c r="G20" s="6" t="s">
        <v>13</v>
      </c>
    </row>
    <row r="21" spans="1:7" ht="29" outlineLevel="7" collapsed="1">
      <c r="A21" s="5" t="s">
        <v>11</v>
      </c>
      <c r="B21" s="5" t="s">
        <v>53</v>
      </c>
      <c r="C21" s="8" t="s">
        <v>213</v>
      </c>
      <c r="D21" s="5"/>
      <c r="E21" s="5" t="s">
        <v>214</v>
      </c>
      <c r="F21" s="5" t="s">
        <v>14</v>
      </c>
      <c r="G21" s="5" t="s">
        <v>215</v>
      </c>
    </row>
    <row r="22" spans="1:7" ht="29" outlineLevel="7" collapsed="1">
      <c r="A22" s="5" t="s">
        <v>14</v>
      </c>
      <c r="B22" s="8" t="s">
        <v>216</v>
      </c>
      <c r="C22" s="5" t="s">
        <v>13</v>
      </c>
      <c r="D22" s="5" t="b">
        <f>EXACT(G21,"Based on the total net electricity generation of all power plants serving the system and the fuel types and total fuel consumption of the project electricity system")</f>
        <v>0</v>
      </c>
      <c r="E22" s="5" t="s">
        <v>217</v>
      </c>
      <c r="F22" s="5" t="s">
        <v>14</v>
      </c>
      <c r="G22" s="5" t="s">
        <v>13</v>
      </c>
    </row>
    <row r="23" spans="1:7" outlineLevel="7" collapsed="1">
      <c r="A23" s="5" t="s">
        <v>14</v>
      </c>
      <c r="B23" s="8" t="s">
        <v>218</v>
      </c>
      <c r="C23" s="5" t="s">
        <v>13</v>
      </c>
      <c r="D23" s="5" t="b">
        <f>EXACT(G21,"Based on the net electricity generation and a CO2 emission factor of each power unit")</f>
        <v>1</v>
      </c>
      <c r="E23" s="5" t="s">
        <v>219</v>
      </c>
      <c r="F23" s="5" t="s">
        <v>14</v>
      </c>
      <c r="G23" s="5" t="s">
        <v>13</v>
      </c>
    </row>
    <row r="24" spans="1:7" outlineLevel="7" collapsed="1">
      <c r="A24" s="5" t="s">
        <v>14</v>
      </c>
      <c r="B24" s="5" t="s">
        <v>139</v>
      </c>
      <c r="C24" s="5" t="s">
        <v>13</v>
      </c>
      <c r="D24" s="5" t="s">
        <v>14</v>
      </c>
      <c r="E24" s="5" t="s">
        <v>220</v>
      </c>
      <c r="F24" s="5" t="s">
        <v>14</v>
      </c>
      <c r="G24" s="5">
        <v>1</v>
      </c>
    </row>
    <row r="25" spans="1:7" outlineLevel="5" collapsed="1">
      <c r="A25" s="6" t="s">
        <v>14</v>
      </c>
      <c r="B25" s="7" t="s">
        <v>209</v>
      </c>
      <c r="C25" s="6" t="s">
        <v>13</v>
      </c>
      <c r="D25" s="6" t="b">
        <f>EXACT(G16,"Yes")</f>
        <v>1</v>
      </c>
      <c r="E25" s="6" t="s">
        <v>210</v>
      </c>
      <c r="F25" s="6" t="s">
        <v>14</v>
      </c>
      <c r="G25" s="6" t="s">
        <v>13</v>
      </c>
    </row>
    <row r="26" spans="1:7" ht="43.5" outlineLevel="6" collapsed="1">
      <c r="A26" s="5" t="s">
        <v>11</v>
      </c>
      <c r="B26" s="5" t="s">
        <v>53</v>
      </c>
      <c r="C26" s="8" t="s">
        <v>331</v>
      </c>
      <c r="D26" s="5"/>
      <c r="E26" s="5" t="s">
        <v>332</v>
      </c>
      <c r="F26" s="5" t="s">
        <v>14</v>
      </c>
      <c r="G26" s="5" t="s">
        <v>333</v>
      </c>
    </row>
    <row r="27" spans="1:7" outlineLevel="6" collapsed="1">
      <c r="A27" s="6" t="s">
        <v>14</v>
      </c>
      <c r="B27" s="7" t="s">
        <v>334</v>
      </c>
      <c r="C27" s="6" t="s">
        <v>13</v>
      </c>
      <c r="D27" s="6" t="b">
        <f>EXACT(G26,"Lambda (λy) should be determined by applying the step wise procedure provided in appendix 3 of methodology")</f>
        <v>0</v>
      </c>
      <c r="E27" s="6" t="s">
        <v>334</v>
      </c>
      <c r="F27" s="6" t="s">
        <v>14</v>
      </c>
      <c r="G27" s="6" t="s">
        <v>13</v>
      </c>
    </row>
    <row r="28" spans="1:7" ht="29" outlineLevel="7" collapsed="1">
      <c r="A28" s="5" t="s">
        <v>11</v>
      </c>
      <c r="B28" s="5" t="s">
        <v>139</v>
      </c>
      <c r="C28" s="5" t="s">
        <v>13</v>
      </c>
      <c r="D28" s="5"/>
      <c r="E28" s="5" t="s">
        <v>398</v>
      </c>
      <c r="F28" s="5" t="s">
        <v>14</v>
      </c>
      <c r="G28" s="5">
        <v>1</v>
      </c>
    </row>
    <row r="29" spans="1:7" outlineLevel="7" collapsed="1">
      <c r="A29" s="5" t="s">
        <v>11</v>
      </c>
      <c r="B29" s="5" t="s">
        <v>15</v>
      </c>
      <c r="C29" s="5" t="s">
        <v>13</v>
      </c>
      <c r="D29" s="5"/>
      <c r="E29" s="5" t="s">
        <v>399</v>
      </c>
      <c r="F29" s="5" t="s">
        <v>14</v>
      </c>
      <c r="G29" s="5" t="s">
        <v>17</v>
      </c>
    </row>
    <row r="30" spans="1:7" outlineLevel="7" collapsed="1">
      <c r="A30" s="5" t="s">
        <v>11</v>
      </c>
      <c r="B30" s="5" t="s">
        <v>400</v>
      </c>
      <c r="C30" s="5" t="s">
        <v>13</v>
      </c>
      <c r="D30" s="5"/>
      <c r="E30" s="5" t="s">
        <v>401</v>
      </c>
      <c r="F30" s="5" t="s">
        <v>14</v>
      </c>
      <c r="G30" s="5" t="s">
        <v>455</v>
      </c>
    </row>
    <row r="31" spans="1:7" outlineLevel="6" collapsed="1">
      <c r="A31" s="6" t="s">
        <v>14</v>
      </c>
      <c r="B31" s="7" t="s">
        <v>335</v>
      </c>
      <c r="C31" s="6" t="s">
        <v>13</v>
      </c>
      <c r="D31" s="6" t="b">
        <f>EXACT(G26,"Use default values of lambda based on the share of electricity generation from low-cost/must-run in total generation")</f>
        <v>1</v>
      </c>
      <c r="E31" s="6" t="s">
        <v>335</v>
      </c>
      <c r="F31" s="6" t="s">
        <v>14</v>
      </c>
      <c r="G31" s="6" t="s">
        <v>13</v>
      </c>
    </row>
    <row r="32" spans="1:7" ht="29" outlineLevel="7" collapsed="1">
      <c r="A32" s="5" t="s">
        <v>14</v>
      </c>
      <c r="B32" s="5" t="s">
        <v>139</v>
      </c>
      <c r="C32" s="5" t="s">
        <v>13</v>
      </c>
      <c r="D32" s="5" t="s">
        <v>14</v>
      </c>
      <c r="E32" s="5" t="s">
        <v>398</v>
      </c>
      <c r="F32" s="5" t="s">
        <v>14</v>
      </c>
      <c r="G32" s="5">
        <v>1</v>
      </c>
    </row>
    <row r="33" spans="1:7" outlineLevel="7" collapsed="1">
      <c r="A33" s="5" t="s">
        <v>14</v>
      </c>
      <c r="B33" s="5" t="s">
        <v>139</v>
      </c>
      <c r="C33" s="5" t="s">
        <v>13</v>
      </c>
      <c r="D33" s="5" t="s">
        <v>14</v>
      </c>
      <c r="E33" s="5" t="s">
        <v>403</v>
      </c>
      <c r="F33" s="5" t="s">
        <v>14</v>
      </c>
      <c r="G33" s="5">
        <v>1</v>
      </c>
    </row>
    <row r="34" spans="1:7" ht="29" outlineLevel="7" collapsed="1">
      <c r="A34" s="5" t="s">
        <v>11</v>
      </c>
      <c r="B34" s="5" t="s">
        <v>139</v>
      </c>
      <c r="C34" s="5" t="s">
        <v>13</v>
      </c>
      <c r="D34" s="5"/>
      <c r="E34" s="5" t="s">
        <v>404</v>
      </c>
      <c r="F34" s="5" t="s">
        <v>11</v>
      </c>
      <c r="G34" s="5">
        <v>1</v>
      </c>
    </row>
    <row r="35" spans="1:7" outlineLevel="7" collapsed="1">
      <c r="A35" s="5" t="s">
        <v>11</v>
      </c>
      <c r="B35" s="5" t="s">
        <v>139</v>
      </c>
      <c r="C35" s="5" t="s">
        <v>13</v>
      </c>
      <c r="D35" s="5"/>
      <c r="E35" s="5" t="s">
        <v>405</v>
      </c>
      <c r="F35" s="5" t="s">
        <v>11</v>
      </c>
      <c r="G35" s="5">
        <v>1</v>
      </c>
    </row>
    <row r="36" spans="1:7" outlineLevel="7" collapsed="1">
      <c r="A36" s="5" t="s">
        <v>11</v>
      </c>
      <c r="B36" s="5" t="s">
        <v>139</v>
      </c>
      <c r="C36" s="5" t="s">
        <v>13</v>
      </c>
      <c r="D36" s="5"/>
      <c r="E36" s="5" t="s">
        <v>406</v>
      </c>
      <c r="F36" s="5" t="s">
        <v>14</v>
      </c>
      <c r="G36" s="5">
        <v>1</v>
      </c>
    </row>
    <row r="37" spans="1:7" outlineLevel="6" collapsed="1">
      <c r="A37" s="5" t="s">
        <v>14</v>
      </c>
      <c r="B37" s="5" t="s">
        <v>139</v>
      </c>
      <c r="C37" s="5" t="s">
        <v>13</v>
      </c>
      <c r="D37" s="5" t="s">
        <v>14</v>
      </c>
      <c r="E37" s="5" t="s">
        <v>336</v>
      </c>
      <c r="F37" s="5" t="s">
        <v>14</v>
      </c>
      <c r="G37" s="5">
        <v>1</v>
      </c>
    </row>
    <row r="38" spans="1:7" outlineLevel="6" collapsed="1">
      <c r="A38" s="6" t="s">
        <v>11</v>
      </c>
      <c r="B38" s="7" t="s">
        <v>224</v>
      </c>
      <c r="C38" s="6" t="s">
        <v>13</v>
      </c>
      <c r="D38" s="6"/>
      <c r="E38" s="6" t="s">
        <v>225</v>
      </c>
      <c r="F38" s="6" t="s">
        <v>11</v>
      </c>
      <c r="G38" s="6" t="s">
        <v>13</v>
      </c>
    </row>
    <row r="39" spans="1:7" ht="29" outlineLevel="7" collapsed="1">
      <c r="A39" s="5" t="s">
        <v>11</v>
      </c>
      <c r="B39" s="5" t="s">
        <v>53</v>
      </c>
      <c r="C39" s="8" t="s">
        <v>341</v>
      </c>
      <c r="D39" s="5"/>
      <c r="E39" s="5" t="s">
        <v>342</v>
      </c>
      <c r="F39" s="5" t="s">
        <v>14</v>
      </c>
      <c r="G39" s="5" t="s">
        <v>343</v>
      </c>
    </row>
    <row r="40" spans="1:7" outlineLevel="7" collapsed="1">
      <c r="A40" s="5" t="s">
        <v>14</v>
      </c>
      <c r="B40" s="8" t="s">
        <v>344</v>
      </c>
      <c r="C40" s="5" t="s">
        <v>13</v>
      </c>
      <c r="D40" s="5" t="b">
        <f>EXACT(G39,"Only data available is the electricity generation for the specific power unit")</f>
        <v>0</v>
      </c>
      <c r="E40" s="5" t="s">
        <v>345</v>
      </c>
      <c r="F40" s="5" t="s">
        <v>14</v>
      </c>
      <c r="G40" s="5" t="s">
        <v>13</v>
      </c>
    </row>
    <row r="41" spans="1:7" ht="29" outlineLevel="7" collapsed="1">
      <c r="A41" s="5" t="s">
        <v>14</v>
      </c>
      <c r="B41" s="8" t="s">
        <v>346</v>
      </c>
      <c r="C41" s="5" t="s">
        <v>13</v>
      </c>
      <c r="D41" s="5" t="b">
        <f>EXACT(G39,"Only data available for the specific power unit are the electricity generation and the fuel types used")</f>
        <v>0</v>
      </c>
      <c r="E41" s="5" t="s">
        <v>347</v>
      </c>
      <c r="F41" s="5" t="s">
        <v>14</v>
      </c>
      <c r="G41" s="5" t="s">
        <v>13</v>
      </c>
    </row>
    <row r="42" spans="1:7" outlineLevel="7" collapsed="1">
      <c r="A42" s="5" t="s">
        <v>14</v>
      </c>
      <c r="B42" s="8" t="s">
        <v>348</v>
      </c>
      <c r="C42" s="5" t="s">
        <v>13</v>
      </c>
      <c r="D42" s="5" t="b">
        <f>EXACT(G39,"Data available for fuel consumption and electricity generation")</f>
        <v>1</v>
      </c>
      <c r="E42" s="5" t="s">
        <v>343</v>
      </c>
      <c r="F42" s="5" t="s">
        <v>14</v>
      </c>
      <c r="G42" s="5" t="s">
        <v>13</v>
      </c>
    </row>
    <row r="43" spans="1:7" outlineLevel="4" collapsed="1">
      <c r="A43" s="6" t="s">
        <v>14</v>
      </c>
      <c r="B43" s="7" t="s">
        <v>209</v>
      </c>
      <c r="C43" s="6" t="s">
        <v>13</v>
      </c>
      <c r="D43" s="6" t="b">
        <f>EXACT(G14,"Yes")</f>
        <v>1</v>
      </c>
      <c r="E43" s="6" t="s">
        <v>210</v>
      </c>
      <c r="F43" s="6" t="s">
        <v>14</v>
      </c>
      <c r="G43" s="6" t="s">
        <v>13</v>
      </c>
    </row>
    <row r="44" spans="1:7" ht="43.5" outlineLevel="5" collapsed="1">
      <c r="A44" s="5" t="s">
        <v>11</v>
      </c>
      <c r="B44" s="5" t="s">
        <v>53</v>
      </c>
      <c r="C44" s="8" t="s">
        <v>331</v>
      </c>
      <c r="D44" s="5"/>
      <c r="E44" s="5" t="s">
        <v>332</v>
      </c>
      <c r="F44" s="5" t="s">
        <v>14</v>
      </c>
      <c r="G44" s="5" t="s">
        <v>333</v>
      </c>
    </row>
    <row r="45" spans="1:7" outlineLevel="5" collapsed="1">
      <c r="A45" s="6" t="s">
        <v>14</v>
      </c>
      <c r="B45" s="7" t="s">
        <v>334</v>
      </c>
      <c r="C45" s="6" t="s">
        <v>13</v>
      </c>
      <c r="D45" s="6" t="b">
        <f>EXACT(G44,"Lambda (λy) should be determined by applying the step wise procedure provided in appendix 3 of methodology")</f>
        <v>0</v>
      </c>
      <c r="E45" s="6" t="s">
        <v>334</v>
      </c>
      <c r="F45" s="6" t="s">
        <v>14</v>
      </c>
      <c r="G45" s="6" t="s">
        <v>13</v>
      </c>
    </row>
    <row r="46" spans="1:7" ht="29" outlineLevel="6" collapsed="1">
      <c r="A46" s="5" t="s">
        <v>11</v>
      </c>
      <c r="B46" s="5" t="s">
        <v>139</v>
      </c>
      <c r="C46" s="5" t="s">
        <v>13</v>
      </c>
      <c r="D46" s="5"/>
      <c r="E46" s="5" t="s">
        <v>398</v>
      </c>
      <c r="F46" s="5" t="s">
        <v>14</v>
      </c>
      <c r="G46" s="5">
        <v>1</v>
      </c>
    </row>
    <row r="47" spans="1:7" outlineLevel="6" collapsed="1">
      <c r="A47" s="5" t="s">
        <v>11</v>
      </c>
      <c r="B47" s="5" t="s">
        <v>15</v>
      </c>
      <c r="C47" s="5" t="s">
        <v>13</v>
      </c>
      <c r="D47" s="5"/>
      <c r="E47" s="5" t="s">
        <v>399</v>
      </c>
      <c r="F47" s="5" t="s">
        <v>14</v>
      </c>
      <c r="G47" s="5" t="s">
        <v>17</v>
      </c>
    </row>
    <row r="48" spans="1:7" outlineLevel="6" collapsed="1">
      <c r="A48" s="5" t="s">
        <v>11</v>
      </c>
      <c r="B48" s="5" t="s">
        <v>400</v>
      </c>
      <c r="C48" s="5" t="s">
        <v>13</v>
      </c>
      <c r="D48" s="5"/>
      <c r="E48" s="5" t="s">
        <v>401</v>
      </c>
      <c r="F48" s="5" t="s">
        <v>14</v>
      </c>
      <c r="G48" s="5" t="s">
        <v>456</v>
      </c>
    </row>
    <row r="49" spans="1:7" outlineLevel="5" collapsed="1">
      <c r="A49" s="6" t="s">
        <v>14</v>
      </c>
      <c r="B49" s="7" t="s">
        <v>335</v>
      </c>
      <c r="C49" s="6" t="s">
        <v>13</v>
      </c>
      <c r="D49" s="6" t="b">
        <f>EXACT(G44,"Use default values of lambda based on the share of electricity generation from low-cost/must-run in total generation")</f>
        <v>1</v>
      </c>
      <c r="E49" s="6" t="s">
        <v>335</v>
      </c>
      <c r="F49" s="6" t="s">
        <v>14</v>
      </c>
      <c r="G49" s="6" t="s">
        <v>13</v>
      </c>
    </row>
    <row r="50" spans="1:7" ht="29" outlineLevel="6" collapsed="1">
      <c r="A50" s="5" t="s">
        <v>14</v>
      </c>
      <c r="B50" s="5" t="s">
        <v>139</v>
      </c>
      <c r="C50" s="5" t="s">
        <v>13</v>
      </c>
      <c r="D50" s="5" t="s">
        <v>14</v>
      </c>
      <c r="E50" s="5" t="s">
        <v>398</v>
      </c>
      <c r="F50" s="5" t="s">
        <v>14</v>
      </c>
      <c r="G50" s="5">
        <v>1</v>
      </c>
    </row>
    <row r="51" spans="1:7" outlineLevel="6" collapsed="1">
      <c r="A51" s="5" t="s">
        <v>14</v>
      </c>
      <c r="B51" s="5" t="s">
        <v>139</v>
      </c>
      <c r="C51" s="5" t="s">
        <v>13</v>
      </c>
      <c r="D51" s="5" t="s">
        <v>14</v>
      </c>
      <c r="E51" s="5" t="s">
        <v>403</v>
      </c>
      <c r="F51" s="5" t="s">
        <v>14</v>
      </c>
      <c r="G51" s="5">
        <v>1</v>
      </c>
    </row>
    <row r="52" spans="1:7" ht="29" outlineLevel="6" collapsed="1">
      <c r="A52" s="5" t="s">
        <v>11</v>
      </c>
      <c r="B52" s="5" t="s">
        <v>139</v>
      </c>
      <c r="C52" s="5" t="s">
        <v>13</v>
      </c>
      <c r="D52" s="5"/>
      <c r="E52" s="5" t="s">
        <v>404</v>
      </c>
      <c r="F52" s="5" t="s">
        <v>11</v>
      </c>
      <c r="G52" s="5">
        <v>1</v>
      </c>
    </row>
    <row r="53" spans="1:7" outlineLevel="6" collapsed="1">
      <c r="A53" s="5" t="s">
        <v>11</v>
      </c>
      <c r="B53" s="5" t="s">
        <v>139</v>
      </c>
      <c r="C53" s="5" t="s">
        <v>13</v>
      </c>
      <c r="D53" s="5"/>
      <c r="E53" s="5" t="s">
        <v>405</v>
      </c>
      <c r="F53" s="5" t="s">
        <v>11</v>
      </c>
      <c r="G53" s="5">
        <v>1</v>
      </c>
    </row>
    <row r="54" spans="1:7" outlineLevel="6" collapsed="1">
      <c r="A54" s="5" t="s">
        <v>11</v>
      </c>
      <c r="B54" s="5" t="s">
        <v>139</v>
      </c>
      <c r="C54" s="5" t="s">
        <v>13</v>
      </c>
      <c r="D54" s="5"/>
      <c r="E54" s="5" t="s">
        <v>406</v>
      </c>
      <c r="F54" s="5" t="s">
        <v>14</v>
      </c>
      <c r="G54" s="5">
        <v>1</v>
      </c>
    </row>
    <row r="55" spans="1:7" outlineLevel="5" collapsed="1">
      <c r="A55" s="5" t="s">
        <v>14</v>
      </c>
      <c r="B55" s="5" t="s">
        <v>139</v>
      </c>
      <c r="C55" s="5" t="s">
        <v>13</v>
      </c>
      <c r="D55" s="5" t="s">
        <v>14</v>
      </c>
      <c r="E55" s="5" t="s">
        <v>336</v>
      </c>
      <c r="F55" s="5" t="s">
        <v>14</v>
      </c>
      <c r="G55" s="5">
        <v>1</v>
      </c>
    </row>
    <row r="56" spans="1:7" outlineLevel="5" collapsed="1">
      <c r="A56" s="6" t="s">
        <v>11</v>
      </c>
      <c r="B56" s="7" t="s">
        <v>224</v>
      </c>
      <c r="C56" s="6" t="s">
        <v>13</v>
      </c>
      <c r="D56" s="6"/>
      <c r="E56" s="6" t="s">
        <v>225</v>
      </c>
      <c r="F56" s="6" t="s">
        <v>11</v>
      </c>
      <c r="G56" s="6" t="s">
        <v>13</v>
      </c>
    </row>
    <row r="57" spans="1:7" ht="29" outlineLevel="6" collapsed="1">
      <c r="A57" s="5" t="s">
        <v>11</v>
      </c>
      <c r="B57" s="5" t="s">
        <v>53</v>
      </c>
      <c r="C57" s="8" t="s">
        <v>341</v>
      </c>
      <c r="D57" s="5"/>
      <c r="E57" s="5" t="s">
        <v>342</v>
      </c>
      <c r="F57" s="5" t="s">
        <v>14</v>
      </c>
      <c r="G57" s="5" t="s">
        <v>343</v>
      </c>
    </row>
    <row r="58" spans="1:7" outlineLevel="6" collapsed="1">
      <c r="A58" s="6" t="s">
        <v>14</v>
      </c>
      <c r="B58" s="7" t="s">
        <v>344</v>
      </c>
      <c r="C58" s="6" t="s">
        <v>13</v>
      </c>
      <c r="D58" s="6" t="b">
        <f>EXACT(G57,"Only data available is the electricity generation for the specific power unit")</f>
        <v>0</v>
      </c>
      <c r="E58" s="6" t="s">
        <v>345</v>
      </c>
      <c r="F58" s="6" t="s">
        <v>14</v>
      </c>
      <c r="G58" s="6" t="s">
        <v>13</v>
      </c>
    </row>
    <row r="59" spans="1:7" outlineLevel="7" collapsed="1">
      <c r="A59" s="5" t="s">
        <v>14</v>
      </c>
      <c r="B59" s="5" t="s">
        <v>139</v>
      </c>
      <c r="C59" s="5" t="s">
        <v>13</v>
      </c>
      <c r="D59" s="5" t="s">
        <v>14</v>
      </c>
      <c r="E59" s="5" t="s">
        <v>408</v>
      </c>
      <c r="F59" s="5" t="s">
        <v>14</v>
      </c>
      <c r="G59" s="5">
        <v>1</v>
      </c>
    </row>
    <row r="60" spans="1:7" ht="29" outlineLevel="7" collapsed="1">
      <c r="A60" s="5" t="s">
        <v>11</v>
      </c>
      <c r="B60" s="5" t="s">
        <v>139</v>
      </c>
      <c r="C60" s="5" t="s">
        <v>13</v>
      </c>
      <c r="D60" s="5"/>
      <c r="E60" s="5" t="s">
        <v>409</v>
      </c>
      <c r="F60" s="5" t="s">
        <v>14</v>
      </c>
      <c r="G60" s="5">
        <v>1</v>
      </c>
    </row>
    <row r="61" spans="1:7" ht="29" outlineLevel="6" collapsed="1">
      <c r="A61" s="6" t="s">
        <v>14</v>
      </c>
      <c r="B61" s="7" t="s">
        <v>346</v>
      </c>
      <c r="C61" s="6" t="s">
        <v>13</v>
      </c>
      <c r="D61" s="6" t="b">
        <f>EXACT(G57,"Only data available for the specific power unit are the electricity generation and the fuel types used")</f>
        <v>0</v>
      </c>
      <c r="E61" s="6" t="s">
        <v>347</v>
      </c>
      <c r="F61" s="6" t="s">
        <v>14</v>
      </c>
      <c r="G61" s="6" t="s">
        <v>13</v>
      </c>
    </row>
    <row r="62" spans="1:7" outlineLevel="7" collapsed="1">
      <c r="A62" s="5" t="s">
        <v>14</v>
      </c>
      <c r="B62" s="5" t="s">
        <v>139</v>
      </c>
      <c r="C62" s="5" t="s">
        <v>13</v>
      </c>
      <c r="D62" s="5" t="s">
        <v>14</v>
      </c>
      <c r="E62" s="5" t="s">
        <v>410</v>
      </c>
      <c r="F62" s="5" t="s">
        <v>14</v>
      </c>
      <c r="G62" s="5">
        <v>1</v>
      </c>
    </row>
    <row r="63" spans="1:7" ht="29" outlineLevel="7" collapsed="1">
      <c r="A63" s="5" t="s">
        <v>11</v>
      </c>
      <c r="B63" s="5" t="s">
        <v>139</v>
      </c>
      <c r="C63" s="5" t="s">
        <v>13</v>
      </c>
      <c r="D63" s="5"/>
      <c r="E63" s="5" t="s">
        <v>409</v>
      </c>
      <c r="F63" s="5" t="s">
        <v>14</v>
      </c>
      <c r="G63" s="5">
        <v>1</v>
      </c>
    </row>
    <row r="64" spans="1:7" ht="29" outlineLevel="7" collapsed="1">
      <c r="A64" s="5" t="s">
        <v>11</v>
      </c>
      <c r="B64" s="5" t="s">
        <v>139</v>
      </c>
      <c r="C64" s="5" t="s">
        <v>13</v>
      </c>
      <c r="D64" s="5"/>
      <c r="E64" s="5" t="s">
        <v>411</v>
      </c>
      <c r="F64" s="5" t="s">
        <v>14</v>
      </c>
      <c r="G64" s="5">
        <v>1</v>
      </c>
    </row>
    <row r="65" spans="1:7" outlineLevel="7" collapsed="1">
      <c r="A65" s="5" t="s">
        <v>11</v>
      </c>
      <c r="B65" s="5" t="s">
        <v>139</v>
      </c>
      <c r="C65" s="5" t="s">
        <v>13</v>
      </c>
      <c r="D65" s="5"/>
      <c r="E65" s="5" t="s">
        <v>412</v>
      </c>
      <c r="F65" s="5" t="s">
        <v>14</v>
      </c>
      <c r="G65" s="5">
        <v>1</v>
      </c>
    </row>
    <row r="66" spans="1:7" outlineLevel="6" collapsed="1">
      <c r="A66" s="6" t="s">
        <v>14</v>
      </c>
      <c r="B66" s="7" t="s">
        <v>348</v>
      </c>
      <c r="C66" s="6" t="s">
        <v>13</v>
      </c>
      <c r="D66" s="6" t="b">
        <f>EXACT(G57,"Data available for fuel consumption and electricity generation")</f>
        <v>1</v>
      </c>
      <c r="E66" s="6" t="s">
        <v>343</v>
      </c>
      <c r="F66" s="6" t="s">
        <v>14</v>
      </c>
      <c r="G66" s="6" t="s">
        <v>13</v>
      </c>
    </row>
    <row r="67" spans="1:7" outlineLevel="7" collapsed="1">
      <c r="A67" s="5" t="s">
        <v>14</v>
      </c>
      <c r="B67" s="5" t="s">
        <v>139</v>
      </c>
      <c r="C67" s="5" t="s">
        <v>13</v>
      </c>
      <c r="D67" s="5" t="s">
        <v>14</v>
      </c>
      <c r="E67" s="5" t="s">
        <v>408</v>
      </c>
      <c r="F67" s="5" t="s">
        <v>14</v>
      </c>
      <c r="G67" s="5">
        <v>1</v>
      </c>
    </row>
    <row r="68" spans="1:7" ht="29" outlineLevel="7" collapsed="1">
      <c r="A68" s="5" t="s">
        <v>11</v>
      </c>
      <c r="B68" s="5" t="s">
        <v>15</v>
      </c>
      <c r="C68" s="5" t="s">
        <v>13</v>
      </c>
      <c r="D68" s="5"/>
      <c r="E68" s="5" t="s">
        <v>413</v>
      </c>
      <c r="F68" s="5" t="s">
        <v>14</v>
      </c>
      <c r="G68" s="5" t="s">
        <v>17</v>
      </c>
    </row>
    <row r="69" spans="1:7" ht="29" outlineLevel="7" collapsed="1">
      <c r="A69" s="5" t="s">
        <v>11</v>
      </c>
      <c r="B69" s="5" t="s">
        <v>139</v>
      </c>
      <c r="C69" s="5" t="s">
        <v>13</v>
      </c>
      <c r="D69" s="5"/>
      <c r="E69" s="5" t="s">
        <v>409</v>
      </c>
      <c r="F69" s="5" t="s">
        <v>14</v>
      </c>
      <c r="G69" s="5">
        <v>1</v>
      </c>
    </row>
    <row r="70" spans="1:7" outlineLevel="7" collapsed="1">
      <c r="A70" s="5" t="s">
        <v>11</v>
      </c>
      <c r="B70" s="5" t="s">
        <v>15</v>
      </c>
      <c r="C70" s="5" t="s">
        <v>13</v>
      </c>
      <c r="D70" s="5"/>
      <c r="E70" s="5" t="s">
        <v>414</v>
      </c>
      <c r="F70" s="5" t="s">
        <v>14</v>
      </c>
      <c r="G70" s="5" t="s">
        <v>17</v>
      </c>
    </row>
    <row r="71" spans="1:7" outlineLevel="7" collapsed="1">
      <c r="A71" s="5" t="s">
        <v>11</v>
      </c>
      <c r="B71" s="8" t="s">
        <v>223</v>
      </c>
      <c r="C71" s="5" t="s">
        <v>13</v>
      </c>
      <c r="D71" s="5"/>
      <c r="E71" s="5" t="s">
        <v>223</v>
      </c>
      <c r="F71" s="5" t="s">
        <v>11</v>
      </c>
      <c r="G71" s="5" t="s">
        <v>13</v>
      </c>
    </row>
    <row r="72" spans="1:7" outlineLevel="3" collapsed="1">
      <c r="A72" s="6" t="s">
        <v>14</v>
      </c>
      <c r="B72" s="7" t="s">
        <v>211</v>
      </c>
      <c r="C72" s="6" t="s">
        <v>13</v>
      </c>
      <c r="D72" s="6" t="b">
        <f>EXACT(G12,"Yes")</f>
        <v>1</v>
      </c>
      <c r="E72" s="6" t="s">
        <v>212</v>
      </c>
      <c r="F72" s="6" t="s">
        <v>14</v>
      </c>
      <c r="G72" s="6" t="s">
        <v>13</v>
      </c>
    </row>
    <row r="73" spans="1:7" ht="29" outlineLevel="4" collapsed="1">
      <c r="A73" s="5" t="s">
        <v>11</v>
      </c>
      <c r="B73" s="5" t="s">
        <v>53</v>
      </c>
      <c r="C73" s="8" t="s">
        <v>213</v>
      </c>
      <c r="D73" s="5"/>
      <c r="E73" s="5" t="s">
        <v>214</v>
      </c>
      <c r="F73" s="5" t="s">
        <v>14</v>
      </c>
      <c r="G73" s="5" t="s">
        <v>215</v>
      </c>
    </row>
    <row r="74" spans="1:7" ht="29" outlineLevel="4" collapsed="1">
      <c r="A74" s="6" t="s">
        <v>14</v>
      </c>
      <c r="B74" s="7" t="s">
        <v>216</v>
      </c>
      <c r="C74" s="6" t="s">
        <v>13</v>
      </c>
      <c r="D74" s="6" t="b">
        <f>EXACT(G73,"Based on the total net electricity generation of all power plants serving the system and the fuel types and total fuel consumption of the project electricity system")</f>
        <v>0</v>
      </c>
      <c r="E74" s="6" t="s">
        <v>217</v>
      </c>
      <c r="F74" s="6" t="s">
        <v>14</v>
      </c>
      <c r="G74" s="6" t="s">
        <v>13</v>
      </c>
    </row>
    <row r="75" spans="1:7" outlineLevel="5" collapsed="1">
      <c r="A75" s="5" t="s">
        <v>14</v>
      </c>
      <c r="B75" s="5" t="s">
        <v>139</v>
      </c>
      <c r="C75" s="5" t="s">
        <v>13</v>
      </c>
      <c r="D75" s="5" t="s">
        <v>14</v>
      </c>
      <c r="E75" s="5" t="s">
        <v>221</v>
      </c>
      <c r="F75" s="5" t="s">
        <v>14</v>
      </c>
      <c r="G75" s="5">
        <v>1</v>
      </c>
    </row>
    <row r="76" spans="1:7" ht="29" outlineLevel="5" collapsed="1">
      <c r="A76" s="5" t="s">
        <v>11</v>
      </c>
      <c r="B76" s="5" t="s">
        <v>139</v>
      </c>
      <c r="C76" s="5" t="s">
        <v>13</v>
      </c>
      <c r="D76" s="5"/>
      <c r="E76" s="5" t="s">
        <v>222</v>
      </c>
      <c r="F76" s="5" t="s">
        <v>14</v>
      </c>
      <c r="G76" s="5">
        <v>1</v>
      </c>
    </row>
    <row r="77" spans="1:7" outlineLevel="5" collapsed="1">
      <c r="A77" s="6" t="s">
        <v>11</v>
      </c>
      <c r="B77" s="7" t="s">
        <v>223</v>
      </c>
      <c r="C77" s="6" t="s">
        <v>13</v>
      </c>
      <c r="D77" s="6"/>
      <c r="E77" s="6" t="s">
        <v>223</v>
      </c>
      <c r="F77" s="6" t="s">
        <v>11</v>
      </c>
      <c r="G77" s="6" t="s">
        <v>13</v>
      </c>
    </row>
    <row r="78" spans="1:7" outlineLevel="6" collapsed="1">
      <c r="A78" s="5" t="s">
        <v>11</v>
      </c>
      <c r="B78" s="5" t="s">
        <v>15</v>
      </c>
      <c r="C78" s="5" t="s">
        <v>13</v>
      </c>
      <c r="D78" s="5"/>
      <c r="E78" s="5" t="s">
        <v>337</v>
      </c>
      <c r="F78" s="5" t="s">
        <v>14</v>
      </c>
      <c r="G78" s="5" t="s">
        <v>17</v>
      </c>
    </row>
    <row r="79" spans="1:7" ht="29" outlineLevel="6" collapsed="1">
      <c r="A79" s="5" t="s">
        <v>11</v>
      </c>
      <c r="B79" s="5" t="s">
        <v>139</v>
      </c>
      <c r="C79" s="5" t="s">
        <v>13</v>
      </c>
      <c r="D79" s="5"/>
      <c r="E79" s="5" t="s">
        <v>338</v>
      </c>
      <c r="F79" s="5" t="s">
        <v>14</v>
      </c>
      <c r="G79" s="5">
        <v>1</v>
      </c>
    </row>
    <row r="80" spans="1:7" ht="29" outlineLevel="6" collapsed="1">
      <c r="A80" s="5" t="s">
        <v>11</v>
      </c>
      <c r="B80" s="5" t="s">
        <v>139</v>
      </c>
      <c r="C80" s="5" t="s">
        <v>13</v>
      </c>
      <c r="D80" s="5"/>
      <c r="E80" s="5" t="s">
        <v>339</v>
      </c>
      <c r="F80" s="5" t="s">
        <v>14</v>
      </c>
      <c r="G80" s="5">
        <v>1</v>
      </c>
    </row>
    <row r="81" spans="1:7" outlineLevel="6" collapsed="1">
      <c r="A81" s="5" t="s">
        <v>11</v>
      </c>
      <c r="B81" s="5" t="s">
        <v>139</v>
      </c>
      <c r="C81" s="5" t="s">
        <v>13</v>
      </c>
      <c r="D81" s="5"/>
      <c r="E81" s="5" t="s">
        <v>340</v>
      </c>
      <c r="F81" s="5" t="s">
        <v>14</v>
      </c>
      <c r="G81" s="5">
        <v>1</v>
      </c>
    </row>
    <row r="82" spans="1:7" outlineLevel="4" collapsed="1">
      <c r="A82" s="6" t="s">
        <v>14</v>
      </c>
      <c r="B82" s="7" t="s">
        <v>218</v>
      </c>
      <c r="C82" s="6" t="s">
        <v>13</v>
      </c>
      <c r="D82" s="6" t="b">
        <f>EXACT(G73,"Based on the net electricity generation and a CO2 emission factor of each power unit")</f>
        <v>1</v>
      </c>
      <c r="E82" s="6" t="s">
        <v>219</v>
      </c>
      <c r="F82" s="6" t="s">
        <v>14</v>
      </c>
      <c r="G82" s="6" t="s">
        <v>13</v>
      </c>
    </row>
    <row r="83" spans="1:7" outlineLevel="5" collapsed="1">
      <c r="A83" s="5" t="s">
        <v>14</v>
      </c>
      <c r="B83" s="5" t="s">
        <v>139</v>
      </c>
      <c r="C83" s="5" t="s">
        <v>13</v>
      </c>
      <c r="D83" s="5" t="s">
        <v>14</v>
      </c>
      <c r="E83" s="5" t="s">
        <v>221</v>
      </c>
      <c r="F83" s="5" t="s">
        <v>14</v>
      </c>
      <c r="G83" s="5">
        <v>1</v>
      </c>
    </row>
    <row r="84" spans="1:7" outlineLevel="5" collapsed="1">
      <c r="A84" s="6" t="s">
        <v>11</v>
      </c>
      <c r="B84" s="7" t="s">
        <v>224</v>
      </c>
      <c r="C84" s="6" t="s">
        <v>13</v>
      </c>
      <c r="D84" s="6"/>
      <c r="E84" s="6" t="s">
        <v>225</v>
      </c>
      <c r="F84" s="6" t="s">
        <v>11</v>
      </c>
      <c r="G84" s="6" t="s">
        <v>13</v>
      </c>
    </row>
    <row r="85" spans="1:7" ht="29" outlineLevel="6" collapsed="1">
      <c r="A85" s="5" t="s">
        <v>11</v>
      </c>
      <c r="B85" s="5" t="s">
        <v>53</v>
      </c>
      <c r="C85" s="8" t="s">
        <v>341</v>
      </c>
      <c r="D85" s="5"/>
      <c r="E85" s="5" t="s">
        <v>342</v>
      </c>
      <c r="F85" s="5" t="s">
        <v>14</v>
      </c>
      <c r="G85" s="5" t="s">
        <v>343</v>
      </c>
    </row>
    <row r="86" spans="1:7" outlineLevel="6" collapsed="1">
      <c r="A86" s="6" t="s">
        <v>14</v>
      </c>
      <c r="B86" s="7" t="s">
        <v>344</v>
      </c>
      <c r="C86" s="6" t="s">
        <v>13</v>
      </c>
      <c r="D86" s="6" t="b">
        <f>EXACT(G85,"Only data available is the electricity generation for the specific power unit")</f>
        <v>0</v>
      </c>
      <c r="E86" s="6" t="s">
        <v>345</v>
      </c>
      <c r="F86" s="6" t="s">
        <v>14</v>
      </c>
      <c r="G86" s="6" t="s">
        <v>13</v>
      </c>
    </row>
    <row r="87" spans="1:7" outlineLevel="7" collapsed="1">
      <c r="A87" s="5" t="s">
        <v>14</v>
      </c>
      <c r="B87" s="5" t="s">
        <v>139</v>
      </c>
      <c r="C87" s="5" t="s">
        <v>13</v>
      </c>
      <c r="D87" s="5" t="s">
        <v>14</v>
      </c>
      <c r="E87" s="5" t="s">
        <v>408</v>
      </c>
      <c r="F87" s="5" t="s">
        <v>14</v>
      </c>
      <c r="G87" s="5">
        <v>1</v>
      </c>
    </row>
    <row r="88" spans="1:7" ht="29" outlineLevel="7" collapsed="1">
      <c r="A88" s="5" t="s">
        <v>11</v>
      </c>
      <c r="B88" s="5" t="s">
        <v>139</v>
      </c>
      <c r="C88" s="5" t="s">
        <v>13</v>
      </c>
      <c r="D88" s="5"/>
      <c r="E88" s="5" t="s">
        <v>409</v>
      </c>
      <c r="F88" s="5" t="s">
        <v>14</v>
      </c>
      <c r="G88" s="5">
        <v>1</v>
      </c>
    </row>
    <row r="89" spans="1:7" ht="29" outlineLevel="6" collapsed="1">
      <c r="A89" s="6" t="s">
        <v>14</v>
      </c>
      <c r="B89" s="7" t="s">
        <v>346</v>
      </c>
      <c r="C89" s="6" t="s">
        <v>13</v>
      </c>
      <c r="D89" s="6" t="b">
        <f>EXACT(G85,"Only data available for the specific power unit are the electricity generation and the fuel types used")</f>
        <v>0</v>
      </c>
      <c r="E89" s="6" t="s">
        <v>347</v>
      </c>
      <c r="F89" s="6" t="s">
        <v>14</v>
      </c>
      <c r="G89" s="6" t="s">
        <v>13</v>
      </c>
    </row>
    <row r="90" spans="1:7" outlineLevel="7" collapsed="1">
      <c r="A90" s="5" t="s">
        <v>14</v>
      </c>
      <c r="B90" s="5" t="s">
        <v>139</v>
      </c>
      <c r="C90" s="5" t="s">
        <v>13</v>
      </c>
      <c r="D90" s="5" t="s">
        <v>14</v>
      </c>
      <c r="E90" s="5" t="s">
        <v>410</v>
      </c>
      <c r="F90" s="5" t="s">
        <v>14</v>
      </c>
      <c r="G90" s="5">
        <v>1</v>
      </c>
    </row>
    <row r="91" spans="1:7" ht="29" outlineLevel="7" collapsed="1">
      <c r="A91" s="5" t="s">
        <v>11</v>
      </c>
      <c r="B91" s="5" t="s">
        <v>139</v>
      </c>
      <c r="C91" s="5" t="s">
        <v>13</v>
      </c>
      <c r="D91" s="5"/>
      <c r="E91" s="5" t="s">
        <v>409</v>
      </c>
      <c r="F91" s="5" t="s">
        <v>14</v>
      </c>
      <c r="G91" s="5">
        <v>1</v>
      </c>
    </row>
    <row r="92" spans="1:7" ht="29" outlineLevel="7" collapsed="1">
      <c r="A92" s="5" t="s">
        <v>11</v>
      </c>
      <c r="B92" s="5" t="s">
        <v>139</v>
      </c>
      <c r="C92" s="5" t="s">
        <v>13</v>
      </c>
      <c r="D92" s="5"/>
      <c r="E92" s="5" t="s">
        <v>411</v>
      </c>
      <c r="F92" s="5" t="s">
        <v>14</v>
      </c>
      <c r="G92" s="5">
        <v>1</v>
      </c>
    </row>
    <row r="93" spans="1:7" outlineLevel="7" collapsed="1">
      <c r="A93" s="5" t="s">
        <v>11</v>
      </c>
      <c r="B93" s="5" t="s">
        <v>139</v>
      </c>
      <c r="C93" s="5" t="s">
        <v>13</v>
      </c>
      <c r="D93" s="5"/>
      <c r="E93" s="5" t="s">
        <v>412</v>
      </c>
      <c r="F93" s="5" t="s">
        <v>14</v>
      </c>
      <c r="G93" s="5">
        <v>1</v>
      </c>
    </row>
    <row r="94" spans="1:7" outlineLevel="6" collapsed="1">
      <c r="A94" s="6" t="s">
        <v>14</v>
      </c>
      <c r="B94" s="7" t="s">
        <v>348</v>
      </c>
      <c r="C94" s="6" t="s">
        <v>13</v>
      </c>
      <c r="D94" s="6" t="b">
        <f>EXACT(G85,"Data available for fuel consumption and electricity generation")</f>
        <v>1</v>
      </c>
      <c r="E94" s="6" t="s">
        <v>343</v>
      </c>
      <c r="F94" s="6" t="s">
        <v>14</v>
      </c>
      <c r="G94" s="6" t="s">
        <v>13</v>
      </c>
    </row>
    <row r="95" spans="1:7" outlineLevel="7" collapsed="1">
      <c r="A95" s="5" t="s">
        <v>14</v>
      </c>
      <c r="B95" s="5" t="s">
        <v>139</v>
      </c>
      <c r="C95" s="5" t="s">
        <v>13</v>
      </c>
      <c r="D95" s="5" t="s">
        <v>14</v>
      </c>
      <c r="E95" s="5" t="s">
        <v>408</v>
      </c>
      <c r="F95" s="5" t="s">
        <v>14</v>
      </c>
      <c r="G95" s="5">
        <v>1</v>
      </c>
    </row>
    <row r="96" spans="1:7" ht="29" outlineLevel="7" collapsed="1">
      <c r="A96" s="5" t="s">
        <v>11</v>
      </c>
      <c r="B96" s="5" t="s">
        <v>15</v>
      </c>
      <c r="C96" s="5" t="s">
        <v>13</v>
      </c>
      <c r="D96" s="5"/>
      <c r="E96" s="5" t="s">
        <v>413</v>
      </c>
      <c r="F96" s="5" t="s">
        <v>14</v>
      </c>
      <c r="G96" s="5" t="s">
        <v>17</v>
      </c>
    </row>
    <row r="97" spans="1:7" ht="29" outlineLevel="7" collapsed="1">
      <c r="A97" s="5" t="s">
        <v>11</v>
      </c>
      <c r="B97" s="5" t="s">
        <v>139</v>
      </c>
      <c r="C97" s="5" t="s">
        <v>13</v>
      </c>
      <c r="D97" s="5"/>
      <c r="E97" s="5" t="s">
        <v>409</v>
      </c>
      <c r="F97" s="5" t="s">
        <v>14</v>
      </c>
      <c r="G97" s="5">
        <v>1</v>
      </c>
    </row>
    <row r="98" spans="1:7" outlineLevel="7" collapsed="1">
      <c r="A98" s="5" t="s">
        <v>11</v>
      </c>
      <c r="B98" s="5" t="s">
        <v>15</v>
      </c>
      <c r="C98" s="5" t="s">
        <v>13</v>
      </c>
      <c r="D98" s="5"/>
      <c r="E98" s="5" t="s">
        <v>414</v>
      </c>
      <c r="F98" s="5" t="s">
        <v>14</v>
      </c>
      <c r="G98" s="5" t="s">
        <v>17</v>
      </c>
    </row>
    <row r="99" spans="1:7" outlineLevel="7" collapsed="1">
      <c r="A99" s="5" t="s">
        <v>11</v>
      </c>
      <c r="B99" s="8" t="s">
        <v>223</v>
      </c>
      <c r="C99" s="5" t="s">
        <v>13</v>
      </c>
      <c r="D99" s="5"/>
      <c r="E99" s="5" t="s">
        <v>223</v>
      </c>
      <c r="F99" s="5" t="s">
        <v>11</v>
      </c>
      <c r="G99" s="5" t="s">
        <v>13</v>
      </c>
    </row>
    <row r="100" spans="1:7" outlineLevel="4" collapsed="1">
      <c r="A100" s="5" t="s">
        <v>14</v>
      </c>
      <c r="B100" s="5" t="s">
        <v>139</v>
      </c>
      <c r="C100" s="5" t="s">
        <v>13</v>
      </c>
      <c r="D100" s="5" t="s">
        <v>14</v>
      </c>
      <c r="E100" s="5" t="s">
        <v>220</v>
      </c>
      <c r="F100" s="5" t="s">
        <v>14</v>
      </c>
      <c r="G100" s="5">
        <v>1</v>
      </c>
    </row>
    <row r="101" spans="1:7" outlineLevel="2" collapsed="1">
      <c r="A101" s="6" t="s">
        <v>14</v>
      </c>
      <c r="B101" s="7" t="s">
        <v>211</v>
      </c>
      <c r="C101" s="6" t="s">
        <v>13</v>
      </c>
      <c r="D101" s="6" t="b">
        <f>EXACT(G10,"Yes")</f>
        <v>1</v>
      </c>
      <c r="E101" s="6" t="s">
        <v>212</v>
      </c>
      <c r="F101" s="6" t="s">
        <v>14</v>
      </c>
      <c r="G101" s="6" t="s">
        <v>13</v>
      </c>
    </row>
    <row r="102" spans="1:7" ht="29" outlineLevel="3" collapsed="1">
      <c r="A102" s="5" t="s">
        <v>11</v>
      </c>
      <c r="B102" s="5" t="s">
        <v>53</v>
      </c>
      <c r="C102" s="8" t="s">
        <v>213</v>
      </c>
      <c r="D102" s="5"/>
      <c r="E102" s="5" t="s">
        <v>214</v>
      </c>
      <c r="F102" s="5" t="s">
        <v>14</v>
      </c>
      <c r="G102" s="5" t="s">
        <v>215</v>
      </c>
    </row>
    <row r="103" spans="1:7" ht="29" outlineLevel="3" collapsed="1">
      <c r="A103" s="6" t="s">
        <v>14</v>
      </c>
      <c r="B103" s="7" t="s">
        <v>216</v>
      </c>
      <c r="C103" s="6" t="s">
        <v>13</v>
      </c>
      <c r="D103" s="6" t="b">
        <f>EXACT(G102,"Based on the total net electricity generation of all power plants serving the system and the fuel types and total fuel consumption of the project electricity system")</f>
        <v>0</v>
      </c>
      <c r="E103" s="6" t="s">
        <v>217</v>
      </c>
      <c r="F103" s="6" t="s">
        <v>14</v>
      </c>
      <c r="G103" s="6" t="s">
        <v>13</v>
      </c>
    </row>
    <row r="104" spans="1:7" outlineLevel="4" collapsed="1">
      <c r="A104" s="5" t="s">
        <v>14</v>
      </c>
      <c r="B104" s="5" t="s">
        <v>139</v>
      </c>
      <c r="C104" s="5" t="s">
        <v>13</v>
      </c>
      <c r="D104" s="5" t="s">
        <v>14</v>
      </c>
      <c r="E104" s="5" t="s">
        <v>221</v>
      </c>
      <c r="F104" s="5" t="s">
        <v>14</v>
      </c>
      <c r="G104" s="5">
        <v>1</v>
      </c>
    </row>
    <row r="105" spans="1:7" ht="29" outlineLevel="4" collapsed="1">
      <c r="A105" s="5" t="s">
        <v>11</v>
      </c>
      <c r="B105" s="5" t="s">
        <v>139</v>
      </c>
      <c r="C105" s="5" t="s">
        <v>13</v>
      </c>
      <c r="D105" s="5"/>
      <c r="E105" s="5" t="s">
        <v>222</v>
      </c>
      <c r="F105" s="5" t="s">
        <v>14</v>
      </c>
      <c r="G105" s="5">
        <v>1</v>
      </c>
    </row>
    <row r="106" spans="1:7" outlineLevel="4" collapsed="1">
      <c r="A106" s="6" t="s">
        <v>11</v>
      </c>
      <c r="B106" s="7" t="s">
        <v>223</v>
      </c>
      <c r="C106" s="6" t="s">
        <v>13</v>
      </c>
      <c r="D106" s="6"/>
      <c r="E106" s="6" t="s">
        <v>223</v>
      </c>
      <c r="F106" s="6" t="s">
        <v>11</v>
      </c>
      <c r="G106" s="6" t="s">
        <v>13</v>
      </c>
    </row>
    <row r="107" spans="1:7" outlineLevel="5" collapsed="1">
      <c r="A107" s="5" t="s">
        <v>11</v>
      </c>
      <c r="B107" s="5" t="s">
        <v>15</v>
      </c>
      <c r="C107" s="5" t="s">
        <v>13</v>
      </c>
      <c r="D107" s="5"/>
      <c r="E107" s="5" t="s">
        <v>337</v>
      </c>
      <c r="F107" s="5" t="s">
        <v>14</v>
      </c>
      <c r="G107" s="5" t="s">
        <v>17</v>
      </c>
    </row>
    <row r="108" spans="1:7" ht="29" outlineLevel="5" collapsed="1">
      <c r="A108" s="5" t="s">
        <v>11</v>
      </c>
      <c r="B108" s="5" t="s">
        <v>139</v>
      </c>
      <c r="C108" s="5" t="s">
        <v>13</v>
      </c>
      <c r="D108" s="5"/>
      <c r="E108" s="5" t="s">
        <v>338</v>
      </c>
      <c r="F108" s="5" t="s">
        <v>14</v>
      </c>
      <c r="G108" s="5">
        <v>1</v>
      </c>
    </row>
    <row r="109" spans="1:7" ht="29" outlineLevel="5" collapsed="1">
      <c r="A109" s="5" t="s">
        <v>11</v>
      </c>
      <c r="B109" s="5" t="s">
        <v>139</v>
      </c>
      <c r="C109" s="5" t="s">
        <v>13</v>
      </c>
      <c r="D109" s="5"/>
      <c r="E109" s="5" t="s">
        <v>339</v>
      </c>
      <c r="F109" s="5" t="s">
        <v>14</v>
      </c>
      <c r="G109" s="5">
        <v>1</v>
      </c>
    </row>
    <row r="110" spans="1:7" outlineLevel="5" collapsed="1">
      <c r="A110" s="5" t="s">
        <v>11</v>
      </c>
      <c r="B110" s="5" t="s">
        <v>139</v>
      </c>
      <c r="C110" s="5" t="s">
        <v>13</v>
      </c>
      <c r="D110" s="5"/>
      <c r="E110" s="5" t="s">
        <v>340</v>
      </c>
      <c r="F110" s="5" t="s">
        <v>14</v>
      </c>
      <c r="G110" s="5">
        <v>1</v>
      </c>
    </row>
    <row r="111" spans="1:7" outlineLevel="3" collapsed="1">
      <c r="A111" s="6" t="s">
        <v>14</v>
      </c>
      <c r="B111" s="7" t="s">
        <v>218</v>
      </c>
      <c r="C111" s="6" t="s">
        <v>13</v>
      </c>
      <c r="D111" s="6" t="b">
        <f>EXACT(G102,"Based on the net electricity generation and a CO2 emission factor of each power unit")</f>
        <v>1</v>
      </c>
      <c r="E111" s="6" t="s">
        <v>219</v>
      </c>
      <c r="F111" s="6" t="s">
        <v>14</v>
      </c>
      <c r="G111" s="6" t="s">
        <v>13</v>
      </c>
    </row>
    <row r="112" spans="1:7" outlineLevel="4" collapsed="1">
      <c r="A112" s="5" t="s">
        <v>14</v>
      </c>
      <c r="B112" s="5" t="s">
        <v>139</v>
      </c>
      <c r="C112" s="5" t="s">
        <v>13</v>
      </c>
      <c r="D112" s="5" t="s">
        <v>14</v>
      </c>
      <c r="E112" s="5" t="s">
        <v>221</v>
      </c>
      <c r="F112" s="5" t="s">
        <v>14</v>
      </c>
      <c r="G112" s="5">
        <v>1</v>
      </c>
    </row>
    <row r="113" spans="1:7" outlineLevel="4" collapsed="1">
      <c r="A113" s="6" t="s">
        <v>11</v>
      </c>
      <c r="B113" s="7" t="s">
        <v>224</v>
      </c>
      <c r="C113" s="6" t="s">
        <v>13</v>
      </c>
      <c r="D113" s="6"/>
      <c r="E113" s="6" t="s">
        <v>225</v>
      </c>
      <c r="F113" s="6" t="s">
        <v>11</v>
      </c>
      <c r="G113" s="6" t="s">
        <v>13</v>
      </c>
    </row>
    <row r="114" spans="1:7" ht="29" outlineLevel="5" collapsed="1">
      <c r="A114" s="5" t="s">
        <v>11</v>
      </c>
      <c r="B114" s="5" t="s">
        <v>53</v>
      </c>
      <c r="C114" s="8" t="s">
        <v>341</v>
      </c>
      <c r="D114" s="5"/>
      <c r="E114" s="5" t="s">
        <v>342</v>
      </c>
      <c r="F114" s="5" t="s">
        <v>14</v>
      </c>
      <c r="G114" s="5" t="s">
        <v>343</v>
      </c>
    </row>
    <row r="115" spans="1:7" outlineLevel="5" collapsed="1">
      <c r="A115" s="6" t="s">
        <v>14</v>
      </c>
      <c r="B115" s="7" t="s">
        <v>344</v>
      </c>
      <c r="C115" s="6" t="s">
        <v>13</v>
      </c>
      <c r="D115" s="6" t="b">
        <f>EXACT(G114,"Only data available is the electricity generation for the specific power unit")</f>
        <v>0</v>
      </c>
      <c r="E115" s="6" t="s">
        <v>345</v>
      </c>
      <c r="F115" s="6" t="s">
        <v>14</v>
      </c>
      <c r="G115" s="6" t="s">
        <v>13</v>
      </c>
    </row>
    <row r="116" spans="1:7" outlineLevel="6" collapsed="1">
      <c r="A116" s="5" t="s">
        <v>14</v>
      </c>
      <c r="B116" s="5" t="s">
        <v>139</v>
      </c>
      <c r="C116" s="5" t="s">
        <v>13</v>
      </c>
      <c r="D116" s="5" t="s">
        <v>14</v>
      </c>
      <c r="E116" s="5" t="s">
        <v>408</v>
      </c>
      <c r="F116" s="5" t="s">
        <v>14</v>
      </c>
      <c r="G116" s="5">
        <v>1</v>
      </c>
    </row>
    <row r="117" spans="1:7" ht="29" outlineLevel="6" collapsed="1">
      <c r="A117" s="5" t="s">
        <v>11</v>
      </c>
      <c r="B117" s="5" t="s">
        <v>139</v>
      </c>
      <c r="C117" s="5" t="s">
        <v>13</v>
      </c>
      <c r="D117" s="5"/>
      <c r="E117" s="5" t="s">
        <v>409</v>
      </c>
      <c r="F117" s="5" t="s">
        <v>14</v>
      </c>
      <c r="G117" s="5">
        <v>1</v>
      </c>
    </row>
    <row r="118" spans="1:7" ht="29" outlineLevel="5" collapsed="1">
      <c r="A118" s="6" t="s">
        <v>14</v>
      </c>
      <c r="B118" s="7" t="s">
        <v>346</v>
      </c>
      <c r="C118" s="6" t="s">
        <v>13</v>
      </c>
      <c r="D118" s="6" t="b">
        <f>EXACT(G114,"Only data available for the specific power unit are the electricity generation and the fuel types used")</f>
        <v>0</v>
      </c>
      <c r="E118" s="6" t="s">
        <v>347</v>
      </c>
      <c r="F118" s="6" t="s">
        <v>14</v>
      </c>
      <c r="G118" s="6" t="s">
        <v>13</v>
      </c>
    </row>
    <row r="119" spans="1:7" outlineLevel="6" collapsed="1">
      <c r="A119" s="5" t="s">
        <v>14</v>
      </c>
      <c r="B119" s="5" t="s">
        <v>139</v>
      </c>
      <c r="C119" s="5" t="s">
        <v>13</v>
      </c>
      <c r="D119" s="5" t="s">
        <v>14</v>
      </c>
      <c r="E119" s="5" t="s">
        <v>410</v>
      </c>
      <c r="F119" s="5" t="s">
        <v>14</v>
      </c>
      <c r="G119" s="5">
        <v>1</v>
      </c>
    </row>
    <row r="120" spans="1:7" ht="29" outlineLevel="6" collapsed="1">
      <c r="A120" s="5" t="s">
        <v>11</v>
      </c>
      <c r="B120" s="5" t="s">
        <v>139</v>
      </c>
      <c r="C120" s="5" t="s">
        <v>13</v>
      </c>
      <c r="D120" s="5"/>
      <c r="E120" s="5" t="s">
        <v>409</v>
      </c>
      <c r="F120" s="5" t="s">
        <v>14</v>
      </c>
      <c r="G120" s="5">
        <v>1</v>
      </c>
    </row>
    <row r="121" spans="1:7" ht="29" outlineLevel="6" collapsed="1">
      <c r="A121" s="5" t="s">
        <v>11</v>
      </c>
      <c r="B121" s="5" t="s">
        <v>139</v>
      </c>
      <c r="C121" s="5" t="s">
        <v>13</v>
      </c>
      <c r="D121" s="5"/>
      <c r="E121" s="5" t="s">
        <v>411</v>
      </c>
      <c r="F121" s="5" t="s">
        <v>14</v>
      </c>
      <c r="G121" s="5">
        <v>1</v>
      </c>
    </row>
    <row r="122" spans="1:7" outlineLevel="6" collapsed="1">
      <c r="A122" s="5" t="s">
        <v>11</v>
      </c>
      <c r="B122" s="5" t="s">
        <v>139</v>
      </c>
      <c r="C122" s="5" t="s">
        <v>13</v>
      </c>
      <c r="D122" s="5"/>
      <c r="E122" s="5" t="s">
        <v>412</v>
      </c>
      <c r="F122" s="5" t="s">
        <v>14</v>
      </c>
      <c r="G122" s="5">
        <v>1</v>
      </c>
    </row>
    <row r="123" spans="1:7" outlineLevel="5" collapsed="1">
      <c r="A123" s="6" t="s">
        <v>14</v>
      </c>
      <c r="B123" s="7" t="s">
        <v>348</v>
      </c>
      <c r="C123" s="6" t="s">
        <v>13</v>
      </c>
      <c r="D123" s="6" t="b">
        <f>EXACT(G114,"Data available for fuel consumption and electricity generation")</f>
        <v>1</v>
      </c>
      <c r="E123" s="6" t="s">
        <v>343</v>
      </c>
      <c r="F123" s="6" t="s">
        <v>14</v>
      </c>
      <c r="G123" s="6" t="s">
        <v>13</v>
      </c>
    </row>
    <row r="124" spans="1:7" outlineLevel="6" collapsed="1">
      <c r="A124" s="5" t="s">
        <v>14</v>
      </c>
      <c r="B124" s="5" t="s">
        <v>139</v>
      </c>
      <c r="C124" s="5" t="s">
        <v>13</v>
      </c>
      <c r="D124" s="5" t="s">
        <v>14</v>
      </c>
      <c r="E124" s="5" t="s">
        <v>408</v>
      </c>
      <c r="F124" s="5" t="s">
        <v>14</v>
      </c>
      <c r="G124" s="5">
        <v>1</v>
      </c>
    </row>
    <row r="125" spans="1:7" ht="29" outlineLevel="6" collapsed="1">
      <c r="A125" s="5" t="s">
        <v>11</v>
      </c>
      <c r="B125" s="5" t="s">
        <v>15</v>
      </c>
      <c r="C125" s="5" t="s">
        <v>13</v>
      </c>
      <c r="D125" s="5"/>
      <c r="E125" s="5" t="s">
        <v>413</v>
      </c>
      <c r="F125" s="5" t="s">
        <v>14</v>
      </c>
      <c r="G125" s="5" t="s">
        <v>17</v>
      </c>
    </row>
    <row r="126" spans="1:7" ht="29" outlineLevel="6" collapsed="1">
      <c r="A126" s="5" t="s">
        <v>11</v>
      </c>
      <c r="B126" s="5" t="s">
        <v>139</v>
      </c>
      <c r="C126" s="5" t="s">
        <v>13</v>
      </c>
      <c r="D126" s="5"/>
      <c r="E126" s="5" t="s">
        <v>409</v>
      </c>
      <c r="F126" s="5" t="s">
        <v>14</v>
      </c>
      <c r="G126" s="5">
        <v>1</v>
      </c>
    </row>
    <row r="127" spans="1:7" outlineLevel="6" collapsed="1">
      <c r="A127" s="5" t="s">
        <v>11</v>
      </c>
      <c r="B127" s="5" t="s">
        <v>15</v>
      </c>
      <c r="C127" s="5" t="s">
        <v>13</v>
      </c>
      <c r="D127" s="5"/>
      <c r="E127" s="5" t="s">
        <v>414</v>
      </c>
      <c r="F127" s="5" t="s">
        <v>14</v>
      </c>
      <c r="G127" s="5" t="s">
        <v>17</v>
      </c>
    </row>
    <row r="128" spans="1:7" outlineLevel="6" collapsed="1">
      <c r="A128" s="6" t="s">
        <v>11</v>
      </c>
      <c r="B128" s="7" t="s">
        <v>223</v>
      </c>
      <c r="C128" s="6" t="s">
        <v>13</v>
      </c>
      <c r="D128" s="6"/>
      <c r="E128" s="6" t="s">
        <v>223</v>
      </c>
      <c r="F128" s="6" t="s">
        <v>11</v>
      </c>
      <c r="G128" s="6" t="s">
        <v>13</v>
      </c>
    </row>
    <row r="129" spans="1:7" outlineLevel="7" collapsed="1">
      <c r="A129" s="5" t="s">
        <v>11</v>
      </c>
      <c r="B129" s="5" t="s">
        <v>15</v>
      </c>
      <c r="C129" s="5" t="s">
        <v>13</v>
      </c>
      <c r="D129" s="5"/>
      <c r="E129" s="5" t="s">
        <v>337</v>
      </c>
      <c r="F129" s="5" t="s">
        <v>14</v>
      </c>
      <c r="G129" s="5" t="s">
        <v>17</v>
      </c>
    </row>
    <row r="130" spans="1:7" ht="29" outlineLevel="7" collapsed="1">
      <c r="A130" s="5" t="s">
        <v>11</v>
      </c>
      <c r="B130" s="5" t="s">
        <v>139</v>
      </c>
      <c r="C130" s="5" t="s">
        <v>13</v>
      </c>
      <c r="D130" s="5"/>
      <c r="E130" s="5" t="s">
        <v>338</v>
      </c>
      <c r="F130" s="5" t="s">
        <v>14</v>
      </c>
      <c r="G130" s="5">
        <v>1</v>
      </c>
    </row>
    <row r="131" spans="1:7" ht="29" outlineLevel="7" collapsed="1">
      <c r="A131" s="5" t="s">
        <v>11</v>
      </c>
      <c r="B131" s="5" t="s">
        <v>139</v>
      </c>
      <c r="C131" s="5" t="s">
        <v>13</v>
      </c>
      <c r="D131" s="5"/>
      <c r="E131" s="5" t="s">
        <v>339</v>
      </c>
      <c r="F131" s="5" t="s">
        <v>14</v>
      </c>
      <c r="G131" s="5">
        <v>1</v>
      </c>
    </row>
    <row r="132" spans="1:7" outlineLevel="7" collapsed="1">
      <c r="A132" s="5" t="s">
        <v>11</v>
      </c>
      <c r="B132" s="5" t="s">
        <v>139</v>
      </c>
      <c r="C132" s="5" t="s">
        <v>13</v>
      </c>
      <c r="D132" s="5"/>
      <c r="E132" s="5" t="s">
        <v>340</v>
      </c>
      <c r="F132" s="5" t="s">
        <v>14</v>
      </c>
      <c r="G132" s="5">
        <v>1</v>
      </c>
    </row>
    <row r="133" spans="1:7" outlineLevel="3" collapsed="1">
      <c r="A133" s="5" t="s">
        <v>14</v>
      </c>
      <c r="B133" s="5" t="s">
        <v>139</v>
      </c>
      <c r="C133" s="5" t="s">
        <v>13</v>
      </c>
      <c r="D133" s="5" t="s">
        <v>14</v>
      </c>
      <c r="E133" s="5" t="s">
        <v>220</v>
      </c>
      <c r="F133" s="5" t="s">
        <v>14</v>
      </c>
      <c r="G133" s="5">
        <v>1</v>
      </c>
    </row>
    <row r="134" spans="1:7" outlineLevel="1" collapsed="1">
      <c r="A134" s="6" t="s">
        <v>14</v>
      </c>
      <c r="B134" s="7" t="s">
        <v>226</v>
      </c>
      <c r="C134" s="6" t="s">
        <v>13</v>
      </c>
      <c r="D134" s="6" t="b">
        <f>EXACT(G8,"Hourly")</f>
        <v>1</v>
      </c>
      <c r="E134" s="6" t="s">
        <v>227</v>
      </c>
      <c r="F134" s="6" t="s">
        <v>14</v>
      </c>
      <c r="G134" s="6" t="s">
        <v>13</v>
      </c>
    </row>
    <row r="135" spans="1:7" ht="29" outlineLevel="2" collapsed="1">
      <c r="A135" s="5" t="s">
        <v>11</v>
      </c>
      <c r="B135" s="5" t="s">
        <v>53</v>
      </c>
      <c r="C135" s="8" t="s">
        <v>228</v>
      </c>
      <c r="D135" s="5"/>
      <c r="E135" s="5" t="s">
        <v>229</v>
      </c>
      <c r="F135" s="5" t="s">
        <v>14</v>
      </c>
      <c r="G135" s="5" t="s">
        <v>230</v>
      </c>
    </row>
    <row r="136" spans="1:7" ht="29" outlineLevel="2" collapsed="1">
      <c r="A136" s="5" t="s">
        <v>11</v>
      </c>
      <c r="B136" s="5" t="s">
        <v>139</v>
      </c>
      <c r="C136" s="5" t="s">
        <v>13</v>
      </c>
      <c r="D136" s="5"/>
      <c r="E136" s="5" t="s">
        <v>231</v>
      </c>
      <c r="F136" s="5" t="s">
        <v>14</v>
      </c>
      <c r="G136" s="5">
        <v>1</v>
      </c>
    </row>
    <row r="137" spans="1:7" outlineLevel="1" collapsed="1">
      <c r="A137" s="6" t="s">
        <v>11</v>
      </c>
      <c r="B137" s="7" t="s">
        <v>232</v>
      </c>
      <c r="C137" s="6" t="s">
        <v>13</v>
      </c>
      <c r="D137" s="6"/>
      <c r="E137" s="6" t="s">
        <v>232</v>
      </c>
      <c r="F137" s="6" t="s">
        <v>14</v>
      </c>
      <c r="G137" s="6" t="s">
        <v>13</v>
      </c>
    </row>
    <row r="138" spans="1:7" outlineLevel="2" collapsed="1">
      <c r="A138" s="5" t="s">
        <v>14</v>
      </c>
      <c r="B138" s="5" t="s">
        <v>139</v>
      </c>
      <c r="C138" s="5" t="s">
        <v>13</v>
      </c>
      <c r="D138" s="5" t="s">
        <v>14</v>
      </c>
      <c r="E138" s="5" t="s">
        <v>233</v>
      </c>
      <c r="F138" s="5" t="s">
        <v>14</v>
      </c>
      <c r="G138" s="5">
        <v>1</v>
      </c>
    </row>
    <row r="139" spans="1:7" ht="409.5" outlineLevel="2" collapsed="1">
      <c r="A139" s="5" t="s">
        <v>14</v>
      </c>
      <c r="B139" s="5" t="s">
        <v>60</v>
      </c>
      <c r="C139" s="9" t="s">
        <v>61</v>
      </c>
      <c r="D139" s="5"/>
      <c r="E139" s="10" t="s">
        <v>234</v>
      </c>
      <c r="F139" s="5" t="s">
        <v>14</v>
      </c>
      <c r="G139" s="5" t="s">
        <v>13</v>
      </c>
    </row>
    <row r="140" spans="1:7" outlineLevel="2" collapsed="1">
      <c r="A140" s="5" t="s">
        <v>11</v>
      </c>
      <c r="B140" s="5" t="s">
        <v>139</v>
      </c>
      <c r="C140" s="5" t="s">
        <v>13</v>
      </c>
      <c r="D140" s="5"/>
      <c r="E140" s="5" t="s">
        <v>235</v>
      </c>
      <c r="F140" s="5" t="s">
        <v>14</v>
      </c>
      <c r="G140" s="5">
        <v>1</v>
      </c>
    </row>
    <row r="141" spans="1:7" outlineLevel="2" collapsed="1">
      <c r="A141" s="5" t="s">
        <v>11</v>
      </c>
      <c r="B141" s="5" t="s">
        <v>139</v>
      </c>
      <c r="C141" s="5" t="s">
        <v>13</v>
      </c>
      <c r="D141" s="5"/>
      <c r="E141" s="5" t="s">
        <v>236</v>
      </c>
      <c r="F141" s="5" t="s">
        <v>14</v>
      </c>
      <c r="G141" s="5">
        <v>1</v>
      </c>
    </row>
    <row r="142" spans="1:7" outlineLevel="2" collapsed="1">
      <c r="A142" s="6" t="s">
        <v>11</v>
      </c>
      <c r="B142" s="7" t="s">
        <v>237</v>
      </c>
      <c r="C142" s="6" t="s">
        <v>13</v>
      </c>
      <c r="D142" s="6"/>
      <c r="E142" s="6" t="s">
        <v>237</v>
      </c>
      <c r="F142" s="6" t="s">
        <v>11</v>
      </c>
      <c r="G142" s="6" t="s">
        <v>13</v>
      </c>
    </row>
    <row r="143" spans="1:7" outlineLevel="3" collapsed="1">
      <c r="A143" s="5" t="s">
        <v>11</v>
      </c>
      <c r="B143" s="5" t="s">
        <v>15</v>
      </c>
      <c r="C143" s="5" t="s">
        <v>13</v>
      </c>
      <c r="D143" s="5"/>
      <c r="E143" s="5" t="s">
        <v>238</v>
      </c>
      <c r="F143" s="5" t="s">
        <v>14</v>
      </c>
      <c r="G143" s="5" t="s">
        <v>17</v>
      </c>
    </row>
    <row r="144" spans="1:7" outlineLevel="3" collapsed="1">
      <c r="A144" s="5" t="s">
        <v>11</v>
      </c>
      <c r="B144" s="5" t="s">
        <v>41</v>
      </c>
      <c r="C144" s="5" t="s">
        <v>13</v>
      </c>
      <c r="D144" s="5"/>
      <c r="E144" s="5" t="s">
        <v>239</v>
      </c>
      <c r="F144" s="5" t="s">
        <v>14</v>
      </c>
      <c r="G144" s="5" t="s">
        <v>43</v>
      </c>
    </row>
    <row r="145" spans="1:7" outlineLevel="3" collapsed="1">
      <c r="A145" s="5" t="s">
        <v>11</v>
      </c>
      <c r="B145" s="5" t="s">
        <v>139</v>
      </c>
      <c r="C145" s="5" t="s">
        <v>13</v>
      </c>
      <c r="D145" s="5"/>
      <c r="E145" s="5" t="s">
        <v>240</v>
      </c>
      <c r="F145" s="5" t="s">
        <v>14</v>
      </c>
      <c r="G145" s="5">
        <v>1</v>
      </c>
    </row>
    <row r="146" spans="1:7" outlineLevel="3" collapsed="1">
      <c r="A146" s="5" t="s">
        <v>11</v>
      </c>
      <c r="B146" s="5" t="s">
        <v>139</v>
      </c>
      <c r="C146" s="5" t="s">
        <v>13</v>
      </c>
      <c r="D146" s="5"/>
      <c r="E146" s="5" t="s">
        <v>241</v>
      </c>
      <c r="F146" s="5" t="s">
        <v>14</v>
      </c>
      <c r="G146" s="5">
        <v>1</v>
      </c>
    </row>
    <row r="147" spans="1:7" outlineLevel="1" collapsed="1">
      <c r="A147" s="6" t="s">
        <v>11</v>
      </c>
      <c r="B147" s="7" t="s">
        <v>242</v>
      </c>
      <c r="C147" s="6" t="s">
        <v>13</v>
      </c>
      <c r="D147" s="6"/>
      <c r="E147" s="6" t="s">
        <v>242</v>
      </c>
      <c r="F147" s="6" t="s">
        <v>14</v>
      </c>
      <c r="G147" s="6" t="s">
        <v>13</v>
      </c>
    </row>
    <row r="148" spans="1:7" ht="29" outlineLevel="2" collapsed="1">
      <c r="A148" s="5" t="s">
        <v>11</v>
      </c>
      <c r="B148" s="5" t="s">
        <v>53</v>
      </c>
      <c r="C148" s="8" t="s">
        <v>243</v>
      </c>
      <c r="D148" s="5"/>
      <c r="E148" s="5" t="s">
        <v>244</v>
      </c>
      <c r="F148" s="5" t="s">
        <v>14</v>
      </c>
      <c r="G148" s="5" t="s">
        <v>11</v>
      </c>
    </row>
    <row r="149" spans="1:7" outlineLevel="2" collapsed="1">
      <c r="A149" s="6" t="s">
        <v>14</v>
      </c>
      <c r="B149" s="7" t="s">
        <v>245</v>
      </c>
      <c r="C149" s="6" t="s">
        <v>13</v>
      </c>
      <c r="D149" s="6" t="b">
        <f>EXACT(G148,"No")</f>
        <v>0</v>
      </c>
      <c r="E149" s="6" t="s">
        <v>246</v>
      </c>
      <c r="F149" s="6" t="s">
        <v>14</v>
      </c>
      <c r="G149" s="6" t="s">
        <v>13</v>
      </c>
    </row>
    <row r="150" spans="1:7" ht="29" outlineLevel="3" collapsed="1">
      <c r="A150" s="5" t="s">
        <v>11</v>
      </c>
      <c r="B150" s="5" t="s">
        <v>53</v>
      </c>
      <c r="C150" s="8" t="s">
        <v>247</v>
      </c>
      <c r="D150" s="5"/>
      <c r="E150" s="5" t="s">
        <v>248</v>
      </c>
      <c r="F150" s="5" t="s">
        <v>14</v>
      </c>
      <c r="G150" s="5" t="s">
        <v>249</v>
      </c>
    </row>
    <row r="151" spans="1:7" outlineLevel="3" collapsed="1">
      <c r="A151" s="6" t="s">
        <v>14</v>
      </c>
      <c r="B151" s="7" t="s">
        <v>250</v>
      </c>
      <c r="C151" s="6" t="s">
        <v>13</v>
      </c>
      <c r="D151" s="6" t="b">
        <f>EXACT(G150,"Neither")</f>
        <v>0</v>
      </c>
      <c r="E151" s="6" t="s">
        <v>250</v>
      </c>
      <c r="F151" s="6" t="s">
        <v>14</v>
      </c>
      <c r="G151" s="6" t="s">
        <v>13</v>
      </c>
    </row>
    <row r="152" spans="1:7" outlineLevel="4" collapsed="1">
      <c r="A152" s="5" t="s">
        <v>14</v>
      </c>
      <c r="B152" s="5" t="s">
        <v>139</v>
      </c>
      <c r="C152" s="5" t="s">
        <v>13</v>
      </c>
      <c r="D152" s="5" t="s">
        <v>14</v>
      </c>
      <c r="E152" s="5" t="s">
        <v>251</v>
      </c>
      <c r="F152" s="5" t="s">
        <v>14</v>
      </c>
      <c r="G152" s="5">
        <v>1</v>
      </c>
    </row>
    <row r="153" spans="1:7" outlineLevel="4" collapsed="1">
      <c r="A153" s="5" t="s">
        <v>14</v>
      </c>
      <c r="B153" s="5" t="s">
        <v>139</v>
      </c>
      <c r="C153" s="5" t="s">
        <v>13</v>
      </c>
      <c r="D153" s="5" t="s">
        <v>14</v>
      </c>
      <c r="E153" s="5" t="s">
        <v>252</v>
      </c>
      <c r="F153" s="5" t="s">
        <v>14</v>
      </c>
      <c r="G153" s="5">
        <v>1</v>
      </c>
    </row>
    <row r="154" spans="1:7" outlineLevel="4" collapsed="1">
      <c r="A154" s="5" t="s">
        <v>14</v>
      </c>
      <c r="B154" s="5" t="s">
        <v>139</v>
      </c>
      <c r="C154" s="5" t="s">
        <v>13</v>
      </c>
      <c r="D154" s="5" t="s">
        <v>14</v>
      </c>
      <c r="E154" s="5" t="s">
        <v>253</v>
      </c>
      <c r="F154" s="5" t="s">
        <v>14</v>
      </c>
      <c r="G154" s="5">
        <v>1</v>
      </c>
    </row>
    <row r="155" spans="1:7" outlineLevel="4" collapsed="1">
      <c r="A155" s="5" t="s">
        <v>14</v>
      </c>
      <c r="B155" s="5" t="s">
        <v>139</v>
      </c>
      <c r="C155" s="5" t="s">
        <v>13</v>
      </c>
      <c r="D155" s="5" t="s">
        <v>14</v>
      </c>
      <c r="E155" s="5" t="s">
        <v>233</v>
      </c>
      <c r="F155" s="5" t="s">
        <v>14</v>
      </c>
      <c r="G155" s="5">
        <v>1</v>
      </c>
    </row>
    <row r="156" spans="1:7" ht="29" outlineLevel="4" collapsed="1">
      <c r="A156" s="5" t="s">
        <v>11</v>
      </c>
      <c r="B156" s="5" t="s">
        <v>53</v>
      </c>
      <c r="C156" s="8" t="s">
        <v>254</v>
      </c>
      <c r="D156" s="5"/>
      <c r="E156" s="5" t="s">
        <v>255</v>
      </c>
      <c r="F156" s="5" t="s">
        <v>14</v>
      </c>
      <c r="G156" s="5" t="s">
        <v>11</v>
      </c>
    </row>
    <row r="157" spans="1:7" ht="43.5" outlineLevel="4" collapsed="1">
      <c r="A157" s="5" t="s">
        <v>11</v>
      </c>
      <c r="B157" s="5" t="s">
        <v>53</v>
      </c>
      <c r="C157" s="8" t="s">
        <v>256</v>
      </c>
      <c r="D157" s="5"/>
      <c r="E157" s="5" t="s">
        <v>257</v>
      </c>
      <c r="F157" s="5" t="s">
        <v>14</v>
      </c>
      <c r="G157" s="5" t="s">
        <v>258</v>
      </c>
    </row>
    <row r="158" spans="1:7" ht="29" outlineLevel="4" collapsed="1">
      <c r="A158" s="5" t="s">
        <v>11</v>
      </c>
      <c r="B158" s="5" t="s">
        <v>53</v>
      </c>
      <c r="C158" s="8" t="s">
        <v>259</v>
      </c>
      <c r="D158" s="5"/>
      <c r="E158" s="5" t="s">
        <v>260</v>
      </c>
      <c r="F158" s="5" t="s">
        <v>14</v>
      </c>
      <c r="G158" s="5" t="s">
        <v>11</v>
      </c>
    </row>
    <row r="159" spans="1:7" outlineLevel="4" collapsed="1">
      <c r="A159" s="5" t="s">
        <v>14</v>
      </c>
      <c r="B159" s="5" t="s">
        <v>139</v>
      </c>
      <c r="C159" s="5" t="s">
        <v>13</v>
      </c>
      <c r="D159" s="5" t="s">
        <v>14</v>
      </c>
      <c r="E159" s="5" t="s">
        <v>261</v>
      </c>
      <c r="F159" s="5" t="s">
        <v>14</v>
      </c>
      <c r="G159" s="5">
        <v>1</v>
      </c>
    </row>
    <row r="160" spans="1:7" outlineLevel="3" collapsed="1">
      <c r="A160" s="6" t="s">
        <v>14</v>
      </c>
      <c r="B160" s="7" t="s">
        <v>262</v>
      </c>
      <c r="C160" s="6" t="s">
        <v>13</v>
      </c>
      <c r="D160" s="6" t="b">
        <f>EXACT(G150,"Isolated System")</f>
        <v>0</v>
      </c>
      <c r="E160" s="6" t="s">
        <v>263</v>
      </c>
      <c r="F160" s="6" t="s">
        <v>14</v>
      </c>
      <c r="G160" s="6" t="s">
        <v>13</v>
      </c>
    </row>
    <row r="161" spans="1:7" outlineLevel="4" collapsed="1">
      <c r="A161" s="5" t="s">
        <v>14</v>
      </c>
      <c r="B161" s="5" t="s">
        <v>139</v>
      </c>
      <c r="C161" s="5" t="s">
        <v>13</v>
      </c>
      <c r="D161" s="5" t="s">
        <v>14</v>
      </c>
      <c r="E161" s="5" t="s">
        <v>251</v>
      </c>
      <c r="F161" s="5" t="s">
        <v>14</v>
      </c>
      <c r="G161" s="5">
        <v>1</v>
      </c>
    </row>
    <row r="162" spans="1:7" outlineLevel="4" collapsed="1">
      <c r="A162" s="5" t="s">
        <v>14</v>
      </c>
      <c r="B162" s="5" t="s">
        <v>139</v>
      </c>
      <c r="C162" s="5" t="s">
        <v>13</v>
      </c>
      <c r="D162" s="5" t="s">
        <v>14</v>
      </c>
      <c r="E162" s="5" t="s">
        <v>252</v>
      </c>
      <c r="F162" s="5" t="s">
        <v>14</v>
      </c>
      <c r="G162" s="5">
        <v>1</v>
      </c>
    </row>
    <row r="163" spans="1:7" outlineLevel="4" collapsed="1">
      <c r="A163" s="5" t="s">
        <v>14</v>
      </c>
      <c r="B163" s="5" t="s">
        <v>139</v>
      </c>
      <c r="C163" s="5" t="s">
        <v>13</v>
      </c>
      <c r="D163" s="5" t="s">
        <v>14</v>
      </c>
      <c r="E163" s="5" t="s">
        <v>253</v>
      </c>
      <c r="F163" s="5" t="s">
        <v>14</v>
      </c>
      <c r="G163" s="5">
        <v>1</v>
      </c>
    </row>
    <row r="164" spans="1:7" outlineLevel="4" collapsed="1">
      <c r="A164" s="5" t="s">
        <v>14</v>
      </c>
      <c r="B164" s="5" t="s">
        <v>139</v>
      </c>
      <c r="C164" s="5" t="s">
        <v>13</v>
      </c>
      <c r="D164" s="5" t="s">
        <v>14</v>
      </c>
      <c r="E164" s="5" t="s">
        <v>261</v>
      </c>
      <c r="F164" s="5" t="s">
        <v>14</v>
      </c>
      <c r="G164" s="5">
        <v>1</v>
      </c>
    </row>
    <row r="165" spans="1:7" outlineLevel="4" collapsed="1">
      <c r="A165" s="5" t="s">
        <v>14</v>
      </c>
      <c r="B165" s="5" t="s">
        <v>139</v>
      </c>
      <c r="C165" s="5" t="s">
        <v>13</v>
      </c>
      <c r="D165" s="5" t="s">
        <v>14</v>
      </c>
      <c r="E165" s="5" t="s">
        <v>233</v>
      </c>
      <c r="F165" s="5" t="s">
        <v>14</v>
      </c>
      <c r="G165" s="5">
        <v>1</v>
      </c>
    </row>
    <row r="166" spans="1:7" ht="29" outlineLevel="4" collapsed="1">
      <c r="A166" s="5" t="s">
        <v>11</v>
      </c>
      <c r="B166" s="5" t="s">
        <v>53</v>
      </c>
      <c r="C166" s="8" t="s">
        <v>264</v>
      </c>
      <c r="D166" s="5"/>
      <c r="E166" s="5" t="s">
        <v>265</v>
      </c>
      <c r="F166" s="5" t="s">
        <v>14</v>
      </c>
      <c r="G166" s="5" t="s">
        <v>266</v>
      </c>
    </row>
    <row r="167" spans="1:7" outlineLevel="4" collapsed="1">
      <c r="A167" s="6" t="s">
        <v>14</v>
      </c>
      <c r="B167" s="7" t="s">
        <v>267</v>
      </c>
      <c r="C167" s="6" t="s">
        <v>13</v>
      </c>
      <c r="D167" s="6" t="b">
        <f>EXACT(G166,"Multiple")</f>
        <v>0</v>
      </c>
      <c r="E167" s="6" t="s">
        <v>268</v>
      </c>
      <c r="F167" s="6" t="s">
        <v>14</v>
      </c>
      <c r="G167" s="6" t="s">
        <v>13</v>
      </c>
    </row>
    <row r="168" spans="1:7" ht="29" outlineLevel="5" collapsed="1">
      <c r="A168" s="5" t="s">
        <v>11</v>
      </c>
      <c r="B168" s="5" t="s">
        <v>53</v>
      </c>
      <c r="C168" s="8" t="s">
        <v>349</v>
      </c>
      <c r="D168" s="5"/>
      <c r="E168" s="5" t="s">
        <v>350</v>
      </c>
      <c r="F168" s="5" t="s">
        <v>14</v>
      </c>
      <c r="G168" s="5" t="s">
        <v>351</v>
      </c>
    </row>
    <row r="169" spans="1:7" ht="29" outlineLevel="5" collapsed="1">
      <c r="A169" s="5" t="s">
        <v>14</v>
      </c>
      <c r="B169" s="5" t="s">
        <v>53</v>
      </c>
      <c r="C169" s="8" t="s">
        <v>352</v>
      </c>
      <c r="D169" s="5" t="b">
        <f>EXACT(G168,"Isolated grid systems with multiple fuel and technology types with combined cycle power plants")</f>
        <v>0</v>
      </c>
      <c r="E169" s="5" t="s">
        <v>353</v>
      </c>
      <c r="F169" s="5" t="s">
        <v>14</v>
      </c>
      <c r="G169" s="5" t="s">
        <v>11</v>
      </c>
    </row>
    <row r="170" spans="1:7" ht="29" outlineLevel="5" collapsed="1">
      <c r="A170" s="5" t="s">
        <v>14</v>
      </c>
      <c r="B170" s="5" t="s">
        <v>53</v>
      </c>
      <c r="C170" s="8" t="s">
        <v>354</v>
      </c>
      <c r="D170" s="5" t="b">
        <f>EXACT(G168,"Isolated grid systems with multiple fuel and technology types without combined cycle power plants")</f>
        <v>0</v>
      </c>
      <c r="E170" s="5" t="s">
        <v>353</v>
      </c>
      <c r="F170" s="5" t="s">
        <v>14</v>
      </c>
      <c r="G170" s="5" t="s">
        <v>11</v>
      </c>
    </row>
    <row r="171" spans="1:7" outlineLevel="3" collapsed="1">
      <c r="A171" s="6" t="s">
        <v>14</v>
      </c>
      <c r="B171" s="7" t="s">
        <v>250</v>
      </c>
      <c r="C171" s="6" t="s">
        <v>13</v>
      </c>
      <c r="D171" s="6" t="b">
        <f>EXACT(G150,"Grid is located in LDC/SIDs/URC")</f>
        <v>1</v>
      </c>
      <c r="E171" s="6" t="s">
        <v>250</v>
      </c>
      <c r="F171" s="6" t="s">
        <v>14</v>
      </c>
      <c r="G171" s="6" t="s">
        <v>13</v>
      </c>
    </row>
    <row r="172" spans="1:7" outlineLevel="4" collapsed="1">
      <c r="A172" s="5" t="s">
        <v>14</v>
      </c>
      <c r="B172" s="5" t="s">
        <v>139</v>
      </c>
      <c r="C172" s="5" t="s">
        <v>13</v>
      </c>
      <c r="D172" s="5" t="s">
        <v>14</v>
      </c>
      <c r="E172" s="5" t="s">
        <v>251</v>
      </c>
      <c r="F172" s="5" t="s">
        <v>14</v>
      </c>
      <c r="G172" s="5">
        <v>1</v>
      </c>
    </row>
    <row r="173" spans="1:7" outlineLevel="4" collapsed="1">
      <c r="A173" s="5" t="s">
        <v>14</v>
      </c>
      <c r="B173" s="5" t="s">
        <v>139</v>
      </c>
      <c r="C173" s="5" t="s">
        <v>13</v>
      </c>
      <c r="D173" s="5" t="s">
        <v>14</v>
      </c>
      <c r="E173" s="5" t="s">
        <v>252</v>
      </c>
      <c r="F173" s="5" t="s">
        <v>14</v>
      </c>
      <c r="G173" s="5">
        <v>1</v>
      </c>
    </row>
    <row r="174" spans="1:7" outlineLevel="4" collapsed="1">
      <c r="A174" s="5" t="s">
        <v>14</v>
      </c>
      <c r="B174" s="5" t="s">
        <v>139</v>
      </c>
      <c r="C174" s="5" t="s">
        <v>13</v>
      </c>
      <c r="D174" s="5" t="s">
        <v>14</v>
      </c>
      <c r="E174" s="5" t="s">
        <v>253</v>
      </c>
      <c r="F174" s="5" t="s">
        <v>14</v>
      </c>
      <c r="G174" s="5">
        <v>1</v>
      </c>
    </row>
    <row r="175" spans="1:7" outlineLevel="4" collapsed="1">
      <c r="A175" s="5" t="s">
        <v>14</v>
      </c>
      <c r="B175" s="5" t="s">
        <v>139</v>
      </c>
      <c r="C175" s="5" t="s">
        <v>13</v>
      </c>
      <c r="D175" s="5" t="s">
        <v>14</v>
      </c>
      <c r="E175" s="5" t="s">
        <v>233</v>
      </c>
      <c r="F175" s="5" t="s">
        <v>14</v>
      </c>
      <c r="G175" s="5">
        <v>1</v>
      </c>
    </row>
    <row r="176" spans="1:7" ht="29" outlineLevel="4" collapsed="1">
      <c r="A176" s="5" t="s">
        <v>11</v>
      </c>
      <c r="B176" s="5" t="s">
        <v>53</v>
      </c>
      <c r="C176" s="8" t="s">
        <v>254</v>
      </c>
      <c r="D176" s="5"/>
      <c r="E176" s="5" t="s">
        <v>255</v>
      </c>
      <c r="F176" s="5" t="s">
        <v>14</v>
      </c>
      <c r="G176" s="5" t="s">
        <v>11</v>
      </c>
    </row>
    <row r="177" spans="1:7" ht="43.5" outlineLevel="4" collapsed="1">
      <c r="A177" s="5" t="s">
        <v>11</v>
      </c>
      <c r="B177" s="5" t="s">
        <v>53</v>
      </c>
      <c r="C177" s="8" t="s">
        <v>256</v>
      </c>
      <c r="D177" s="5"/>
      <c r="E177" s="5" t="s">
        <v>257</v>
      </c>
      <c r="F177" s="5" t="s">
        <v>14</v>
      </c>
      <c r="G177" s="5" t="s">
        <v>258</v>
      </c>
    </row>
    <row r="178" spans="1:7" ht="29" outlineLevel="4" collapsed="1">
      <c r="A178" s="5" t="s">
        <v>11</v>
      </c>
      <c r="B178" s="5" t="s">
        <v>53</v>
      </c>
      <c r="C178" s="8" t="s">
        <v>259</v>
      </c>
      <c r="D178" s="5"/>
      <c r="E178" s="5" t="s">
        <v>260</v>
      </c>
      <c r="F178" s="5" t="s">
        <v>14</v>
      </c>
      <c r="G178" s="5" t="s">
        <v>11</v>
      </c>
    </row>
    <row r="179" spans="1:7" outlineLevel="4" collapsed="1">
      <c r="A179" s="5" t="s">
        <v>14</v>
      </c>
      <c r="B179" s="5" t="s">
        <v>139</v>
      </c>
      <c r="C179" s="5" t="s">
        <v>13</v>
      </c>
      <c r="D179" s="5" t="s">
        <v>14</v>
      </c>
      <c r="E179" s="5" t="s">
        <v>261</v>
      </c>
      <c r="F179" s="5" t="s">
        <v>14</v>
      </c>
      <c r="G179" s="5">
        <v>1</v>
      </c>
    </row>
    <row r="180" spans="1:7" outlineLevel="2" collapsed="1">
      <c r="A180" s="6" t="s">
        <v>14</v>
      </c>
      <c r="B180" s="7" t="s">
        <v>269</v>
      </c>
      <c r="C180" s="6" t="s">
        <v>13</v>
      </c>
      <c r="D180" s="6" t="b">
        <f>EXACT(G148,"Yes")</f>
        <v>1</v>
      </c>
      <c r="E180" s="6" t="s">
        <v>269</v>
      </c>
      <c r="F180" s="6" t="s">
        <v>14</v>
      </c>
      <c r="G180" s="6" t="s">
        <v>13</v>
      </c>
    </row>
    <row r="181" spans="1:7" outlineLevel="3" collapsed="1">
      <c r="A181" s="5" t="s">
        <v>14</v>
      </c>
      <c r="B181" s="5" t="s">
        <v>139</v>
      </c>
      <c r="C181" s="5" t="s">
        <v>13</v>
      </c>
      <c r="D181" s="5" t="s">
        <v>14</v>
      </c>
      <c r="E181" s="5" t="s">
        <v>251</v>
      </c>
      <c r="F181" s="5" t="s">
        <v>14</v>
      </c>
      <c r="G181" s="5">
        <v>1</v>
      </c>
    </row>
    <row r="182" spans="1:7" outlineLevel="3" collapsed="1">
      <c r="A182" s="5" t="s">
        <v>14</v>
      </c>
      <c r="B182" s="5" t="s">
        <v>139</v>
      </c>
      <c r="C182" s="5" t="s">
        <v>13</v>
      </c>
      <c r="D182" s="5" t="s">
        <v>14</v>
      </c>
      <c r="E182" s="5" t="s">
        <v>261</v>
      </c>
      <c r="F182" s="5" t="s">
        <v>14</v>
      </c>
      <c r="G182" s="5">
        <v>1</v>
      </c>
    </row>
    <row r="183" spans="1:7" outlineLevel="3" collapsed="1">
      <c r="A183" s="5" t="s">
        <v>14</v>
      </c>
      <c r="B183" s="5" t="s">
        <v>139</v>
      </c>
      <c r="C183" s="5" t="s">
        <v>13</v>
      </c>
      <c r="D183" s="5" t="s">
        <v>14</v>
      </c>
      <c r="E183" s="5" t="s">
        <v>252</v>
      </c>
      <c r="F183" s="5" t="s">
        <v>14</v>
      </c>
      <c r="G183" s="5">
        <v>1</v>
      </c>
    </row>
    <row r="184" spans="1:7" outlineLevel="3" collapsed="1">
      <c r="A184" s="5" t="s">
        <v>14</v>
      </c>
      <c r="B184" s="5" t="s">
        <v>139</v>
      </c>
      <c r="C184" s="5" t="s">
        <v>13</v>
      </c>
      <c r="D184" s="5" t="s">
        <v>14</v>
      </c>
      <c r="E184" s="5" t="s">
        <v>253</v>
      </c>
      <c r="F184" s="5" t="s">
        <v>14</v>
      </c>
      <c r="G184" s="5">
        <v>1</v>
      </c>
    </row>
    <row r="185" spans="1:7" ht="29" outlineLevel="2" collapsed="1">
      <c r="A185" s="5" t="s">
        <v>11</v>
      </c>
      <c r="B185" s="5" t="s">
        <v>53</v>
      </c>
      <c r="C185" s="8" t="s">
        <v>270</v>
      </c>
      <c r="D185" s="5"/>
      <c r="E185" s="5" t="s">
        <v>271</v>
      </c>
      <c r="F185" s="5" t="s">
        <v>14</v>
      </c>
      <c r="G185" s="5" t="s">
        <v>11</v>
      </c>
    </row>
    <row r="186" spans="1:7" ht="29" outlineLevel="2" collapsed="1">
      <c r="A186" s="5" t="s">
        <v>11</v>
      </c>
      <c r="B186" s="5" t="s">
        <v>53</v>
      </c>
      <c r="C186" s="8" t="s">
        <v>272</v>
      </c>
      <c r="D186" s="5"/>
      <c r="E186" s="5" t="s">
        <v>273</v>
      </c>
      <c r="F186" s="5" t="s">
        <v>14</v>
      </c>
      <c r="G186" s="5" t="s">
        <v>274</v>
      </c>
    </row>
    <row r="187" spans="1:7" outlineLevel="2" collapsed="1">
      <c r="A187" s="5" t="s">
        <v>14</v>
      </c>
      <c r="B187" s="5" t="s">
        <v>139</v>
      </c>
      <c r="C187" s="5" t="s">
        <v>13</v>
      </c>
      <c r="D187" s="5" t="s">
        <v>14</v>
      </c>
      <c r="E187" s="5" t="s">
        <v>275</v>
      </c>
      <c r="F187" s="5" t="s">
        <v>14</v>
      </c>
      <c r="G187" s="5">
        <v>1</v>
      </c>
    </row>
    <row r="188" spans="1:7">
      <c r="A188" s="3" t="s">
        <v>14</v>
      </c>
      <c r="B188" s="4" t="s">
        <v>276</v>
      </c>
      <c r="C188" s="3" t="s">
        <v>13</v>
      </c>
      <c r="D188" s="3" t="b">
        <f>EXACT(G5,"Use conservative default values")</f>
        <v>0</v>
      </c>
      <c r="E188" s="3" t="s">
        <v>277</v>
      </c>
      <c r="F188" s="3" t="s">
        <v>14</v>
      </c>
      <c r="G188" s="3" t="s">
        <v>13</v>
      </c>
    </row>
    <row r="189" spans="1:7" ht="43.5" outlineLevel="1" collapsed="1">
      <c r="A189" s="5" t="s">
        <v>11</v>
      </c>
      <c r="B189" s="5" t="s">
        <v>53</v>
      </c>
      <c r="C189" s="8" t="s">
        <v>278</v>
      </c>
      <c r="D189" s="5"/>
      <c r="E189" s="5" t="s">
        <v>279</v>
      </c>
      <c r="F189" s="5" t="s">
        <v>14</v>
      </c>
      <c r="G189" s="5" t="s">
        <v>280</v>
      </c>
    </row>
    <row r="190" spans="1:7" ht="43.5" outlineLevel="1" collapsed="1">
      <c r="A190" s="5" t="s">
        <v>14</v>
      </c>
      <c r="B190" s="5" t="s">
        <v>53</v>
      </c>
      <c r="C190" s="8" t="s">
        <v>281</v>
      </c>
      <c r="D190" s="5" t="b">
        <f>EXACT(G189,"Only to baseline electricity consumption sources but not to project or leakage electricity consumption sources")</f>
        <v>0</v>
      </c>
      <c r="E190" s="5" t="s">
        <v>282</v>
      </c>
      <c r="F190" s="5" t="s">
        <v>14</v>
      </c>
      <c r="G190" s="5" t="s">
        <v>11</v>
      </c>
    </row>
    <row r="191" spans="1:7">
      <c r="A191" s="3" t="s">
        <v>11</v>
      </c>
      <c r="B191" s="4" t="s">
        <v>283</v>
      </c>
      <c r="C191" s="3" t="s">
        <v>13</v>
      </c>
      <c r="D191" s="3"/>
      <c r="E191" s="3" t="s">
        <v>283</v>
      </c>
      <c r="F191" s="3" t="s">
        <v>14</v>
      </c>
      <c r="G191" s="3" t="s">
        <v>13</v>
      </c>
    </row>
    <row r="192" spans="1:7" ht="29" outlineLevel="1" collapsed="1">
      <c r="A192" s="5" t="s">
        <v>11</v>
      </c>
      <c r="B192" s="5" t="s">
        <v>139</v>
      </c>
      <c r="C192" s="5" t="s">
        <v>13</v>
      </c>
      <c r="D192" s="5"/>
      <c r="E192" s="5" t="s">
        <v>284</v>
      </c>
      <c r="F192" s="5" t="s">
        <v>14</v>
      </c>
      <c r="G192" s="5">
        <v>1</v>
      </c>
    </row>
    <row r="193" spans="1:7" ht="29" outlineLevel="1" collapsed="1">
      <c r="A193" s="5" t="s">
        <v>11</v>
      </c>
      <c r="B193" s="5" t="s">
        <v>139</v>
      </c>
      <c r="C193" s="5" t="s">
        <v>13</v>
      </c>
      <c r="D193" s="5"/>
      <c r="E193" s="5" t="s">
        <v>285</v>
      </c>
      <c r="F193" s="5" t="s">
        <v>14</v>
      </c>
      <c r="G193" s="5">
        <v>1</v>
      </c>
    </row>
    <row r="194" spans="1:7" outlineLevel="1" collapsed="1">
      <c r="A194" s="5" t="s">
        <v>11</v>
      </c>
      <c r="B194" s="5" t="s">
        <v>15</v>
      </c>
      <c r="C194" s="5" t="s">
        <v>13</v>
      </c>
      <c r="D194" s="5"/>
      <c r="E194" s="5" t="s">
        <v>286</v>
      </c>
      <c r="F194" s="5" t="s">
        <v>14</v>
      </c>
      <c r="G194" s="5" t="s">
        <v>17</v>
      </c>
    </row>
    <row r="195" spans="1:7" ht="29" outlineLevel="1" collapsed="1">
      <c r="A195" s="5" t="s">
        <v>11</v>
      </c>
      <c r="B195" s="5" t="s">
        <v>139</v>
      </c>
      <c r="C195" s="5" t="s">
        <v>13</v>
      </c>
      <c r="D195" s="5"/>
      <c r="E195" s="5" t="s">
        <v>287</v>
      </c>
      <c r="F195" s="5" t="s">
        <v>14</v>
      </c>
      <c r="G195" s="5">
        <v>1</v>
      </c>
    </row>
    <row r="196" spans="1:7" ht="29" outlineLevel="1" collapsed="1">
      <c r="A196" s="5" t="s">
        <v>11</v>
      </c>
      <c r="B196" s="5" t="s">
        <v>139</v>
      </c>
      <c r="C196" s="5" t="s">
        <v>13</v>
      </c>
      <c r="D196" s="5"/>
      <c r="E196" s="5" t="s">
        <v>288</v>
      </c>
      <c r="F196" s="5" t="s">
        <v>14</v>
      </c>
      <c r="G196" s="5">
        <v>1</v>
      </c>
    </row>
    <row r="197" spans="1:7" outlineLevel="1" collapsed="1">
      <c r="A197" s="5" t="s">
        <v>11</v>
      </c>
      <c r="B197" s="5" t="s">
        <v>15</v>
      </c>
      <c r="C197" s="5" t="s">
        <v>13</v>
      </c>
      <c r="D197" s="5"/>
      <c r="E197" s="5" t="s">
        <v>289</v>
      </c>
      <c r="F197" s="5" t="s">
        <v>14</v>
      </c>
      <c r="G197" s="5" t="s">
        <v>17</v>
      </c>
    </row>
    <row r="198" spans="1:7" ht="29" outlineLevel="1" collapsed="1">
      <c r="A198" s="5" t="s">
        <v>11</v>
      </c>
      <c r="B198" s="5" t="s">
        <v>139</v>
      </c>
      <c r="C198" s="5" t="s">
        <v>13</v>
      </c>
      <c r="D198" s="5"/>
      <c r="E198" s="5" t="s">
        <v>290</v>
      </c>
      <c r="F198" s="5" t="s">
        <v>14</v>
      </c>
      <c r="G198" s="5">
        <v>1</v>
      </c>
    </row>
    <row r="199" spans="1:7" ht="29" outlineLevel="1" collapsed="1">
      <c r="A199" s="5" t="s">
        <v>11</v>
      </c>
      <c r="B199" s="5" t="s">
        <v>139</v>
      </c>
      <c r="C199" s="5" t="s">
        <v>13</v>
      </c>
      <c r="D199" s="5"/>
      <c r="E199" s="5" t="s">
        <v>291</v>
      </c>
      <c r="F199" s="5" t="s">
        <v>14</v>
      </c>
      <c r="G199" s="5">
        <v>1</v>
      </c>
    </row>
    <row r="200" spans="1:7" outlineLevel="1" collapsed="1">
      <c r="A200" s="5" t="s">
        <v>11</v>
      </c>
      <c r="B200" s="5" t="s">
        <v>15</v>
      </c>
      <c r="C200" s="5" t="s">
        <v>13</v>
      </c>
      <c r="D200" s="5"/>
      <c r="E200" s="5" t="s">
        <v>292</v>
      </c>
      <c r="F200" s="5" t="s">
        <v>14</v>
      </c>
      <c r="G200" s="5" t="s">
        <v>17</v>
      </c>
    </row>
  </sheetData>
  <mergeCells count="3">
    <mergeCell ref="A1:G1"/>
    <mergeCell ref="B2:G2"/>
    <mergeCell ref="B3:G3"/>
  </mergeCells>
  <hyperlinks>
    <hyperlink ref="C5" location="#'Scenario A has 2 option (enum)'!A3" display="Scenario A has 2 option (enum)" xr:uid="{00000000-0004-0000-2200-000000000000}"/>
    <hyperlink ref="B6" location="#'Tool 07'!A1" display="Tool 07" xr:uid="{00000000-0004-0000-2200-000001000000}"/>
    <hyperlink ref="C8" location="#'Does you have hourly or (enum)'!A3" display="Does you have hourly or (enum)" xr:uid="{00000000-0004-0000-2200-000002000000}"/>
    <hyperlink ref="B9" location="#'Is LCMR share less than 50% in'!A1" display="Is LCMR share less than 50% in" xr:uid="{00000000-0004-0000-2200-000003000000}"/>
    <hyperlink ref="C10" location="#'Is LCMR share less than (enum)'!A3" display="Is LCMR share less than (enum)" xr:uid="{00000000-0004-0000-2200-000004000000}"/>
    <hyperlink ref="B11" location="#'Is the average load by LCMR le'!A1" display="Is the average load by LCMR le" xr:uid="{00000000-0004-0000-2200-000005000000}"/>
    <hyperlink ref="C12" location="#'Is the average load by  (enum)'!A3" display="Is the average load by  (enum)" xr:uid="{00000000-0004-0000-2200-000006000000}"/>
    <hyperlink ref="B13" location="#'Are hourly loads of the grid i'!A1" display="Are hourly loads of the grid i" xr:uid="{00000000-0004-0000-2200-000007000000}"/>
    <hyperlink ref="C14" location="#'Are hourly loads of the (enum)'!A3" display="Are hourly loads of the (enum)" xr:uid="{00000000-0004-0000-2200-000008000000}"/>
    <hyperlink ref="B15" location="#'Is the LASL more than one thir'!A1" display="Is the LASL more than one thir" xr:uid="{00000000-0004-0000-2200-000009000000}"/>
    <hyperlink ref="C16" location="#'Is the LASL more than o (enum)'!A3" display="Is the LASL more than o (enum)" xr:uid="{00000000-0004-0000-2200-00000A000000}"/>
    <hyperlink ref="B17" location="#'Do you have annual aggregated '!A1" display="Do you have annual aggregated " xr:uid="{00000000-0004-0000-2200-00000B000000}"/>
    <hyperlink ref="C18" location="#'Do you have annual aggr (enum)'!A3" display="Do you have annual aggr (enum)" xr:uid="{00000000-0004-0000-2200-00000C000000}"/>
    <hyperlink ref="B20" location="#'Average OM Simple OM'!A1" display="Average OM Simple OM" xr:uid="{00000000-0004-0000-2200-00000D000000}"/>
    <hyperlink ref="C21" location="#'Select one of the two o (enum)'!A3" display="Select one of the two o (enum)" xr:uid="{00000000-0004-0000-2200-00000E000000}"/>
    <hyperlink ref="B22" location="#'Calculation based on total fue'!A1" display="Calculation based on total fue" xr:uid="{00000000-0004-0000-2200-00000F000000}"/>
    <hyperlink ref="B23" location="#'Calculation based on average e'!A1" display="Calculation based on average e" xr:uid="{00000000-0004-0000-2200-000010000000}"/>
    <hyperlink ref="B25" location="#'Simple Adj OM'!A1" display="Simple Adj OM" xr:uid="{00000000-0004-0000-2200-000011000000}"/>
    <hyperlink ref="C26" location="#'Select the approach you (enum)'!A3" display="Select the approach you (enum)" xr:uid="{00000000-0004-0000-2200-000012000000}"/>
    <hyperlink ref="B27" location="#'Lambda Approach 2'!A1" display="Lambda Approach 2" xr:uid="{00000000-0004-0000-2200-000013000000}"/>
    <hyperlink ref="B31" location="#'Lambda Approach 1'!A1" display="Lambda Approach 1" xr:uid="{00000000-0004-0000-2200-000014000000}"/>
    <hyperlink ref="B38" location="#'(Average OM Simple Adj OM) Pow'!A1" display="(Average OM Simple Adj OM) Pow" xr:uid="{00000000-0004-0000-2200-000015000000}"/>
    <hyperlink ref="C39" location="#'Select the option that  (enum)'!A3" display="Select the option that  (enum)" xr:uid="{00000000-0004-0000-2200-000016000000}"/>
    <hyperlink ref="B40" location="#'Average OM (Option A3)'!A1" display="Average OM (Option A3)" xr:uid="{00000000-0004-0000-2200-000017000000}"/>
    <hyperlink ref="B41" location="#'Average OM (Option A2)'!A1" display="Average OM (Option A2)" xr:uid="{00000000-0004-0000-2200-000018000000}"/>
    <hyperlink ref="B42" location="#'Average OM (Option A1)'!A1" display="Average OM (Option A1)" xr:uid="{00000000-0004-0000-2200-000019000000}"/>
    <hyperlink ref="B43" location="#'Simple Adj OM'!A1" display="Simple Adj OM" xr:uid="{00000000-0004-0000-2200-00001A000000}"/>
    <hyperlink ref="C44" location="#'Select the approach you (enum)'!A3" display="Select the approach you (enum)" xr:uid="{00000000-0004-0000-2200-00001B000000}"/>
    <hyperlink ref="B45" location="#'Lambda Approach 2'!A1" display="Lambda Approach 2" xr:uid="{00000000-0004-0000-2200-00001C000000}"/>
    <hyperlink ref="B49" location="#'Lambda Approach 1'!A1" display="Lambda Approach 1" xr:uid="{00000000-0004-0000-2200-00001D000000}"/>
    <hyperlink ref="B56" location="#'(Average OM Simple Adj OM) Pow'!A1" display="(Average OM Simple Adj OM) Pow" xr:uid="{00000000-0004-0000-2200-00001E000000}"/>
    <hyperlink ref="C57" location="#'Select the option that  (enum)'!A3" display="Select the option that  (enum)" xr:uid="{00000000-0004-0000-2200-00001F000000}"/>
    <hyperlink ref="B58" location="#'Average OM (Option A3)'!A1" display="Average OM (Option A3)" xr:uid="{00000000-0004-0000-2200-000020000000}"/>
    <hyperlink ref="B61" location="#'Average OM (Option A2)'!A1" display="Average OM (Option A2)" xr:uid="{00000000-0004-0000-2200-000021000000}"/>
    <hyperlink ref="B66" location="#'Average OM (Option A1)'!A1" display="Average OM (Option A1)" xr:uid="{00000000-0004-0000-2200-000022000000}"/>
    <hyperlink ref="B71" location="#'Fuel Type'!A1" display="Fuel Type" xr:uid="{00000000-0004-0000-2200-000023000000}"/>
    <hyperlink ref="B72" location="#'Average OM Simple OM'!A1" display="Average OM Simple OM" xr:uid="{00000000-0004-0000-2200-000024000000}"/>
    <hyperlink ref="C73" location="#'Select one of the two o (enum)'!A3" display="Select one of the two o (enum)" xr:uid="{00000000-0004-0000-2200-000025000000}"/>
    <hyperlink ref="B74" location="#'Calculation based on total fue'!A1" display="Calculation based on total fue" xr:uid="{00000000-0004-0000-2200-000026000000}"/>
    <hyperlink ref="B77" location="#'Fuel Type'!A1" display="Fuel Type" xr:uid="{00000000-0004-0000-2200-000027000000}"/>
    <hyperlink ref="B82" location="#'Calculation based on average e'!A1" display="Calculation based on average e" xr:uid="{00000000-0004-0000-2200-000028000000}"/>
    <hyperlink ref="B84" location="#'(Average OM Simple Adj OM) Pow'!A1" display="(Average OM Simple Adj OM) Pow" xr:uid="{00000000-0004-0000-2200-000029000000}"/>
    <hyperlink ref="C85" location="#'Select the option that  (enum)'!A3" display="Select the option that  (enum)" xr:uid="{00000000-0004-0000-2200-00002A000000}"/>
    <hyperlink ref="B86" location="#'Average OM (Option A3)'!A1" display="Average OM (Option A3)" xr:uid="{00000000-0004-0000-2200-00002B000000}"/>
    <hyperlink ref="B89" location="#'Average OM (Option A2)'!A1" display="Average OM (Option A2)" xr:uid="{00000000-0004-0000-2200-00002C000000}"/>
    <hyperlink ref="B94" location="#'Average OM (Option A1)'!A1" display="Average OM (Option A1)" xr:uid="{00000000-0004-0000-2200-00002D000000}"/>
    <hyperlink ref="B99" location="#'Fuel Type'!A1" display="Fuel Type" xr:uid="{00000000-0004-0000-2200-00002E000000}"/>
    <hyperlink ref="B101" location="#'Average OM Simple OM'!A1" display="Average OM Simple OM" xr:uid="{00000000-0004-0000-2200-00002F000000}"/>
    <hyperlink ref="C102" location="#'Select one of the two o (enum)'!A3" display="Select one of the two o (enum)" xr:uid="{00000000-0004-0000-2200-000030000000}"/>
    <hyperlink ref="B103" location="#'Calculation based on total fue'!A1" display="Calculation based on total fue" xr:uid="{00000000-0004-0000-2200-000031000000}"/>
    <hyperlink ref="B106" location="#'Fuel Type'!A1" display="Fuel Type" xr:uid="{00000000-0004-0000-2200-000032000000}"/>
    <hyperlink ref="B111" location="#'Calculation based on average e'!A1" display="Calculation based on average e" xr:uid="{00000000-0004-0000-2200-000033000000}"/>
    <hyperlink ref="B113" location="#'(Average OM Simple Adj OM) Pow'!A1" display="(Average OM Simple Adj OM) Pow" xr:uid="{00000000-0004-0000-2200-000034000000}"/>
    <hyperlink ref="C114" location="#'Select the option that  (enum)'!A3" display="Select the option that  (enum)" xr:uid="{00000000-0004-0000-2200-000035000000}"/>
    <hyperlink ref="B115" location="#'Average OM (Option A3)'!A1" display="Average OM (Option A3)" xr:uid="{00000000-0004-0000-2200-000036000000}"/>
    <hyperlink ref="B118" location="#'Average OM (Option A2)'!A1" display="Average OM (Option A2)" xr:uid="{00000000-0004-0000-2200-000037000000}"/>
    <hyperlink ref="B123" location="#'Average OM (Option A1)'!A1" display="Average OM (Option A1)" xr:uid="{00000000-0004-0000-2200-000038000000}"/>
    <hyperlink ref="B128" location="#'Fuel Type'!A1" display="Fuel Type" xr:uid="{00000000-0004-0000-2200-000039000000}"/>
    <hyperlink ref="B134" location="#'Dispatch Data OM'!A1" display="Dispatch Data OM" xr:uid="{00000000-0004-0000-2200-00003A000000}"/>
    <hyperlink ref="C135" location="#'Select the option th 1 (enum)'!A3" display="Select the option th 1 (enum)" xr:uid="{00000000-0004-0000-2200-00003B000000}"/>
    <hyperlink ref="B137" location="#'Build Margin'!A1" display="Build Margin" xr:uid="{00000000-0004-0000-2200-00003C000000}"/>
    <hyperlink ref="B142" location="#'Power Unit'!A1" display="Power Unit" xr:uid="{00000000-0004-0000-2200-00003D000000}"/>
    <hyperlink ref="B147" location="#'Combined Margin'!A1" display="Combined Margin" xr:uid="{00000000-0004-0000-2200-00003E000000}"/>
    <hyperlink ref="C148" location="#'Is data to determine Bu (enum)'!A3" display="Is data to determine Bu (enum)" xr:uid="{00000000-0004-0000-2200-00003F000000}"/>
    <hyperlink ref="B149" location="#'Combined Margin. Is grid locat'!A1" display="Combined Margin. Is grid locat" xr:uid="{00000000-0004-0000-2200-000040000000}"/>
    <hyperlink ref="C150" location="#'Is grid located in LDCS (enum)'!A3" display="Is grid located in LDCS (enum)" xr:uid="{00000000-0004-0000-2200-000041000000}"/>
    <hyperlink ref="B151" location="#'Simplified CM'!A1" display="Simplified CM" xr:uid="{00000000-0004-0000-2200-000042000000}"/>
    <hyperlink ref="C156" location="#'Is the project activity (enum)'!A3" display="Is the project activity (enum)" xr:uid="{00000000-0004-0000-2200-000043000000}"/>
    <hyperlink ref="C157" location="#'Is the share of renewab (enum)'!A3" display="Is the share of renewab (enum)" xr:uid="{00000000-0004-0000-2200-000044000000}"/>
    <hyperlink ref="C158" location="#'Has natural gas been us (enum)'!A3" display="Has natural gas been us (enum)" xr:uid="{00000000-0004-0000-2200-000045000000}"/>
    <hyperlink ref="B160" location="#'Simplified CM for Isolated Gri'!A1" display="Simplified CM for Isolated Gri" xr:uid="{00000000-0004-0000-2200-000046000000}"/>
    <hyperlink ref="C166" location="#'Is there a single diese (enum)'!A3" display="Is there a single diese (enum)" xr:uid="{00000000-0004-0000-2200-000047000000}"/>
    <hyperlink ref="B167" location="#'For multiple power plants choo'!A1" display="For multiple power plants choo" xr:uid="{00000000-0004-0000-2200-000048000000}"/>
    <hyperlink ref="C168" location="#'For multiple power plan (enum)'!A3" display="For multiple power plan (enum)" xr:uid="{00000000-0004-0000-2200-000049000000}"/>
    <hyperlink ref="C169" location="#'Are there gaseous fuel- (enum)'!A3" display="Are there gaseous fuel- (enum)" xr:uid="{00000000-0004-0000-2200-00004A000000}"/>
    <hyperlink ref="C170" location="#'Are there gaseous fu 1 (enum)'!A3" display="Are there gaseous fu 1 (enum)" xr:uid="{00000000-0004-0000-2200-00004B000000}"/>
    <hyperlink ref="B171" location="#'Simplified CM'!A1" display="Simplified CM" xr:uid="{00000000-0004-0000-2200-00004C000000}"/>
    <hyperlink ref="C176" location="#'Is the project activity (enum)'!A3" display="Is the project activity (enum)" xr:uid="{00000000-0004-0000-2200-00004D000000}"/>
    <hyperlink ref="C177" location="#'Is the share of renewab (enum)'!A3" display="Is the share of renewab (enum)" xr:uid="{00000000-0004-0000-2200-00004E000000}"/>
    <hyperlink ref="C178" location="#'Has natural gas been us (enum)'!A3" display="Has natural gas been us (enum)" xr:uid="{00000000-0004-0000-2200-00004F000000}"/>
    <hyperlink ref="B180" location="#'Weighted average CM'!A1" display="Weighted average CM" xr:uid="{00000000-0004-0000-2200-000050000000}"/>
    <hyperlink ref="C185" location="#'Is this data for the fi (enum)'!A3" display="Is this data for the fi (enum)" xr:uid="{00000000-0004-0000-2200-000051000000}"/>
    <hyperlink ref="C186" location="#'Select the option th 2 (enum)'!A3" display="Select the option th 2 (enum)" xr:uid="{00000000-0004-0000-2200-000052000000}"/>
    <hyperlink ref="B188" location="#'Tool 05 Scenario A | Default V'!A1" display="Tool 05 Scenario A | Default V" xr:uid="{00000000-0004-0000-2200-000053000000}"/>
    <hyperlink ref="C189" location="#'Choose which option  1 (enum)'!A3" display="Choose which option  1 (enum)" xr:uid="{00000000-0004-0000-2200-000054000000}"/>
    <hyperlink ref="C190" location="#'Does hydro power plants (enum)'!A3" display="Does hydro power plants (enum)" xr:uid="{00000000-0004-0000-2200-000055000000}"/>
    <hyperlink ref="B191" location="#'Generic Approach'!A1" display="Generic Approach" xr:uid="{00000000-0004-0000-2200-000056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33">
        <x14:dataValidation type="list" allowBlank="1" xr:uid="{00000000-0002-0000-2200-000000000000}">
          <x14:formula1>
            <xm:f>'Is LCMR share less than (enum)'!A3:A4</xm:f>
          </x14:formula1>
          <xm:sqref>G10</xm:sqref>
        </x14:dataValidation>
        <x14:dataValidation type="list" allowBlank="1" xr:uid="{00000000-0002-0000-2200-000001000000}">
          <x14:formula1>
            <xm:f>'Select one of the two o (enum)'!A3:A4</xm:f>
          </x14:formula1>
          <xm:sqref>G102</xm:sqref>
        </x14:dataValidation>
        <x14:dataValidation type="list" allowBlank="1" xr:uid="{00000000-0002-0000-2200-000002000000}">
          <x14:formula1>
            <xm:f>'Select the option that  (enum)'!A3:A5</xm:f>
          </x14:formula1>
          <xm:sqref>G114</xm:sqref>
        </x14:dataValidation>
        <x14:dataValidation type="list" allowBlank="1" xr:uid="{00000000-0002-0000-2200-000003000000}">
          <x14:formula1>
            <xm:f>'Is the average load by  (enum)'!A3:A4</xm:f>
          </x14:formula1>
          <xm:sqref>G12</xm:sqref>
        </x14:dataValidation>
        <x14:dataValidation type="list" allowBlank="1" xr:uid="{00000000-0002-0000-2200-000004000000}">
          <x14:formula1>
            <xm:f>'Select the option th 1 (enum)'!A3:A4</xm:f>
          </x14:formula1>
          <xm:sqref>G135</xm:sqref>
        </x14:dataValidation>
        <x14:dataValidation type="list" allowBlank="1" xr:uid="{00000000-0002-0000-2200-000005000000}">
          <x14:formula1>
            <xm:f>'Are hourly loads of the (enum)'!A3:A4</xm:f>
          </x14:formula1>
          <xm:sqref>G14</xm:sqref>
        </x14:dataValidation>
        <x14:dataValidation type="list" allowBlank="1" xr:uid="{00000000-0002-0000-2200-000006000000}">
          <x14:formula1>
            <xm:f>'Is data to determine Bu (enum)'!A3:A4</xm:f>
          </x14:formula1>
          <xm:sqref>G148</xm:sqref>
        </x14:dataValidation>
        <x14:dataValidation type="list" allowBlank="1" xr:uid="{00000000-0002-0000-2200-000007000000}">
          <x14:formula1>
            <xm:f>'Is grid located in LDCS (enum)'!A3:A5</xm:f>
          </x14:formula1>
          <xm:sqref>G150</xm:sqref>
        </x14:dataValidation>
        <x14:dataValidation type="list" allowBlank="1" xr:uid="{00000000-0002-0000-2200-000008000000}">
          <x14:formula1>
            <xm:f>'Is the project activity (enum)'!A3:A4</xm:f>
          </x14:formula1>
          <xm:sqref>G156</xm:sqref>
        </x14:dataValidation>
        <x14:dataValidation type="list" allowBlank="1" xr:uid="{00000000-0002-0000-2200-000009000000}">
          <x14:formula1>
            <xm:f>'Is the share of renewab (enum)'!A3:A4</xm:f>
          </x14:formula1>
          <xm:sqref>G157</xm:sqref>
        </x14:dataValidation>
        <x14:dataValidation type="list" allowBlank="1" xr:uid="{00000000-0002-0000-2200-00000A000000}">
          <x14:formula1>
            <xm:f>'Has natural gas been us (enum)'!A3:A4</xm:f>
          </x14:formula1>
          <xm:sqref>G158</xm:sqref>
        </x14:dataValidation>
        <x14:dataValidation type="list" allowBlank="1" xr:uid="{00000000-0002-0000-2200-00000B000000}">
          <x14:formula1>
            <xm:f>'Is the LASL more than o (enum)'!A3:A4</xm:f>
          </x14:formula1>
          <xm:sqref>G16</xm:sqref>
        </x14:dataValidation>
        <x14:dataValidation type="list" allowBlank="1" xr:uid="{00000000-0002-0000-2200-00000C000000}">
          <x14:formula1>
            <xm:f>'Is there a single diese (enum)'!A3:A4</xm:f>
          </x14:formula1>
          <xm:sqref>G166</xm:sqref>
        </x14:dataValidation>
        <x14:dataValidation type="list" allowBlank="1" xr:uid="{00000000-0002-0000-2200-00000D000000}">
          <x14:formula1>
            <xm:f>'For multiple power plan (enum)'!A3:A5</xm:f>
          </x14:formula1>
          <xm:sqref>G168</xm:sqref>
        </x14:dataValidation>
        <x14:dataValidation type="list" allowBlank="1" xr:uid="{00000000-0002-0000-2200-00000E000000}">
          <x14:formula1>
            <xm:f>'Are there gaseous fuel- (enum)'!A3:A4</xm:f>
          </x14:formula1>
          <xm:sqref>G169</xm:sqref>
        </x14:dataValidation>
        <x14:dataValidation type="list" allowBlank="1" xr:uid="{00000000-0002-0000-2200-00000F000000}">
          <x14:formula1>
            <xm:f>'Are there gaseous fu 1 (enum)'!A3:A4</xm:f>
          </x14:formula1>
          <xm:sqref>G170</xm:sqref>
        </x14:dataValidation>
        <x14:dataValidation type="list" allowBlank="1" xr:uid="{00000000-0002-0000-2200-000010000000}">
          <x14:formula1>
            <xm:f>'Is the project activity (enum)'!A3:A4</xm:f>
          </x14:formula1>
          <xm:sqref>G176</xm:sqref>
        </x14:dataValidation>
        <x14:dataValidation type="list" allowBlank="1" xr:uid="{00000000-0002-0000-2200-000011000000}">
          <x14:formula1>
            <xm:f>'Is the share of renewab (enum)'!A3:A4</xm:f>
          </x14:formula1>
          <xm:sqref>G177</xm:sqref>
        </x14:dataValidation>
        <x14:dataValidation type="list" allowBlank="1" xr:uid="{00000000-0002-0000-2200-000012000000}">
          <x14:formula1>
            <xm:f>'Has natural gas been us (enum)'!A3:A4</xm:f>
          </x14:formula1>
          <xm:sqref>G178</xm:sqref>
        </x14:dataValidation>
        <x14:dataValidation type="list" allowBlank="1" xr:uid="{00000000-0002-0000-2200-000013000000}">
          <x14:formula1>
            <xm:f>'Do you have annual aggr (enum)'!A3:A4</xm:f>
          </x14:formula1>
          <xm:sqref>G18</xm:sqref>
        </x14:dataValidation>
        <x14:dataValidation type="list" allowBlank="1" xr:uid="{00000000-0002-0000-2200-000014000000}">
          <x14:formula1>
            <xm:f>'Is this data for the fi (enum)'!A3:A4</xm:f>
          </x14:formula1>
          <xm:sqref>G185</xm:sqref>
        </x14:dataValidation>
        <x14:dataValidation type="list" allowBlank="1" xr:uid="{00000000-0002-0000-2200-000015000000}">
          <x14:formula1>
            <xm:f>'Select the option th 2 (enum)'!A3:A4</xm:f>
          </x14:formula1>
          <xm:sqref>G186</xm:sqref>
        </x14:dataValidation>
        <x14:dataValidation type="list" allowBlank="1" xr:uid="{00000000-0002-0000-2200-000016000000}">
          <x14:formula1>
            <xm:f>'Choose which option  1 (enum)'!A3:A4</xm:f>
          </x14:formula1>
          <xm:sqref>G189</xm:sqref>
        </x14:dataValidation>
        <x14:dataValidation type="list" allowBlank="1" xr:uid="{00000000-0002-0000-2200-000017000000}">
          <x14:formula1>
            <xm:f>'Does hydro power plants (enum)'!A3:A4</xm:f>
          </x14:formula1>
          <xm:sqref>G190</xm:sqref>
        </x14:dataValidation>
        <x14:dataValidation type="list" allowBlank="1" xr:uid="{00000000-0002-0000-2200-000018000000}">
          <x14:formula1>
            <xm:f>'Select one of the two o (enum)'!A3:A4</xm:f>
          </x14:formula1>
          <xm:sqref>G21</xm:sqref>
        </x14:dataValidation>
        <x14:dataValidation type="list" allowBlank="1" xr:uid="{00000000-0002-0000-2200-000019000000}">
          <x14:formula1>
            <xm:f>'Select the approach you (enum)'!A3:A4</xm:f>
          </x14:formula1>
          <xm:sqref>G26</xm:sqref>
        </x14:dataValidation>
        <x14:dataValidation type="list" allowBlank="1" xr:uid="{00000000-0002-0000-2200-00001A000000}">
          <x14:formula1>
            <xm:f>'Select the option that  (enum)'!A3:A5</xm:f>
          </x14:formula1>
          <xm:sqref>G39</xm:sqref>
        </x14:dataValidation>
        <x14:dataValidation type="list" allowBlank="1" xr:uid="{00000000-0002-0000-2200-00001B000000}">
          <x14:formula1>
            <xm:f>'Select the approach you (enum)'!A3:A4</xm:f>
          </x14:formula1>
          <xm:sqref>G44</xm:sqref>
        </x14:dataValidation>
        <x14:dataValidation type="list" allowBlank="1" xr:uid="{00000000-0002-0000-2200-00001C000000}">
          <x14:formula1>
            <xm:f>'Scenario A has 2 option (enum)'!A3:A4</xm:f>
          </x14:formula1>
          <xm:sqref>G5</xm:sqref>
        </x14:dataValidation>
        <x14:dataValidation type="list" allowBlank="1" xr:uid="{00000000-0002-0000-2200-00001D000000}">
          <x14:formula1>
            <xm:f>'Select the option that  (enum)'!A3:A5</xm:f>
          </x14:formula1>
          <xm:sqref>G57</xm:sqref>
        </x14:dataValidation>
        <x14:dataValidation type="list" allowBlank="1" xr:uid="{00000000-0002-0000-2200-00001E000000}">
          <x14:formula1>
            <xm:f>'Select one of the two o (enum)'!A3:A4</xm:f>
          </x14:formula1>
          <xm:sqref>G73</xm:sqref>
        </x14:dataValidation>
        <x14:dataValidation type="list" allowBlank="1" xr:uid="{00000000-0002-0000-2200-00001F000000}">
          <x14:formula1>
            <xm:f>'Does you have hourly or (enum)'!A3:A4</xm:f>
          </x14:formula1>
          <xm:sqref>G8</xm:sqref>
        </x14:dataValidation>
        <x14:dataValidation type="list" allowBlank="1" xr:uid="{00000000-0002-0000-2200-000020000000}">
          <x14:formula1>
            <xm:f>'Select the option that  (enum)'!A3:A5</xm:f>
          </x14:formula1>
          <xm:sqref>G85</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sheetPr>
  <dimension ref="A1:G6"/>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457</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43.5">
      <c r="A5" s="3" t="s">
        <v>11</v>
      </c>
      <c r="B5" s="3" t="s">
        <v>53</v>
      </c>
      <c r="C5" s="4" t="s">
        <v>278</v>
      </c>
      <c r="D5" s="3"/>
      <c r="E5" s="3" t="s">
        <v>279</v>
      </c>
      <c r="F5" s="3" t="s">
        <v>14</v>
      </c>
      <c r="G5" s="3" t="s">
        <v>280</v>
      </c>
    </row>
    <row r="6" spans="1:7" ht="43.5">
      <c r="A6" s="3" t="s">
        <v>14</v>
      </c>
      <c r="B6" s="3" t="s">
        <v>53</v>
      </c>
      <c r="C6" s="4" t="s">
        <v>281</v>
      </c>
      <c r="D6" s="3" t="b">
        <f>EXACT(G5,"Only to baseline electricity consumption sources but not to project or leakage electricity consumption sources")</f>
        <v>0</v>
      </c>
      <c r="E6" s="3" t="s">
        <v>282</v>
      </c>
      <c r="F6" s="3" t="s">
        <v>14</v>
      </c>
      <c r="G6" s="3" t="s">
        <v>11</v>
      </c>
    </row>
  </sheetData>
  <mergeCells count="3">
    <mergeCell ref="A1:G1"/>
    <mergeCell ref="B2:G2"/>
    <mergeCell ref="B3:G3"/>
  </mergeCells>
  <hyperlinks>
    <hyperlink ref="C5" location="#'Choose which option  1 (enum)'!A3" display="Choose which option  1 (enum)" xr:uid="{00000000-0004-0000-2300-000000000000}"/>
    <hyperlink ref="C6" location="#'Does hydro power plants (enum)'!A3" display="Does hydro power plants (enum)" xr:uid="{00000000-0004-0000-2300-000001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00000000-0002-0000-2300-000000000000}">
          <x14:formula1>
            <xm:f>'Choose which option  1 (enum)'!A3:A4</xm:f>
          </x14:formula1>
          <xm:sqref>G5</xm:sqref>
        </x14:dataValidation>
        <x14:dataValidation type="list" allowBlank="1" xr:uid="{00000000-0002-0000-2300-000001000000}">
          <x14:formula1>
            <xm:f>'Does hydro power plants (enum)'!A3:A4</xm:f>
          </x14:formula1>
          <xm:sqref>G6</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ummaryRight="0"/>
  </sheetPr>
  <dimension ref="A1:G35"/>
  <sheetViews>
    <sheetView workbookViewId="0"/>
  </sheetViews>
  <sheetFormatPr defaultRowHeight="14.5" outlineLevelRow="2"/>
  <cols>
    <col min="1" max="1" width="20" customWidth="1"/>
    <col min="2" max="2" width="40" customWidth="1"/>
    <col min="3" max="4" width="20" customWidth="1"/>
    <col min="5" max="5" width="70" customWidth="1"/>
    <col min="6" max="6" width="30" customWidth="1"/>
    <col min="7" max="7" width="50" customWidth="1"/>
  </cols>
  <sheetData>
    <row r="1" spans="1:7" ht="18.5">
      <c r="A1" s="17" t="s">
        <v>293</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87">
      <c r="A5" s="3" t="s">
        <v>11</v>
      </c>
      <c r="B5" s="3" t="s">
        <v>53</v>
      </c>
      <c r="C5" s="4" t="s">
        <v>295</v>
      </c>
      <c r="D5" s="3"/>
      <c r="E5" s="3" t="s">
        <v>296</v>
      </c>
      <c r="F5" s="3" t="s">
        <v>14</v>
      </c>
      <c r="G5" s="3" t="s">
        <v>297</v>
      </c>
    </row>
    <row r="6" spans="1:7">
      <c r="A6" s="3" t="s">
        <v>14</v>
      </c>
      <c r="B6" s="4" t="s">
        <v>298</v>
      </c>
      <c r="C6" s="3" t="s">
        <v>13</v>
      </c>
      <c r="D6" s="3" t="b">
        <f>EXACT(G5,"No: Generic Approach")</f>
        <v>1</v>
      </c>
      <c r="E6" s="3" t="s">
        <v>299</v>
      </c>
      <c r="F6" s="3" t="s">
        <v>14</v>
      </c>
      <c r="G6" s="3" t="s">
        <v>13</v>
      </c>
    </row>
    <row r="7" spans="1:7" ht="29" outlineLevel="1" collapsed="1">
      <c r="A7" s="5" t="s">
        <v>11</v>
      </c>
      <c r="B7" s="5" t="s">
        <v>53</v>
      </c>
      <c r="C7" s="8" t="s">
        <v>300</v>
      </c>
      <c r="D7" s="5"/>
      <c r="E7" s="5" t="s">
        <v>301</v>
      </c>
      <c r="F7" s="5" t="s">
        <v>14</v>
      </c>
      <c r="G7" s="5" t="s">
        <v>302</v>
      </c>
    </row>
    <row r="8" spans="1:7" ht="43.5" outlineLevel="1" collapsed="1">
      <c r="A8" s="5" t="s">
        <v>14</v>
      </c>
      <c r="B8" s="5" t="s">
        <v>53</v>
      </c>
      <c r="C8" s="8" t="s">
        <v>303</v>
      </c>
      <c r="D8" s="5" t="b">
        <f>EXACT(G7,"Default Value")</f>
        <v>0</v>
      </c>
      <c r="E8" s="5" t="s">
        <v>304</v>
      </c>
      <c r="F8" s="5" t="s">
        <v>14</v>
      </c>
      <c r="G8" s="5" t="s">
        <v>280</v>
      </c>
    </row>
    <row r="9" spans="1:7" ht="29" outlineLevel="1" collapsed="1">
      <c r="A9" s="5" t="s">
        <v>14</v>
      </c>
      <c r="B9" s="5" t="s">
        <v>53</v>
      </c>
      <c r="C9" s="8" t="s">
        <v>305</v>
      </c>
      <c r="D9" s="5" t="b">
        <f>EXACT(G7,"Monitored Data")</f>
        <v>1</v>
      </c>
      <c r="E9" s="5" t="s">
        <v>306</v>
      </c>
      <c r="F9" s="5" t="s">
        <v>14</v>
      </c>
      <c r="G9" s="5" t="s">
        <v>307</v>
      </c>
    </row>
    <row r="10" spans="1:7" outlineLevel="1" collapsed="1">
      <c r="A10" s="6" t="s">
        <v>14</v>
      </c>
      <c r="B10" s="7" t="s">
        <v>308</v>
      </c>
      <c r="C10" s="6" t="s">
        <v>13</v>
      </c>
      <c r="D10" s="6" t="b">
        <f>EXACT(G7,"Monitored Data")</f>
        <v>1</v>
      </c>
      <c r="E10" s="6" t="s">
        <v>309</v>
      </c>
      <c r="F10" s="6" t="s">
        <v>11</v>
      </c>
      <c r="G10" s="6" t="s">
        <v>13</v>
      </c>
    </row>
    <row r="11" spans="1:7" outlineLevel="2" collapsed="1">
      <c r="A11" s="5" t="s">
        <v>11</v>
      </c>
      <c r="B11" s="5" t="s">
        <v>15</v>
      </c>
      <c r="C11" s="5" t="s">
        <v>13</v>
      </c>
      <c r="D11" s="5"/>
      <c r="E11" s="5" t="s">
        <v>310</v>
      </c>
      <c r="F11" s="5" t="s">
        <v>14</v>
      </c>
      <c r="G11" s="5" t="s">
        <v>17</v>
      </c>
    </row>
    <row r="12" spans="1:7" ht="29" outlineLevel="2" collapsed="1">
      <c r="A12" s="5" t="s">
        <v>11</v>
      </c>
      <c r="B12" s="5" t="s">
        <v>53</v>
      </c>
      <c r="C12" s="8" t="s">
        <v>311</v>
      </c>
      <c r="D12" s="5"/>
      <c r="E12" s="5" t="s">
        <v>312</v>
      </c>
      <c r="F12" s="5" t="s">
        <v>14</v>
      </c>
      <c r="G12" s="5" t="s">
        <v>313</v>
      </c>
    </row>
    <row r="13" spans="1:7" ht="29" outlineLevel="2" collapsed="1">
      <c r="A13" s="5" t="s">
        <v>11</v>
      </c>
      <c r="B13" s="5" t="s">
        <v>139</v>
      </c>
      <c r="C13" s="5" t="s">
        <v>13</v>
      </c>
      <c r="D13" s="5"/>
      <c r="E13" s="5" t="s">
        <v>314</v>
      </c>
      <c r="F13" s="5" t="s">
        <v>14</v>
      </c>
      <c r="G13" s="5">
        <v>1</v>
      </c>
    </row>
    <row r="14" spans="1:7" ht="29" outlineLevel="2" collapsed="1">
      <c r="A14" s="5" t="s">
        <v>11</v>
      </c>
      <c r="B14" s="5" t="s">
        <v>139</v>
      </c>
      <c r="C14" s="5" t="s">
        <v>13</v>
      </c>
      <c r="D14" s="5"/>
      <c r="E14" s="5" t="s">
        <v>315</v>
      </c>
      <c r="F14" s="5" t="s">
        <v>14</v>
      </c>
      <c r="G14" s="5">
        <v>1</v>
      </c>
    </row>
    <row r="15" spans="1:7" ht="43.5" outlineLevel="2" collapsed="1">
      <c r="A15" s="5" t="s">
        <v>11</v>
      </c>
      <c r="B15" s="5" t="s">
        <v>139</v>
      </c>
      <c r="C15" s="5" t="s">
        <v>13</v>
      </c>
      <c r="D15" s="5"/>
      <c r="E15" s="5" t="s">
        <v>316</v>
      </c>
      <c r="F15" s="5" t="s">
        <v>14</v>
      </c>
      <c r="G15" s="5">
        <v>1</v>
      </c>
    </row>
    <row r="16" spans="1:7" ht="29" outlineLevel="2" collapsed="1">
      <c r="A16" s="5" t="s">
        <v>14</v>
      </c>
      <c r="B16" s="5" t="s">
        <v>139</v>
      </c>
      <c r="C16" s="5" t="s">
        <v>13</v>
      </c>
      <c r="D16" s="5" t="s">
        <v>14</v>
      </c>
      <c r="E16" s="5" t="s">
        <v>317</v>
      </c>
      <c r="F16" s="5" t="s">
        <v>14</v>
      </c>
      <c r="G16" s="5">
        <v>1</v>
      </c>
    </row>
    <row r="17" spans="1:7" ht="29" outlineLevel="2" collapsed="1">
      <c r="A17" s="5" t="s">
        <v>14</v>
      </c>
      <c r="B17" s="5" t="s">
        <v>139</v>
      </c>
      <c r="C17" s="5" t="s">
        <v>13</v>
      </c>
      <c r="D17" s="5" t="s">
        <v>14</v>
      </c>
      <c r="E17" s="5" t="s">
        <v>318</v>
      </c>
      <c r="F17" s="5" t="s">
        <v>14</v>
      </c>
      <c r="G17" s="5">
        <v>1</v>
      </c>
    </row>
    <row r="18" spans="1:7" ht="29" outlineLevel="2" collapsed="1">
      <c r="A18" s="5" t="s">
        <v>14</v>
      </c>
      <c r="B18" s="5" t="s">
        <v>139</v>
      </c>
      <c r="C18" s="5" t="s">
        <v>13</v>
      </c>
      <c r="D18" s="5" t="s">
        <v>14</v>
      </c>
      <c r="E18" s="5" t="s">
        <v>319</v>
      </c>
      <c r="F18" s="5" t="s">
        <v>14</v>
      </c>
      <c r="G18" s="5">
        <v>1</v>
      </c>
    </row>
    <row r="19" spans="1:7" ht="29" outlineLevel="2" collapsed="1">
      <c r="A19" s="5" t="s">
        <v>14</v>
      </c>
      <c r="B19" s="5" t="s">
        <v>139</v>
      </c>
      <c r="C19" s="5" t="s">
        <v>13</v>
      </c>
      <c r="D19" s="5" t="s">
        <v>14</v>
      </c>
      <c r="E19" s="5" t="s">
        <v>320</v>
      </c>
      <c r="F19" s="5" t="s">
        <v>14</v>
      </c>
      <c r="G19" s="5">
        <v>1</v>
      </c>
    </row>
    <row r="20" spans="1:7" ht="29" outlineLevel="2" collapsed="1">
      <c r="A20" s="5" t="s">
        <v>14</v>
      </c>
      <c r="B20" s="5" t="s">
        <v>139</v>
      </c>
      <c r="C20" s="5" t="s">
        <v>13</v>
      </c>
      <c r="D20" s="5" t="s">
        <v>14</v>
      </c>
      <c r="E20" s="5" t="s">
        <v>321</v>
      </c>
      <c r="F20" s="5" t="s">
        <v>14</v>
      </c>
      <c r="G20" s="5">
        <v>1</v>
      </c>
    </row>
    <row r="21" spans="1:7" ht="29" outlineLevel="2" collapsed="1">
      <c r="A21" s="5" t="s">
        <v>14</v>
      </c>
      <c r="B21" s="5" t="s">
        <v>139</v>
      </c>
      <c r="C21" s="5" t="s">
        <v>13</v>
      </c>
      <c r="D21" s="5" t="s">
        <v>14</v>
      </c>
      <c r="E21" s="5" t="s">
        <v>322</v>
      </c>
      <c r="F21" s="5" t="s">
        <v>14</v>
      </c>
      <c r="G21" s="5">
        <v>1</v>
      </c>
    </row>
    <row r="22" spans="1:7" outlineLevel="1" collapsed="1">
      <c r="A22" s="6" t="s">
        <v>11</v>
      </c>
      <c r="B22" s="7" t="s">
        <v>283</v>
      </c>
      <c r="C22" s="6" t="s">
        <v>13</v>
      </c>
      <c r="D22" s="6"/>
      <c r="E22" s="6" t="s">
        <v>283</v>
      </c>
      <c r="F22" s="6" t="s">
        <v>14</v>
      </c>
      <c r="G22" s="6" t="s">
        <v>13</v>
      </c>
    </row>
    <row r="23" spans="1:7" ht="29" outlineLevel="2" collapsed="1">
      <c r="A23" s="5" t="s">
        <v>11</v>
      </c>
      <c r="B23" s="5" t="s">
        <v>139</v>
      </c>
      <c r="C23" s="5" t="s">
        <v>13</v>
      </c>
      <c r="D23" s="5"/>
      <c r="E23" s="5" t="s">
        <v>284</v>
      </c>
      <c r="F23" s="5" t="s">
        <v>14</v>
      </c>
      <c r="G23" s="5">
        <v>1</v>
      </c>
    </row>
    <row r="24" spans="1:7" ht="29" outlineLevel="2" collapsed="1">
      <c r="A24" s="5" t="s">
        <v>11</v>
      </c>
      <c r="B24" s="5" t="s">
        <v>139</v>
      </c>
      <c r="C24" s="5" t="s">
        <v>13</v>
      </c>
      <c r="D24" s="5"/>
      <c r="E24" s="5" t="s">
        <v>285</v>
      </c>
      <c r="F24" s="5" t="s">
        <v>14</v>
      </c>
      <c r="G24" s="5">
        <v>1</v>
      </c>
    </row>
    <row r="25" spans="1:7" outlineLevel="2" collapsed="1">
      <c r="A25" s="5" t="s">
        <v>11</v>
      </c>
      <c r="B25" s="5" t="s">
        <v>15</v>
      </c>
      <c r="C25" s="5" t="s">
        <v>13</v>
      </c>
      <c r="D25" s="5"/>
      <c r="E25" s="5" t="s">
        <v>286</v>
      </c>
      <c r="F25" s="5" t="s">
        <v>14</v>
      </c>
      <c r="G25" s="5" t="s">
        <v>17</v>
      </c>
    </row>
    <row r="26" spans="1:7" ht="29" outlineLevel="2" collapsed="1">
      <c r="A26" s="5" t="s">
        <v>11</v>
      </c>
      <c r="B26" s="5" t="s">
        <v>139</v>
      </c>
      <c r="C26" s="5" t="s">
        <v>13</v>
      </c>
      <c r="D26" s="5"/>
      <c r="E26" s="5" t="s">
        <v>287</v>
      </c>
      <c r="F26" s="5" t="s">
        <v>14</v>
      </c>
      <c r="G26" s="5">
        <v>1</v>
      </c>
    </row>
    <row r="27" spans="1:7" ht="29" outlineLevel="2" collapsed="1">
      <c r="A27" s="5" t="s">
        <v>11</v>
      </c>
      <c r="B27" s="5" t="s">
        <v>139</v>
      </c>
      <c r="C27" s="5" t="s">
        <v>13</v>
      </c>
      <c r="D27" s="5"/>
      <c r="E27" s="5" t="s">
        <v>288</v>
      </c>
      <c r="F27" s="5" t="s">
        <v>14</v>
      </c>
      <c r="G27" s="5">
        <v>1</v>
      </c>
    </row>
    <row r="28" spans="1:7" outlineLevel="2" collapsed="1">
      <c r="A28" s="5" t="s">
        <v>11</v>
      </c>
      <c r="B28" s="5" t="s">
        <v>15</v>
      </c>
      <c r="C28" s="5" t="s">
        <v>13</v>
      </c>
      <c r="D28" s="5"/>
      <c r="E28" s="5" t="s">
        <v>289</v>
      </c>
      <c r="F28" s="5" t="s">
        <v>14</v>
      </c>
      <c r="G28" s="5" t="s">
        <v>17</v>
      </c>
    </row>
    <row r="29" spans="1:7" ht="29" outlineLevel="2" collapsed="1">
      <c r="A29" s="5" t="s">
        <v>11</v>
      </c>
      <c r="B29" s="5" t="s">
        <v>139</v>
      </c>
      <c r="C29" s="5" t="s">
        <v>13</v>
      </c>
      <c r="D29" s="5"/>
      <c r="E29" s="5" t="s">
        <v>290</v>
      </c>
      <c r="F29" s="5" t="s">
        <v>14</v>
      </c>
      <c r="G29" s="5">
        <v>1</v>
      </c>
    </row>
    <row r="30" spans="1:7" ht="29" outlineLevel="2" collapsed="1">
      <c r="A30" s="5" t="s">
        <v>11</v>
      </c>
      <c r="B30" s="5" t="s">
        <v>139</v>
      </c>
      <c r="C30" s="5" t="s">
        <v>13</v>
      </c>
      <c r="D30" s="5"/>
      <c r="E30" s="5" t="s">
        <v>291</v>
      </c>
      <c r="F30" s="5" t="s">
        <v>14</v>
      </c>
      <c r="G30" s="5">
        <v>1</v>
      </c>
    </row>
    <row r="31" spans="1:7" outlineLevel="2" collapsed="1">
      <c r="A31" s="5" t="s">
        <v>11</v>
      </c>
      <c r="B31" s="5" t="s">
        <v>15</v>
      </c>
      <c r="C31" s="5" t="s">
        <v>13</v>
      </c>
      <c r="D31" s="5"/>
      <c r="E31" s="5" t="s">
        <v>292</v>
      </c>
      <c r="F31" s="5" t="s">
        <v>14</v>
      </c>
      <c r="G31" s="5" t="s">
        <v>17</v>
      </c>
    </row>
    <row r="32" spans="1:7" ht="29">
      <c r="A32" s="3" t="s">
        <v>14</v>
      </c>
      <c r="B32" s="3" t="s">
        <v>139</v>
      </c>
      <c r="C32" s="3" t="s">
        <v>13</v>
      </c>
      <c r="D32" s="3" t="b">
        <f>EXACT(G5,"Yes: Alternative Approach")</f>
        <v>0</v>
      </c>
      <c r="E32" s="3" t="s">
        <v>323</v>
      </c>
      <c r="F32" s="3" t="s">
        <v>14</v>
      </c>
      <c r="G32" s="3">
        <v>1</v>
      </c>
    </row>
    <row r="33" spans="1:7" ht="29">
      <c r="A33" s="3" t="s">
        <v>14</v>
      </c>
      <c r="B33" s="3" t="s">
        <v>15</v>
      </c>
      <c r="C33" s="3" t="s">
        <v>13</v>
      </c>
      <c r="D33" s="3" t="b">
        <f>EXACT(G5,"Yes: Alternative Approach")</f>
        <v>0</v>
      </c>
      <c r="E33" s="3" t="s">
        <v>324</v>
      </c>
      <c r="F33" s="3" t="s">
        <v>14</v>
      </c>
      <c r="G33" s="3" t="s">
        <v>17</v>
      </c>
    </row>
    <row r="34" spans="1:7" ht="29">
      <c r="A34" s="3" t="s">
        <v>14</v>
      </c>
      <c r="B34" s="3" t="s">
        <v>139</v>
      </c>
      <c r="C34" s="3" t="s">
        <v>13</v>
      </c>
      <c r="D34" s="3" t="b">
        <f>EXACT(G5,"Yes: Alternative Approach")</f>
        <v>0</v>
      </c>
      <c r="E34" s="3" t="s">
        <v>325</v>
      </c>
      <c r="F34" s="3" t="s">
        <v>14</v>
      </c>
      <c r="G34" s="3">
        <v>1</v>
      </c>
    </row>
    <row r="35" spans="1:7" ht="29">
      <c r="A35" s="3" t="s">
        <v>14</v>
      </c>
      <c r="B35" s="3" t="s">
        <v>15</v>
      </c>
      <c r="C35" s="3" t="s">
        <v>13</v>
      </c>
      <c r="D35" s="3" t="b">
        <f>EXACT(G5,"Yes: Alternative Approach")</f>
        <v>0</v>
      </c>
      <c r="E35" s="3" t="s">
        <v>326</v>
      </c>
      <c r="F35" s="3" t="s">
        <v>14</v>
      </c>
      <c r="G35" s="3" t="s">
        <v>17</v>
      </c>
    </row>
  </sheetData>
  <mergeCells count="3">
    <mergeCell ref="A1:G1"/>
    <mergeCell ref="B2:G2"/>
    <mergeCell ref="B3:G3"/>
  </mergeCells>
  <hyperlinks>
    <hyperlink ref="C5" location="#'Tool 05 provides 2 appr (enum)'!A3" display="Tool 05 provides 2 appr (enum)" xr:uid="{00000000-0004-0000-2400-000000000000}"/>
    <hyperlink ref="B6" location="#'Tool 05 Scenario B | Generic A'!A1" display="Tool 05 Scenario B | Generic A" xr:uid="{00000000-0004-0000-2400-000001000000}"/>
    <hyperlink ref="C7" location="#'Please select which app (enum)'!A3" display="Please select which app (enum)" xr:uid="{00000000-0004-0000-2400-000002000000}"/>
    <hyperlink ref="C8" location="#'Choose which option app (enum)'!A3" display="Choose which option app (enum)" xr:uid="{00000000-0004-0000-2400-000003000000}"/>
    <hyperlink ref="C9" location="#'Select the option th 3 (enum)'!A3" display="Select the option th 3 (enum)" xr:uid="{00000000-0004-0000-2400-000004000000}"/>
    <hyperlink ref="B10" location="#'Tool 05 Power Plants'!A1" display="Tool 05 Power Plants" xr:uid="{00000000-0004-0000-2400-000005000000}"/>
    <hyperlink ref="C12" location="#'Type of fossil fuel use (enum)'!A3" display="Type of fossil fuel use (enum)" xr:uid="{00000000-0004-0000-2400-000006000000}"/>
    <hyperlink ref="B22" location="#'Generic Approach'!A1" display="Generic Approach" xr:uid="{00000000-0004-0000-2400-000007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5">
        <x14:dataValidation type="list" allowBlank="1" xr:uid="{00000000-0002-0000-2400-000000000000}">
          <x14:formula1>
            <xm:f>'Type of fossil fuel use (enum)'!A3:A55</xm:f>
          </x14:formula1>
          <xm:sqref>G12</xm:sqref>
        </x14:dataValidation>
        <x14:dataValidation type="list" allowBlank="1" xr:uid="{00000000-0002-0000-2400-000001000000}">
          <x14:formula1>
            <xm:f>'Tool 05 provides 2 appr (enum)'!A3:A4</xm:f>
          </x14:formula1>
          <xm:sqref>G5</xm:sqref>
        </x14:dataValidation>
        <x14:dataValidation type="list" allowBlank="1" xr:uid="{00000000-0002-0000-2400-000002000000}">
          <x14:formula1>
            <xm:f>'Please select which app (enum)'!A3:A4</xm:f>
          </x14:formula1>
          <xm:sqref>G7</xm:sqref>
        </x14:dataValidation>
        <x14:dataValidation type="list" allowBlank="1" xr:uid="{00000000-0002-0000-2400-000003000000}">
          <x14:formula1>
            <xm:f>'Choose which option app (enum)'!A3:A4</xm:f>
          </x14:formula1>
          <xm:sqref>G8</xm:sqref>
        </x14:dataValidation>
        <x14:dataValidation type="list" allowBlank="1" xr:uid="{00000000-0002-0000-2400-000004000000}">
          <x14:formula1>
            <xm:f>'Select the option th 3 (enum)'!A3:A4</xm:f>
          </x14:formula1>
          <xm:sqref>G9</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ummaryRight="0"/>
  </sheetPr>
  <dimension ref="A1:G13"/>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283</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139</v>
      </c>
      <c r="C5" s="3" t="s">
        <v>13</v>
      </c>
      <c r="D5" s="3"/>
      <c r="E5" s="3" t="s">
        <v>284</v>
      </c>
      <c r="F5" s="3" t="s">
        <v>14</v>
      </c>
      <c r="G5" s="3">
        <v>1</v>
      </c>
    </row>
    <row r="6" spans="1:7" ht="29">
      <c r="A6" s="3" t="s">
        <v>11</v>
      </c>
      <c r="B6" s="3" t="s">
        <v>139</v>
      </c>
      <c r="C6" s="3" t="s">
        <v>13</v>
      </c>
      <c r="D6" s="3"/>
      <c r="E6" s="3" t="s">
        <v>285</v>
      </c>
      <c r="F6" s="3" t="s">
        <v>14</v>
      </c>
      <c r="G6" s="3">
        <v>1</v>
      </c>
    </row>
    <row r="7" spans="1:7">
      <c r="A7" s="3" t="s">
        <v>11</v>
      </c>
      <c r="B7" s="3" t="s">
        <v>15</v>
      </c>
      <c r="C7" s="3" t="s">
        <v>13</v>
      </c>
      <c r="D7" s="3"/>
      <c r="E7" s="3" t="s">
        <v>286</v>
      </c>
      <c r="F7" s="3" t="s">
        <v>14</v>
      </c>
      <c r="G7" s="3" t="s">
        <v>17</v>
      </c>
    </row>
    <row r="8" spans="1:7" ht="29">
      <c r="A8" s="3" t="s">
        <v>11</v>
      </c>
      <c r="B8" s="3" t="s">
        <v>139</v>
      </c>
      <c r="C8" s="3" t="s">
        <v>13</v>
      </c>
      <c r="D8" s="3"/>
      <c r="E8" s="3" t="s">
        <v>287</v>
      </c>
      <c r="F8" s="3" t="s">
        <v>14</v>
      </c>
      <c r="G8" s="3">
        <v>1</v>
      </c>
    </row>
    <row r="9" spans="1:7" ht="29">
      <c r="A9" s="3" t="s">
        <v>11</v>
      </c>
      <c r="B9" s="3" t="s">
        <v>139</v>
      </c>
      <c r="C9" s="3" t="s">
        <v>13</v>
      </c>
      <c r="D9" s="3"/>
      <c r="E9" s="3" t="s">
        <v>288</v>
      </c>
      <c r="F9" s="3" t="s">
        <v>14</v>
      </c>
      <c r="G9" s="3">
        <v>1</v>
      </c>
    </row>
    <row r="10" spans="1:7">
      <c r="A10" s="3" t="s">
        <v>11</v>
      </c>
      <c r="B10" s="3" t="s">
        <v>15</v>
      </c>
      <c r="C10" s="3" t="s">
        <v>13</v>
      </c>
      <c r="D10" s="3"/>
      <c r="E10" s="3" t="s">
        <v>289</v>
      </c>
      <c r="F10" s="3" t="s">
        <v>14</v>
      </c>
      <c r="G10" s="3" t="s">
        <v>17</v>
      </c>
    </row>
    <row r="11" spans="1:7" ht="29">
      <c r="A11" s="3" t="s">
        <v>11</v>
      </c>
      <c r="B11" s="3" t="s">
        <v>139</v>
      </c>
      <c r="C11" s="3" t="s">
        <v>13</v>
      </c>
      <c r="D11" s="3"/>
      <c r="E11" s="3" t="s">
        <v>290</v>
      </c>
      <c r="F11" s="3" t="s">
        <v>14</v>
      </c>
      <c r="G11" s="3">
        <v>1</v>
      </c>
    </row>
    <row r="12" spans="1:7" ht="29">
      <c r="A12" s="3" t="s">
        <v>11</v>
      </c>
      <c r="B12" s="3" t="s">
        <v>139</v>
      </c>
      <c r="C12" s="3" t="s">
        <v>13</v>
      </c>
      <c r="D12" s="3"/>
      <c r="E12" s="3" t="s">
        <v>291</v>
      </c>
      <c r="F12" s="3" t="s">
        <v>14</v>
      </c>
      <c r="G12" s="3">
        <v>1</v>
      </c>
    </row>
    <row r="13" spans="1:7">
      <c r="A13" s="3" t="s">
        <v>11</v>
      </c>
      <c r="B13" s="3" t="s">
        <v>15</v>
      </c>
      <c r="C13" s="3" t="s">
        <v>13</v>
      </c>
      <c r="D13" s="3"/>
      <c r="E13" s="3" t="s">
        <v>292</v>
      </c>
      <c r="F13" s="3" t="s">
        <v>14</v>
      </c>
      <c r="G13" s="3" t="s">
        <v>17</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7"/>
  <sheetViews>
    <sheetView workbookViewId="0"/>
  </sheetViews>
  <sheetFormatPr defaultRowHeight="14.5" outlineLevelRow="1"/>
  <cols>
    <col min="1" max="1" width="20" customWidth="1"/>
    <col min="2" max="2" width="40" customWidth="1"/>
    <col min="3" max="4" width="20" customWidth="1"/>
    <col min="5" max="5" width="70" customWidth="1"/>
    <col min="6" max="6" width="30" customWidth="1"/>
    <col min="7" max="7" width="50" customWidth="1"/>
  </cols>
  <sheetData>
    <row r="1" spans="1:7" ht="18.5">
      <c r="A1" s="17" t="s">
        <v>416</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c r="A5" s="3" t="s">
        <v>11</v>
      </c>
      <c r="B5" s="3" t="s">
        <v>15</v>
      </c>
      <c r="C5" s="3" t="s">
        <v>13</v>
      </c>
      <c r="D5" s="3"/>
      <c r="E5" s="3" t="s">
        <v>418</v>
      </c>
      <c r="F5" s="3" t="s">
        <v>14</v>
      </c>
      <c r="G5" s="3" t="s">
        <v>17</v>
      </c>
    </row>
    <row r="6" spans="1:7">
      <c r="A6" s="3" t="s">
        <v>11</v>
      </c>
      <c r="B6" s="3" t="s">
        <v>15</v>
      </c>
      <c r="C6" s="3" t="s">
        <v>13</v>
      </c>
      <c r="D6" s="3"/>
      <c r="E6" s="3" t="s">
        <v>419</v>
      </c>
      <c r="F6" s="3" t="s">
        <v>14</v>
      </c>
      <c r="G6" s="3" t="s">
        <v>17</v>
      </c>
    </row>
    <row r="7" spans="1:7" ht="29">
      <c r="A7" s="3" t="s">
        <v>11</v>
      </c>
      <c r="B7" s="3" t="s">
        <v>53</v>
      </c>
      <c r="C7" s="4" t="s">
        <v>420</v>
      </c>
      <c r="D7" s="3"/>
      <c r="E7" s="3" t="s">
        <v>421</v>
      </c>
      <c r="F7" s="3" t="s">
        <v>14</v>
      </c>
      <c r="G7" s="3" t="s">
        <v>422</v>
      </c>
    </row>
    <row r="8" spans="1:7" ht="29">
      <c r="A8" s="3" t="s">
        <v>14</v>
      </c>
      <c r="B8" s="3" t="s">
        <v>139</v>
      </c>
      <c r="C8" s="3" t="s">
        <v>13</v>
      </c>
      <c r="D8" s="3" t="b">
        <f>EXACT(G7,"The CO2 emission coefficient is calculated based on net calorific value and CO2 emission factor of the fuel type")</f>
        <v>0</v>
      </c>
      <c r="E8" s="3" t="s">
        <v>423</v>
      </c>
      <c r="F8" s="3" t="s">
        <v>14</v>
      </c>
      <c r="G8" s="3">
        <v>1</v>
      </c>
    </row>
    <row r="9" spans="1:7">
      <c r="A9" s="3" t="s">
        <v>14</v>
      </c>
      <c r="B9" s="3" t="s">
        <v>139</v>
      </c>
      <c r="C9" s="3" t="s">
        <v>13</v>
      </c>
      <c r="D9" s="3" t="b">
        <f>EXACT(G7,"The CO2 emission coefficient is calculated based on net calorific value and CO2 emission factor of the fuel type")</f>
        <v>0</v>
      </c>
      <c r="E9" s="3" t="s">
        <v>424</v>
      </c>
      <c r="F9" s="3" t="s">
        <v>14</v>
      </c>
      <c r="G9" s="3">
        <v>1</v>
      </c>
    </row>
    <row r="10" spans="1:7">
      <c r="A10" s="3" t="s">
        <v>14</v>
      </c>
      <c r="B10" s="4" t="s">
        <v>425</v>
      </c>
      <c r="C10" s="3" t="s">
        <v>13</v>
      </c>
      <c r="D10" s="3" t="b">
        <f>EXACT(G7,"The CO2 emission coefficient is calculated based on the chemical composition of the fossil fuel type")</f>
        <v>1</v>
      </c>
      <c r="E10" s="3" t="s">
        <v>426</v>
      </c>
      <c r="F10" s="3" t="s">
        <v>14</v>
      </c>
      <c r="G10" s="3" t="s">
        <v>13</v>
      </c>
    </row>
    <row r="11" spans="1:7" ht="29" outlineLevel="1" collapsed="1">
      <c r="A11" s="5" t="s">
        <v>11</v>
      </c>
      <c r="B11" s="5" t="s">
        <v>53</v>
      </c>
      <c r="C11" s="8" t="s">
        <v>427</v>
      </c>
      <c r="D11" s="5"/>
      <c r="E11" s="5" t="s">
        <v>426</v>
      </c>
      <c r="F11" s="5" t="s">
        <v>14</v>
      </c>
      <c r="G11" s="5" t="s">
        <v>428</v>
      </c>
    </row>
    <row r="12" spans="1:7" ht="29" outlineLevel="1" collapsed="1">
      <c r="A12" s="5" t="s">
        <v>14</v>
      </c>
      <c r="B12" s="5" t="s">
        <v>139</v>
      </c>
      <c r="C12" s="5" t="s">
        <v>13</v>
      </c>
      <c r="D12" s="5" t="b">
        <f>EXACT(G11,"Volume")</f>
        <v>0</v>
      </c>
      <c r="E12" s="5" t="s">
        <v>429</v>
      </c>
      <c r="F12" s="5" t="s">
        <v>14</v>
      </c>
      <c r="G12" s="5">
        <v>1</v>
      </c>
    </row>
    <row r="13" spans="1:7" ht="29" outlineLevel="1" collapsed="1">
      <c r="A13" s="5" t="s">
        <v>14</v>
      </c>
      <c r="B13" s="5" t="s">
        <v>139</v>
      </c>
      <c r="C13" s="5" t="s">
        <v>13</v>
      </c>
      <c r="D13" s="5" t="b">
        <f>EXACT(G11,"Volume")</f>
        <v>0</v>
      </c>
      <c r="E13" s="5" t="s">
        <v>430</v>
      </c>
      <c r="F13" s="5" t="s">
        <v>14</v>
      </c>
      <c r="G13" s="5">
        <v>1</v>
      </c>
    </row>
    <row r="14" spans="1:7" ht="29" outlineLevel="1" collapsed="1">
      <c r="A14" s="5" t="s">
        <v>14</v>
      </c>
      <c r="B14" s="5" t="s">
        <v>139</v>
      </c>
      <c r="C14" s="5" t="s">
        <v>13</v>
      </c>
      <c r="D14" s="5" t="b">
        <f>EXACT(G11,"Mass")</f>
        <v>1</v>
      </c>
      <c r="E14" s="5" t="s">
        <v>429</v>
      </c>
      <c r="F14" s="5" t="s">
        <v>14</v>
      </c>
      <c r="G14" s="5">
        <v>1</v>
      </c>
    </row>
    <row r="15" spans="1:7" ht="29">
      <c r="A15" s="3" t="s">
        <v>11</v>
      </c>
      <c r="B15" s="3" t="s">
        <v>139</v>
      </c>
      <c r="C15" s="3" t="s">
        <v>13</v>
      </c>
      <c r="D15" s="3"/>
      <c r="E15" s="3" t="s">
        <v>431</v>
      </c>
      <c r="F15" s="3" t="s">
        <v>14</v>
      </c>
      <c r="G15" s="3">
        <v>1</v>
      </c>
    </row>
    <row r="16" spans="1:7">
      <c r="A16" s="3" t="s">
        <v>14</v>
      </c>
      <c r="B16" s="3" t="s">
        <v>139</v>
      </c>
      <c r="C16" s="3" t="s">
        <v>13</v>
      </c>
      <c r="D16" s="3" t="s">
        <v>14</v>
      </c>
      <c r="E16" s="3" t="s">
        <v>432</v>
      </c>
      <c r="F16" s="3" t="s">
        <v>14</v>
      </c>
      <c r="G16" s="3">
        <v>1</v>
      </c>
    </row>
    <row r="17" spans="1:7">
      <c r="A17" s="3" t="s">
        <v>14</v>
      </c>
      <c r="B17" s="3" t="s">
        <v>139</v>
      </c>
      <c r="C17" s="3" t="s">
        <v>13</v>
      </c>
      <c r="D17" s="3" t="s">
        <v>14</v>
      </c>
      <c r="E17" s="3" t="s">
        <v>433</v>
      </c>
      <c r="F17" s="3" t="s">
        <v>14</v>
      </c>
      <c r="G17" s="3">
        <v>1</v>
      </c>
    </row>
  </sheetData>
  <mergeCells count="3">
    <mergeCell ref="A1:G1"/>
    <mergeCell ref="B2:G2"/>
    <mergeCell ref="B3:G3"/>
  </mergeCells>
  <hyperlinks>
    <hyperlink ref="C7" location="#'What approach would you (enum)'!A3" display="What approach would you (enum)" xr:uid="{00000000-0004-0000-0200-000000000000}"/>
    <hyperlink ref="B10" location="#'Tool 03 Is the fuel used measu'!A1" display="Tool 03 Is the fuel used measu" xr:uid="{00000000-0004-0000-0200-000001000000}"/>
    <hyperlink ref="C11" location="#'Is the fuel used measus (enum)'!A3" display="Is the fuel used measus (enum)" xr:uid="{00000000-0004-0000-0200-000002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00000000-0002-0000-0200-000000000000}">
          <x14:formula1>
            <xm:f>'Is the fuel used measus (enum)'!A3:A4</xm:f>
          </x14:formula1>
          <xm:sqref>G11</xm:sqref>
        </x14:dataValidation>
        <x14:dataValidation type="list" allowBlank="1" xr:uid="{00000000-0002-0000-0200-000001000000}">
          <x14:formula1>
            <xm:f>'What approach would you (enum)'!A3:A4</xm:f>
          </x14:formula1>
          <xm:sqref>G7</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ummaryRight="0"/>
  </sheetPr>
  <dimension ref="A1:G47"/>
  <sheetViews>
    <sheetView workbookViewId="0"/>
  </sheetViews>
  <sheetFormatPr defaultRowHeight="14.5" outlineLevelRow="7"/>
  <cols>
    <col min="1" max="1" width="20" customWidth="1"/>
    <col min="2" max="2" width="40" customWidth="1"/>
    <col min="3" max="4" width="20" customWidth="1"/>
    <col min="5" max="5" width="70" customWidth="1"/>
    <col min="6" max="6" width="30" customWidth="1"/>
    <col min="7" max="7" width="50" customWidth="1"/>
  </cols>
  <sheetData>
    <row r="1" spans="1:7" ht="18.5">
      <c r="A1" s="17" t="s">
        <v>57</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58</v>
      </c>
      <c r="D5" s="3"/>
      <c r="E5" s="3" t="s">
        <v>59</v>
      </c>
      <c r="F5" s="3" t="s">
        <v>14</v>
      </c>
      <c r="G5" s="3" t="s">
        <v>11</v>
      </c>
    </row>
    <row r="6" spans="1:7" ht="23.5">
      <c r="A6" s="3" t="s">
        <v>14</v>
      </c>
      <c r="B6" s="3" t="s">
        <v>60</v>
      </c>
      <c r="C6" s="12" t="s">
        <v>61</v>
      </c>
      <c r="D6" s="3" t="b">
        <f>EXACT(G5,"Yes")</f>
        <v>1</v>
      </c>
      <c r="E6" s="13" t="s">
        <v>62</v>
      </c>
      <c r="F6" s="3" t="s">
        <v>14</v>
      </c>
      <c r="G6" s="3" t="s">
        <v>13</v>
      </c>
    </row>
    <row r="7" spans="1:7" ht="29">
      <c r="A7" s="3" t="s">
        <v>14</v>
      </c>
      <c r="B7" s="4" t="s">
        <v>63</v>
      </c>
      <c r="C7" s="3" t="s">
        <v>13</v>
      </c>
      <c r="D7" s="3" t="b">
        <f>EXACT(G5,"No")</f>
        <v>0</v>
      </c>
      <c r="E7" s="3" t="s">
        <v>64</v>
      </c>
      <c r="F7" s="3" t="s">
        <v>14</v>
      </c>
      <c r="G7" s="3" t="s">
        <v>13</v>
      </c>
    </row>
    <row r="8" spans="1:7" ht="29" outlineLevel="1" collapsed="1">
      <c r="A8" s="5" t="s">
        <v>11</v>
      </c>
      <c r="B8" s="5" t="s">
        <v>53</v>
      </c>
      <c r="C8" s="8" t="s">
        <v>65</v>
      </c>
      <c r="D8" s="5"/>
      <c r="E8" s="5" t="s">
        <v>64</v>
      </c>
      <c r="F8" s="5" t="s">
        <v>14</v>
      </c>
      <c r="G8" s="5" t="s">
        <v>11</v>
      </c>
    </row>
    <row r="9" spans="1:7" ht="23.5" outlineLevel="1" collapsed="1">
      <c r="A9" s="5" t="s">
        <v>14</v>
      </c>
      <c r="B9" s="5" t="s">
        <v>60</v>
      </c>
      <c r="C9" s="9" t="s">
        <v>61</v>
      </c>
      <c r="D9" s="5" t="b">
        <f>EXACT(G8,"No")</f>
        <v>0</v>
      </c>
      <c r="E9" s="10" t="s">
        <v>66</v>
      </c>
      <c r="F9" s="5" t="s">
        <v>14</v>
      </c>
      <c r="G9" s="5" t="s">
        <v>13</v>
      </c>
    </row>
    <row r="10" spans="1:7" ht="43.5" outlineLevel="1" collapsed="1">
      <c r="A10" s="6" t="s">
        <v>14</v>
      </c>
      <c r="B10" s="7" t="s">
        <v>67</v>
      </c>
      <c r="C10" s="6" t="s">
        <v>13</v>
      </c>
      <c r="D10" s="6" t="b">
        <f>EXACT(G8,"Yes")</f>
        <v>1</v>
      </c>
      <c r="E10" s="6" t="s">
        <v>68</v>
      </c>
      <c r="F10" s="6" t="s">
        <v>14</v>
      </c>
      <c r="G10" s="6" t="s">
        <v>13</v>
      </c>
    </row>
    <row r="11" spans="1:7" ht="43.5" outlineLevel="2" collapsed="1">
      <c r="A11" s="5" t="s">
        <v>11</v>
      </c>
      <c r="B11" s="5" t="s">
        <v>53</v>
      </c>
      <c r="C11" s="8" t="s">
        <v>69</v>
      </c>
      <c r="D11" s="5"/>
      <c r="E11" s="5" t="s">
        <v>68</v>
      </c>
      <c r="F11" s="5" t="s">
        <v>14</v>
      </c>
      <c r="G11" s="5" t="s">
        <v>11</v>
      </c>
    </row>
    <row r="12" spans="1:7" ht="23.5" outlineLevel="2" collapsed="1">
      <c r="A12" s="5" t="s">
        <v>14</v>
      </c>
      <c r="B12" s="5" t="s">
        <v>60</v>
      </c>
      <c r="C12" s="9" t="s">
        <v>61</v>
      </c>
      <c r="D12" s="5" t="b">
        <f>EXACT(G11,"No")</f>
        <v>0</v>
      </c>
      <c r="E12" s="10" t="s">
        <v>66</v>
      </c>
      <c r="F12" s="5" t="s">
        <v>14</v>
      </c>
      <c r="G12" s="5" t="s">
        <v>13</v>
      </c>
    </row>
    <row r="13" spans="1:7" outlineLevel="2" collapsed="1">
      <c r="A13" s="6" t="s">
        <v>14</v>
      </c>
      <c r="B13" s="7" t="s">
        <v>70</v>
      </c>
      <c r="C13" s="6" t="s">
        <v>13</v>
      </c>
      <c r="D13" s="6" t="b">
        <f>EXACT(G11,"Yes")</f>
        <v>1</v>
      </c>
      <c r="E13" s="6" t="s">
        <v>71</v>
      </c>
      <c r="F13" s="6" t="s">
        <v>14</v>
      </c>
      <c r="G13" s="6" t="s">
        <v>13</v>
      </c>
    </row>
    <row r="14" spans="1:7" ht="29" outlineLevel="3" collapsed="1">
      <c r="A14" s="5" t="s">
        <v>11</v>
      </c>
      <c r="B14" s="5" t="s">
        <v>53</v>
      </c>
      <c r="C14" s="8" t="s">
        <v>72</v>
      </c>
      <c r="D14" s="5"/>
      <c r="E14" s="5" t="s">
        <v>73</v>
      </c>
      <c r="F14" s="5" t="s">
        <v>14</v>
      </c>
      <c r="G14" s="5" t="s">
        <v>11</v>
      </c>
    </row>
    <row r="15" spans="1:7" outlineLevel="3" collapsed="1">
      <c r="A15" s="6" t="s">
        <v>14</v>
      </c>
      <c r="B15" s="7" t="s">
        <v>74</v>
      </c>
      <c r="C15" s="6" t="s">
        <v>13</v>
      </c>
      <c r="D15" s="6" t="b">
        <f>EXACT(G14,"No")</f>
        <v>0</v>
      </c>
      <c r="E15" s="6" t="s">
        <v>75</v>
      </c>
      <c r="F15" s="6" t="s">
        <v>14</v>
      </c>
      <c r="G15" s="6" t="s">
        <v>13</v>
      </c>
    </row>
    <row r="16" spans="1:7" ht="29" outlineLevel="4" collapsed="1">
      <c r="A16" s="5" t="s">
        <v>11</v>
      </c>
      <c r="B16" s="5" t="s">
        <v>53</v>
      </c>
      <c r="C16" s="8" t="s">
        <v>76</v>
      </c>
      <c r="D16" s="5"/>
      <c r="E16" s="5" t="s">
        <v>77</v>
      </c>
      <c r="F16" s="5" t="s">
        <v>14</v>
      </c>
      <c r="G16" s="5" t="s">
        <v>11</v>
      </c>
    </row>
    <row r="17" spans="1:7" ht="23.5" outlineLevel="4" collapsed="1">
      <c r="A17" s="5" t="s">
        <v>14</v>
      </c>
      <c r="B17" s="5" t="s">
        <v>60</v>
      </c>
      <c r="C17" s="9" t="s">
        <v>61</v>
      </c>
      <c r="D17" s="5" t="b">
        <f>EXACT(G16,"No")</f>
        <v>0</v>
      </c>
      <c r="E17" s="10" t="s">
        <v>66</v>
      </c>
      <c r="F17" s="5" t="s">
        <v>14</v>
      </c>
      <c r="G17" s="5" t="s">
        <v>13</v>
      </c>
    </row>
    <row r="18" spans="1:7" outlineLevel="4" collapsed="1">
      <c r="A18" s="6" t="s">
        <v>14</v>
      </c>
      <c r="B18" s="7" t="s">
        <v>78</v>
      </c>
      <c r="C18" s="6" t="s">
        <v>13</v>
      </c>
      <c r="D18" s="6" t="b">
        <f>EXACT(G16,"Yes")</f>
        <v>1</v>
      </c>
      <c r="E18" s="6" t="s">
        <v>79</v>
      </c>
      <c r="F18" s="6" t="s">
        <v>14</v>
      </c>
      <c r="G18" s="6" t="s">
        <v>13</v>
      </c>
    </row>
    <row r="19" spans="1:7" ht="29" outlineLevel="5" collapsed="1">
      <c r="A19" s="5" t="s">
        <v>11</v>
      </c>
      <c r="B19" s="5" t="s">
        <v>53</v>
      </c>
      <c r="C19" s="8" t="s">
        <v>80</v>
      </c>
      <c r="D19" s="5"/>
      <c r="E19" s="5" t="s">
        <v>81</v>
      </c>
      <c r="F19" s="5" t="s">
        <v>14</v>
      </c>
      <c r="G19" s="5" t="s">
        <v>11</v>
      </c>
    </row>
    <row r="20" spans="1:7" ht="23.5" outlineLevel="5" collapsed="1">
      <c r="A20" s="5" t="s">
        <v>14</v>
      </c>
      <c r="B20" s="5" t="s">
        <v>60</v>
      </c>
      <c r="C20" s="9" t="s">
        <v>61</v>
      </c>
      <c r="D20" s="5" t="b">
        <f>EXACT(G19,"No")</f>
        <v>0</v>
      </c>
      <c r="E20" s="10" t="s">
        <v>66</v>
      </c>
      <c r="F20" s="5" t="s">
        <v>14</v>
      </c>
      <c r="G20" s="5" t="s">
        <v>13</v>
      </c>
    </row>
    <row r="21" spans="1:7" outlineLevel="5" collapsed="1">
      <c r="A21" s="6" t="s">
        <v>14</v>
      </c>
      <c r="B21" s="7" t="s">
        <v>82</v>
      </c>
      <c r="C21" s="6" t="s">
        <v>13</v>
      </c>
      <c r="D21" s="6" t="b">
        <f>EXACT(G19,"Yes")</f>
        <v>1</v>
      </c>
      <c r="E21" s="6" t="s">
        <v>83</v>
      </c>
      <c r="F21" s="6" t="s">
        <v>14</v>
      </c>
      <c r="G21" s="6" t="s">
        <v>13</v>
      </c>
    </row>
    <row r="22" spans="1:7" ht="29" outlineLevel="6" collapsed="1">
      <c r="A22" s="5" t="s">
        <v>11</v>
      </c>
      <c r="B22" s="5" t="s">
        <v>53</v>
      </c>
      <c r="C22" s="8" t="s">
        <v>84</v>
      </c>
      <c r="D22" s="5"/>
      <c r="E22" s="5" t="s">
        <v>85</v>
      </c>
      <c r="F22" s="5" t="s">
        <v>14</v>
      </c>
      <c r="G22" s="5" t="s">
        <v>11</v>
      </c>
    </row>
    <row r="23" spans="1:7" ht="23.5" outlineLevel="6" collapsed="1">
      <c r="A23" s="5" t="s">
        <v>14</v>
      </c>
      <c r="B23" s="5" t="s">
        <v>60</v>
      </c>
      <c r="C23" s="9" t="s">
        <v>61</v>
      </c>
      <c r="D23" s="5" t="b">
        <f>EXACT(G22,"No")</f>
        <v>0</v>
      </c>
      <c r="E23" s="10" t="s">
        <v>66</v>
      </c>
      <c r="F23" s="5" t="s">
        <v>14</v>
      </c>
      <c r="G23" s="5" t="s">
        <v>13</v>
      </c>
    </row>
    <row r="24" spans="1:7" outlineLevel="6" collapsed="1">
      <c r="A24" s="6" t="s">
        <v>14</v>
      </c>
      <c r="B24" s="7" t="s">
        <v>86</v>
      </c>
      <c r="C24" s="6" t="s">
        <v>13</v>
      </c>
      <c r="D24" s="6" t="b">
        <f>EXACT(G22,"Yes")</f>
        <v>1</v>
      </c>
      <c r="E24" s="6" t="s">
        <v>87</v>
      </c>
      <c r="F24" s="6" t="s">
        <v>14</v>
      </c>
      <c r="G24" s="6" t="s">
        <v>13</v>
      </c>
    </row>
    <row r="25" spans="1:7" ht="43.5" outlineLevel="7" collapsed="1">
      <c r="A25" s="5" t="s">
        <v>11</v>
      </c>
      <c r="B25" s="5" t="s">
        <v>53</v>
      </c>
      <c r="C25" s="8" t="s">
        <v>458</v>
      </c>
      <c r="D25" s="5"/>
      <c r="E25" s="5" t="s">
        <v>459</v>
      </c>
      <c r="F25" s="5" t="s">
        <v>14</v>
      </c>
      <c r="G25" s="5" t="s">
        <v>11</v>
      </c>
    </row>
    <row r="26" spans="1:7" ht="23.5" outlineLevel="7" collapsed="1">
      <c r="A26" s="5" t="s">
        <v>14</v>
      </c>
      <c r="B26" s="5" t="s">
        <v>60</v>
      </c>
      <c r="C26" s="9" t="s">
        <v>61</v>
      </c>
      <c r="D26" s="5" t="b">
        <f>EXACT(G25,"Yes")</f>
        <v>1</v>
      </c>
      <c r="E26" s="10" t="s">
        <v>62</v>
      </c>
      <c r="F26" s="5" t="s">
        <v>14</v>
      </c>
      <c r="G26" s="5" t="s">
        <v>13</v>
      </c>
    </row>
    <row r="27" spans="1:7" ht="23.5" outlineLevel="7" collapsed="1">
      <c r="A27" s="5" t="s">
        <v>14</v>
      </c>
      <c r="B27" s="5" t="s">
        <v>60</v>
      </c>
      <c r="C27" s="9" t="s">
        <v>61</v>
      </c>
      <c r="D27" s="5" t="b">
        <f>EXACT(G25,"No")</f>
        <v>0</v>
      </c>
      <c r="E27" s="10" t="s">
        <v>66</v>
      </c>
      <c r="F27" s="5" t="s">
        <v>14</v>
      </c>
      <c r="G27" s="5" t="s">
        <v>13</v>
      </c>
    </row>
    <row r="28" spans="1:7" outlineLevel="7" collapsed="1">
      <c r="A28" s="5" t="s">
        <v>11</v>
      </c>
      <c r="B28" s="5" t="s">
        <v>15</v>
      </c>
      <c r="C28" s="5" t="s">
        <v>13</v>
      </c>
      <c r="D28" s="5"/>
      <c r="E28" s="5" t="s">
        <v>460</v>
      </c>
      <c r="F28" s="5" t="s">
        <v>14</v>
      </c>
      <c r="G28" s="5" t="s">
        <v>17</v>
      </c>
    </row>
    <row r="29" spans="1:7" outlineLevel="5" collapsed="1">
      <c r="A29" s="5" t="s">
        <v>11</v>
      </c>
      <c r="B29" s="5" t="s">
        <v>15</v>
      </c>
      <c r="C29" s="5" t="s">
        <v>13</v>
      </c>
      <c r="D29" s="5"/>
      <c r="E29" s="5" t="s">
        <v>88</v>
      </c>
      <c r="F29" s="5" t="s">
        <v>14</v>
      </c>
      <c r="G29" s="5" t="s">
        <v>17</v>
      </c>
    </row>
    <row r="30" spans="1:7" outlineLevel="3" collapsed="1">
      <c r="A30" s="6" t="s">
        <v>14</v>
      </c>
      <c r="B30" s="7" t="s">
        <v>74</v>
      </c>
      <c r="C30" s="6" t="s">
        <v>13</v>
      </c>
      <c r="D30" s="6" t="b">
        <f>EXACT(G14,"Yes")</f>
        <v>1</v>
      </c>
      <c r="E30" s="6" t="s">
        <v>75</v>
      </c>
      <c r="F30" s="6" t="s">
        <v>14</v>
      </c>
      <c r="G30" s="6" t="s">
        <v>13</v>
      </c>
    </row>
    <row r="31" spans="1:7" ht="29" outlineLevel="4" collapsed="1">
      <c r="A31" s="5" t="s">
        <v>11</v>
      </c>
      <c r="B31" s="5" t="s">
        <v>53</v>
      </c>
      <c r="C31" s="8" t="s">
        <v>76</v>
      </c>
      <c r="D31" s="5"/>
      <c r="E31" s="5" t="s">
        <v>77</v>
      </c>
      <c r="F31" s="5" t="s">
        <v>14</v>
      </c>
      <c r="G31" s="5" t="s">
        <v>11</v>
      </c>
    </row>
    <row r="32" spans="1:7" ht="23.5" outlineLevel="4" collapsed="1">
      <c r="A32" s="5" t="s">
        <v>14</v>
      </c>
      <c r="B32" s="5" t="s">
        <v>60</v>
      </c>
      <c r="C32" s="9" t="s">
        <v>61</v>
      </c>
      <c r="D32" s="5" t="b">
        <f>EXACT(G31,"No")</f>
        <v>0</v>
      </c>
      <c r="E32" s="10" t="s">
        <v>66</v>
      </c>
      <c r="F32" s="5" t="s">
        <v>14</v>
      </c>
      <c r="G32" s="5" t="s">
        <v>13</v>
      </c>
    </row>
    <row r="33" spans="1:7" outlineLevel="4" collapsed="1">
      <c r="A33" s="6" t="s">
        <v>14</v>
      </c>
      <c r="B33" s="7" t="s">
        <v>78</v>
      </c>
      <c r="C33" s="6" t="s">
        <v>13</v>
      </c>
      <c r="D33" s="6" t="b">
        <f>EXACT(G31,"Yes")</f>
        <v>1</v>
      </c>
      <c r="E33" s="6" t="s">
        <v>79</v>
      </c>
      <c r="F33" s="6" t="s">
        <v>14</v>
      </c>
      <c r="G33" s="6" t="s">
        <v>13</v>
      </c>
    </row>
    <row r="34" spans="1:7" ht="29" outlineLevel="5" collapsed="1">
      <c r="A34" s="5" t="s">
        <v>11</v>
      </c>
      <c r="B34" s="5" t="s">
        <v>53</v>
      </c>
      <c r="C34" s="8" t="s">
        <v>80</v>
      </c>
      <c r="D34" s="5"/>
      <c r="E34" s="5" t="s">
        <v>81</v>
      </c>
      <c r="F34" s="5" t="s">
        <v>14</v>
      </c>
      <c r="G34" s="5" t="s">
        <v>11</v>
      </c>
    </row>
    <row r="35" spans="1:7" ht="23.5" outlineLevel="5" collapsed="1">
      <c r="A35" s="5" t="s">
        <v>14</v>
      </c>
      <c r="B35" s="5" t="s">
        <v>60</v>
      </c>
      <c r="C35" s="9" t="s">
        <v>61</v>
      </c>
      <c r="D35" s="5" t="b">
        <f>EXACT(G34,"No")</f>
        <v>0</v>
      </c>
      <c r="E35" s="10" t="s">
        <v>66</v>
      </c>
      <c r="F35" s="5" t="s">
        <v>14</v>
      </c>
      <c r="G35" s="5" t="s">
        <v>13</v>
      </c>
    </row>
    <row r="36" spans="1:7" outlineLevel="5" collapsed="1">
      <c r="A36" s="6" t="s">
        <v>14</v>
      </c>
      <c r="B36" s="7" t="s">
        <v>82</v>
      </c>
      <c r="C36" s="6" t="s">
        <v>13</v>
      </c>
      <c r="D36" s="6" t="b">
        <f>EXACT(G34,"Yes")</f>
        <v>1</v>
      </c>
      <c r="E36" s="6" t="s">
        <v>83</v>
      </c>
      <c r="F36" s="6" t="s">
        <v>14</v>
      </c>
      <c r="G36" s="6" t="s">
        <v>13</v>
      </c>
    </row>
    <row r="37" spans="1:7" ht="29" outlineLevel="6" collapsed="1">
      <c r="A37" s="5" t="s">
        <v>11</v>
      </c>
      <c r="B37" s="5" t="s">
        <v>53</v>
      </c>
      <c r="C37" s="8" t="s">
        <v>84</v>
      </c>
      <c r="D37" s="5"/>
      <c r="E37" s="5" t="s">
        <v>85</v>
      </c>
      <c r="F37" s="5" t="s">
        <v>14</v>
      </c>
      <c r="G37" s="5" t="s">
        <v>11</v>
      </c>
    </row>
    <row r="38" spans="1:7" ht="23.5" outlineLevel="6" collapsed="1">
      <c r="A38" s="5" t="s">
        <v>14</v>
      </c>
      <c r="B38" s="5" t="s">
        <v>60</v>
      </c>
      <c r="C38" s="9" t="s">
        <v>61</v>
      </c>
      <c r="D38" s="5" t="b">
        <f>EXACT(G37,"No")</f>
        <v>0</v>
      </c>
      <c r="E38" s="10" t="s">
        <v>66</v>
      </c>
      <c r="F38" s="5" t="s">
        <v>14</v>
      </c>
      <c r="G38" s="5" t="s">
        <v>13</v>
      </c>
    </row>
    <row r="39" spans="1:7" outlineLevel="6" collapsed="1">
      <c r="A39" s="6" t="s">
        <v>14</v>
      </c>
      <c r="B39" s="7" t="s">
        <v>86</v>
      </c>
      <c r="C39" s="6" t="s">
        <v>13</v>
      </c>
      <c r="D39" s="6" t="b">
        <f>EXACT(G37,"Yes")</f>
        <v>1</v>
      </c>
      <c r="E39" s="6" t="s">
        <v>87</v>
      </c>
      <c r="F39" s="6" t="s">
        <v>14</v>
      </c>
      <c r="G39" s="6" t="s">
        <v>13</v>
      </c>
    </row>
    <row r="40" spans="1:7" ht="43.5" outlineLevel="7" collapsed="1">
      <c r="A40" s="5" t="s">
        <v>11</v>
      </c>
      <c r="B40" s="5" t="s">
        <v>53</v>
      </c>
      <c r="C40" s="8" t="s">
        <v>458</v>
      </c>
      <c r="D40" s="5"/>
      <c r="E40" s="5" t="s">
        <v>459</v>
      </c>
      <c r="F40" s="5" t="s">
        <v>14</v>
      </c>
      <c r="G40" s="5" t="s">
        <v>11</v>
      </c>
    </row>
    <row r="41" spans="1:7" ht="23.5" outlineLevel="7" collapsed="1">
      <c r="A41" s="5" t="s">
        <v>14</v>
      </c>
      <c r="B41" s="5" t="s">
        <v>60</v>
      </c>
      <c r="C41" s="9" t="s">
        <v>61</v>
      </c>
      <c r="D41" s="5" t="b">
        <f>EXACT(G40,"Yes")</f>
        <v>1</v>
      </c>
      <c r="E41" s="10" t="s">
        <v>62</v>
      </c>
      <c r="F41" s="5" t="s">
        <v>14</v>
      </c>
      <c r="G41" s="5" t="s">
        <v>13</v>
      </c>
    </row>
    <row r="42" spans="1:7" ht="23.5" outlineLevel="7" collapsed="1">
      <c r="A42" s="5" t="s">
        <v>14</v>
      </c>
      <c r="B42" s="5" t="s">
        <v>60</v>
      </c>
      <c r="C42" s="9" t="s">
        <v>61</v>
      </c>
      <c r="D42" s="5" t="b">
        <f>EXACT(G40,"No")</f>
        <v>0</v>
      </c>
      <c r="E42" s="10" t="s">
        <v>66</v>
      </c>
      <c r="F42" s="5" t="s">
        <v>14</v>
      </c>
      <c r="G42" s="5" t="s">
        <v>13</v>
      </c>
    </row>
    <row r="43" spans="1:7" outlineLevel="7" collapsed="1">
      <c r="A43" s="5" t="s">
        <v>11</v>
      </c>
      <c r="B43" s="5" t="s">
        <v>15</v>
      </c>
      <c r="C43" s="5" t="s">
        <v>13</v>
      </c>
      <c r="D43" s="5"/>
      <c r="E43" s="5" t="s">
        <v>460</v>
      </c>
      <c r="F43" s="5" t="s">
        <v>14</v>
      </c>
      <c r="G43" s="5" t="s">
        <v>17</v>
      </c>
    </row>
    <row r="44" spans="1:7" outlineLevel="5" collapsed="1">
      <c r="A44" s="5" t="s">
        <v>11</v>
      </c>
      <c r="B44" s="5" t="s">
        <v>15</v>
      </c>
      <c r="C44" s="5" t="s">
        <v>13</v>
      </c>
      <c r="D44" s="5"/>
      <c r="E44" s="5" t="s">
        <v>88</v>
      </c>
      <c r="F44" s="5" t="s">
        <v>14</v>
      </c>
      <c r="G44" s="5" t="s">
        <v>17</v>
      </c>
    </row>
    <row r="45" spans="1:7" outlineLevel="3" collapsed="1">
      <c r="A45" s="5" t="s">
        <v>11</v>
      </c>
      <c r="B45" s="5" t="s">
        <v>15</v>
      </c>
      <c r="C45" s="5" t="s">
        <v>13</v>
      </c>
      <c r="D45" s="5"/>
      <c r="E45" s="5" t="s">
        <v>89</v>
      </c>
      <c r="F45" s="5" t="s">
        <v>14</v>
      </c>
      <c r="G45" s="5" t="s">
        <v>17</v>
      </c>
    </row>
    <row r="46" spans="1:7" outlineLevel="2" collapsed="1">
      <c r="A46" s="5" t="s">
        <v>11</v>
      </c>
      <c r="B46" s="5" t="s">
        <v>15</v>
      </c>
      <c r="C46" s="5" t="s">
        <v>13</v>
      </c>
      <c r="D46" s="5"/>
      <c r="E46" s="5" t="s">
        <v>90</v>
      </c>
      <c r="F46" s="5" t="s">
        <v>14</v>
      </c>
      <c r="G46" s="5" t="s">
        <v>17</v>
      </c>
    </row>
    <row r="47" spans="1:7">
      <c r="A47" s="3" t="s">
        <v>11</v>
      </c>
      <c r="B47" s="3" t="s">
        <v>15</v>
      </c>
      <c r="C47" s="3" t="s">
        <v>13</v>
      </c>
      <c r="D47" s="3"/>
      <c r="E47" s="3" t="s">
        <v>91</v>
      </c>
      <c r="F47" s="3" t="s">
        <v>14</v>
      </c>
      <c r="G47" s="3" t="s">
        <v>17</v>
      </c>
    </row>
  </sheetData>
  <mergeCells count="3">
    <mergeCell ref="A1:G1"/>
    <mergeCell ref="B2:G2"/>
    <mergeCell ref="B3:G3"/>
  </mergeCells>
  <hyperlinks>
    <hyperlink ref="C5" location="#'Is the proposed project (enum)'!A3" display="Is the proposed project (enum)" xr:uid="{00000000-0004-0000-2600-000000000000}"/>
    <hyperlink ref="B7" location="#'Step 1 Identification of alter'!A1" display="Step 1 Identification of alter" xr:uid="{00000000-0004-0000-2600-000001000000}"/>
    <hyperlink ref="C8" location="#'Have realistic and cred (enum)'!A3" display="Have realistic and cred (enum)" xr:uid="{00000000-0004-0000-2600-000002000000}"/>
    <hyperlink ref="B10" location="#'Step 1 Identification of al 1'!A1" display="Step 1 Identification of al 1" xr:uid="{00000000-0004-0000-2600-000003000000}"/>
    <hyperlink ref="C11" location="#'Are the alternative sce (enum)'!A3" display="Are the alternative sce (enum)" xr:uid="{00000000-0004-0000-2600-000004000000}"/>
    <hyperlink ref="B13" location="#'Step 2 Investment analysis'!A1" display="Step 2 Investment analysis" xr:uid="{00000000-0004-0000-2600-000005000000}"/>
    <hyperlink ref="C14" location="#'Investment analysis (enum)'!A3" display="Investment analysis (enum)" xr:uid="{00000000-0004-0000-2600-000006000000}"/>
    <hyperlink ref="B15" location="#'Step 3 Barrier analysis. Quest'!A1" display="Step 3 Barrier analysis. Quest" xr:uid="{00000000-0004-0000-2600-000007000000}"/>
    <hyperlink ref="C16" location="#' Is there at least one  (enum)'!A3" display=" Is there at least one  (enum)" xr:uid="{00000000-0004-0000-2600-000008000000}"/>
    <hyperlink ref="B18" location="#'Step 3 Barrier analysis. Qu 1'!A1" display="Step 3 Barrier analysis. Qu 1" xr:uid="{00000000-0004-0000-2600-000009000000}"/>
    <hyperlink ref="C19" location="#'Is at least one alterna (enum)'!A3" display="Is at least one alterna (enum)" xr:uid="{00000000-0004-0000-2600-00000A000000}"/>
    <hyperlink ref="B21" location="#'Step 4 Common practice analysi'!A1" display="Step 4 Common practice analysi" xr:uid="{00000000-0004-0000-2600-00000B000000}"/>
    <hyperlink ref="C22" location="#'No similar activities c (enum)'!A3" display="No similar activities c (enum)" xr:uid="{00000000-0004-0000-2600-00000C000000}"/>
    <hyperlink ref="B24" location="#'Step 4 Common practice anal 1'!A1" display="Step 4 Common practice anal 1" xr:uid="{00000000-0004-0000-2600-00000D000000}"/>
    <hyperlink ref="C25" location="#'If similar activities a (enum)'!A3" display="If similar activities a (enum)" xr:uid="{00000000-0004-0000-2600-00000E000000}"/>
    <hyperlink ref="B30" location="#'Step 3 Barrier analysis. Quest'!A1" display="Step 3 Barrier analysis. Quest" xr:uid="{00000000-0004-0000-2600-00000F000000}"/>
    <hyperlink ref="C31" location="#' Is there at least one  (enum)'!A3" display=" Is there at least one  (enum)" xr:uid="{00000000-0004-0000-2600-000010000000}"/>
    <hyperlink ref="B33" location="#'Step 3 Barrier analysis. Qu 1'!A1" display="Step 3 Barrier analysis. Qu 1" xr:uid="{00000000-0004-0000-2600-000011000000}"/>
    <hyperlink ref="C34" location="#'Is at least one alterna (enum)'!A3" display="Is at least one alterna (enum)" xr:uid="{00000000-0004-0000-2600-000012000000}"/>
    <hyperlink ref="B36" location="#'Step 4 Common practice analysi'!A1" display="Step 4 Common practice analysi" xr:uid="{00000000-0004-0000-2600-000013000000}"/>
    <hyperlink ref="C37" location="#'No similar activities c (enum)'!A3" display="No similar activities c (enum)" xr:uid="{00000000-0004-0000-2600-000014000000}"/>
    <hyperlink ref="B39" location="#'Step 4 Common practice anal 1'!A1" display="Step 4 Common practice anal 1" xr:uid="{00000000-0004-0000-2600-000015000000}"/>
    <hyperlink ref="C40" location="#'If similar activities a (enum)'!A3" display="If similar activities a (enum)" xr:uid="{00000000-0004-0000-2600-000016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2">
        <x14:dataValidation type="list" allowBlank="1" xr:uid="{00000000-0002-0000-2600-000000000000}">
          <x14:formula1>
            <xm:f>'Are the alternative sce (enum)'!A3:A4</xm:f>
          </x14:formula1>
          <xm:sqref>G11</xm:sqref>
        </x14:dataValidation>
        <x14:dataValidation type="list" allowBlank="1" xr:uid="{00000000-0002-0000-2600-000001000000}">
          <x14:formula1>
            <xm:f>'Investment analysis (enum)'!A3:A4</xm:f>
          </x14:formula1>
          <xm:sqref>G14</xm:sqref>
        </x14:dataValidation>
        <x14:dataValidation type="list" allowBlank="1" xr:uid="{00000000-0002-0000-2600-000002000000}">
          <x14:formula1>
            <xm:f>' Is there at least one  (enum)'!A3:A4</xm:f>
          </x14:formula1>
          <xm:sqref>G16</xm:sqref>
        </x14:dataValidation>
        <x14:dataValidation type="list" allowBlank="1" xr:uid="{00000000-0002-0000-2600-000003000000}">
          <x14:formula1>
            <xm:f>'Is at least one alterna (enum)'!A3:A4</xm:f>
          </x14:formula1>
          <xm:sqref>G19</xm:sqref>
        </x14:dataValidation>
        <x14:dataValidation type="list" allowBlank="1" xr:uid="{00000000-0002-0000-2600-000004000000}">
          <x14:formula1>
            <xm:f>'No similar activities c (enum)'!A3:A4</xm:f>
          </x14:formula1>
          <xm:sqref>G22</xm:sqref>
        </x14:dataValidation>
        <x14:dataValidation type="list" allowBlank="1" xr:uid="{00000000-0002-0000-2600-000005000000}">
          <x14:formula1>
            <xm:f>'If similar activities a (enum)'!A3:A4</xm:f>
          </x14:formula1>
          <xm:sqref>G25</xm:sqref>
        </x14:dataValidation>
        <x14:dataValidation type="list" allowBlank="1" xr:uid="{00000000-0002-0000-2600-000006000000}">
          <x14:formula1>
            <xm:f>' Is there at least one  (enum)'!A3:A4</xm:f>
          </x14:formula1>
          <xm:sqref>G31</xm:sqref>
        </x14:dataValidation>
        <x14:dataValidation type="list" allowBlank="1" xr:uid="{00000000-0002-0000-2600-000007000000}">
          <x14:formula1>
            <xm:f>'Is at least one alterna (enum)'!A3:A4</xm:f>
          </x14:formula1>
          <xm:sqref>G34</xm:sqref>
        </x14:dataValidation>
        <x14:dataValidation type="list" allowBlank="1" xr:uid="{00000000-0002-0000-2600-000008000000}">
          <x14:formula1>
            <xm:f>'No similar activities c (enum)'!A3:A4</xm:f>
          </x14:formula1>
          <xm:sqref>G37</xm:sqref>
        </x14:dataValidation>
        <x14:dataValidation type="list" allowBlank="1" xr:uid="{00000000-0002-0000-2600-000009000000}">
          <x14:formula1>
            <xm:f>'If similar activities a (enum)'!A3:A4</xm:f>
          </x14:formula1>
          <xm:sqref>G40</xm:sqref>
        </x14:dataValidation>
        <x14:dataValidation type="list" allowBlank="1" xr:uid="{00000000-0002-0000-2600-00000A000000}">
          <x14:formula1>
            <xm:f>'Is the proposed project (enum)'!A3:A4</xm:f>
          </x14:formula1>
          <xm:sqref>G5</xm:sqref>
        </x14:dataValidation>
        <x14:dataValidation type="list" allowBlank="1" xr:uid="{00000000-0002-0000-2600-00000B000000}">
          <x14:formula1>
            <xm:f>'Have realistic and cred (enum)'!A3:A4</xm:f>
          </x14:formula1>
          <xm:sqref>G8</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outlinePr summaryBelow="0" summaryRight="0"/>
  </sheetPr>
  <dimension ref="A1:G11"/>
  <sheetViews>
    <sheetView workbookViewId="0"/>
  </sheetViews>
  <sheetFormatPr defaultRowHeight="14.5" outlineLevelRow="1"/>
  <cols>
    <col min="1" max="1" width="20" customWidth="1"/>
    <col min="2" max="2" width="40" customWidth="1"/>
    <col min="3" max="4" width="20" customWidth="1"/>
    <col min="5" max="5" width="70" customWidth="1"/>
    <col min="6" max="6" width="30" customWidth="1"/>
    <col min="7" max="7" width="50" customWidth="1"/>
  </cols>
  <sheetData>
    <row r="1" spans="1:7" ht="18.5">
      <c r="A1" s="17" t="s">
        <v>461</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84</v>
      </c>
      <c r="D5" s="3"/>
      <c r="E5" s="3" t="s">
        <v>85</v>
      </c>
      <c r="F5" s="3" t="s">
        <v>14</v>
      </c>
      <c r="G5" s="3" t="s">
        <v>11</v>
      </c>
    </row>
    <row r="6" spans="1:7" ht="23.5">
      <c r="A6" s="3" t="s">
        <v>14</v>
      </c>
      <c r="B6" s="3" t="s">
        <v>60</v>
      </c>
      <c r="C6" s="12" t="s">
        <v>61</v>
      </c>
      <c r="D6" s="3" t="b">
        <f>EXACT(G5,"No")</f>
        <v>0</v>
      </c>
      <c r="E6" s="13" t="s">
        <v>66</v>
      </c>
      <c r="F6" s="3" t="s">
        <v>14</v>
      </c>
      <c r="G6" s="3" t="s">
        <v>13</v>
      </c>
    </row>
    <row r="7" spans="1:7">
      <c r="A7" s="3" t="s">
        <v>14</v>
      </c>
      <c r="B7" s="4" t="s">
        <v>86</v>
      </c>
      <c r="C7" s="3" t="s">
        <v>13</v>
      </c>
      <c r="D7" s="3" t="b">
        <f>EXACT(G5,"Yes")</f>
        <v>1</v>
      </c>
      <c r="E7" s="3" t="s">
        <v>87</v>
      </c>
      <c r="F7" s="3" t="s">
        <v>14</v>
      </c>
      <c r="G7" s="3" t="s">
        <v>13</v>
      </c>
    </row>
    <row r="8" spans="1:7" ht="43.5" outlineLevel="1" collapsed="1">
      <c r="A8" s="5" t="s">
        <v>11</v>
      </c>
      <c r="B8" s="5" t="s">
        <v>53</v>
      </c>
      <c r="C8" s="8" t="s">
        <v>458</v>
      </c>
      <c r="D8" s="5"/>
      <c r="E8" s="5" t="s">
        <v>459</v>
      </c>
      <c r="F8" s="5" t="s">
        <v>14</v>
      </c>
      <c r="G8" s="5" t="s">
        <v>11</v>
      </c>
    </row>
    <row r="9" spans="1:7" ht="23.5" outlineLevel="1" collapsed="1">
      <c r="A9" s="5" t="s">
        <v>14</v>
      </c>
      <c r="B9" s="5" t="s">
        <v>60</v>
      </c>
      <c r="C9" s="9" t="s">
        <v>61</v>
      </c>
      <c r="D9" s="5" t="b">
        <f>EXACT(G8,"Yes")</f>
        <v>1</v>
      </c>
      <c r="E9" s="10" t="s">
        <v>62</v>
      </c>
      <c r="F9" s="5" t="s">
        <v>14</v>
      </c>
      <c r="G9" s="5" t="s">
        <v>13</v>
      </c>
    </row>
    <row r="10" spans="1:7" ht="23.5" outlineLevel="1" collapsed="1">
      <c r="A10" s="5" t="s">
        <v>14</v>
      </c>
      <c r="B10" s="5" t="s">
        <v>60</v>
      </c>
      <c r="C10" s="9" t="s">
        <v>61</v>
      </c>
      <c r="D10" s="5" t="b">
        <f>EXACT(G8,"No")</f>
        <v>0</v>
      </c>
      <c r="E10" s="10" t="s">
        <v>66</v>
      </c>
      <c r="F10" s="5" t="s">
        <v>14</v>
      </c>
      <c r="G10" s="5" t="s">
        <v>13</v>
      </c>
    </row>
    <row r="11" spans="1:7" outlineLevel="1" collapsed="1">
      <c r="A11" s="5" t="s">
        <v>11</v>
      </c>
      <c r="B11" s="5" t="s">
        <v>15</v>
      </c>
      <c r="C11" s="5" t="s">
        <v>13</v>
      </c>
      <c r="D11" s="5"/>
      <c r="E11" s="5" t="s">
        <v>460</v>
      </c>
      <c r="F11" s="5" t="s">
        <v>14</v>
      </c>
      <c r="G11" s="5" t="s">
        <v>17</v>
      </c>
    </row>
  </sheetData>
  <mergeCells count="3">
    <mergeCell ref="A1:G1"/>
    <mergeCell ref="B2:G2"/>
    <mergeCell ref="B3:G3"/>
  </mergeCells>
  <hyperlinks>
    <hyperlink ref="C5" location="#'No similar activities c (enum)'!A3" display="No similar activities c (enum)" xr:uid="{00000000-0004-0000-2700-000000000000}"/>
    <hyperlink ref="B7" location="#'Step 4 Common practice anal 1'!A1" display="Step 4 Common practice anal 1" xr:uid="{00000000-0004-0000-2700-000001000000}"/>
    <hyperlink ref="C8" location="#'If similar activities a (enum)'!A3" display="If similar activities a (enum)" xr:uid="{00000000-0004-0000-2700-000002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00000000-0002-0000-2700-000000000000}">
          <x14:formula1>
            <xm:f>'No similar activities c (enum)'!A3:A4</xm:f>
          </x14:formula1>
          <xm:sqref>G5</xm:sqref>
        </x14:dataValidation>
        <x14:dataValidation type="list" allowBlank="1" xr:uid="{00000000-0002-0000-2700-000001000000}">
          <x14:formula1>
            <xm:f>'If similar activities a (enum)'!A3:A4</xm:f>
          </x14:formula1>
          <xm:sqref>G8</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ummaryRight="0"/>
  </sheetPr>
  <dimension ref="A1:G43"/>
  <sheetViews>
    <sheetView workbookViewId="0"/>
  </sheetViews>
  <sheetFormatPr defaultRowHeight="14.5" outlineLevelRow="6"/>
  <cols>
    <col min="1" max="1" width="20" customWidth="1"/>
    <col min="2" max="2" width="40" customWidth="1"/>
    <col min="3" max="4" width="20" customWidth="1"/>
    <col min="5" max="5" width="70" customWidth="1"/>
    <col min="6" max="6" width="30" customWidth="1"/>
    <col min="7" max="7" width="50" customWidth="1"/>
  </cols>
  <sheetData>
    <row r="1" spans="1:7" ht="18.5">
      <c r="A1" s="17" t="s">
        <v>462</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65</v>
      </c>
      <c r="D5" s="3"/>
      <c r="E5" s="3" t="s">
        <v>64</v>
      </c>
      <c r="F5" s="3" t="s">
        <v>14</v>
      </c>
      <c r="G5" s="3" t="s">
        <v>11</v>
      </c>
    </row>
    <row r="6" spans="1:7" ht="23.5">
      <c r="A6" s="3" t="s">
        <v>14</v>
      </c>
      <c r="B6" s="3" t="s">
        <v>60</v>
      </c>
      <c r="C6" s="12" t="s">
        <v>61</v>
      </c>
      <c r="D6" s="3" t="b">
        <f>EXACT(G5,"No")</f>
        <v>0</v>
      </c>
      <c r="E6" s="13" t="s">
        <v>66</v>
      </c>
      <c r="F6" s="3" t="s">
        <v>14</v>
      </c>
      <c r="G6" s="3" t="s">
        <v>13</v>
      </c>
    </row>
    <row r="7" spans="1:7" ht="43.5">
      <c r="A7" s="3" t="s">
        <v>14</v>
      </c>
      <c r="B7" s="4" t="s">
        <v>67</v>
      </c>
      <c r="C7" s="3" t="s">
        <v>13</v>
      </c>
      <c r="D7" s="3" t="b">
        <f>EXACT(G5,"Yes")</f>
        <v>1</v>
      </c>
      <c r="E7" s="3" t="s">
        <v>68</v>
      </c>
      <c r="F7" s="3" t="s">
        <v>14</v>
      </c>
      <c r="G7" s="3" t="s">
        <v>13</v>
      </c>
    </row>
    <row r="8" spans="1:7" ht="43.5" outlineLevel="1" collapsed="1">
      <c r="A8" s="5" t="s">
        <v>11</v>
      </c>
      <c r="B8" s="5" t="s">
        <v>53</v>
      </c>
      <c r="C8" s="8" t="s">
        <v>69</v>
      </c>
      <c r="D8" s="5"/>
      <c r="E8" s="5" t="s">
        <v>68</v>
      </c>
      <c r="F8" s="5" t="s">
        <v>14</v>
      </c>
      <c r="G8" s="5" t="s">
        <v>11</v>
      </c>
    </row>
    <row r="9" spans="1:7" ht="23.5" outlineLevel="1" collapsed="1">
      <c r="A9" s="5" t="s">
        <v>14</v>
      </c>
      <c r="B9" s="5" t="s">
        <v>60</v>
      </c>
      <c r="C9" s="9" t="s">
        <v>61</v>
      </c>
      <c r="D9" s="5" t="b">
        <f>EXACT(G8,"No")</f>
        <v>0</v>
      </c>
      <c r="E9" s="10" t="s">
        <v>66</v>
      </c>
      <c r="F9" s="5" t="s">
        <v>14</v>
      </c>
      <c r="G9" s="5" t="s">
        <v>13</v>
      </c>
    </row>
    <row r="10" spans="1:7" outlineLevel="1" collapsed="1">
      <c r="A10" s="6" t="s">
        <v>14</v>
      </c>
      <c r="B10" s="7" t="s">
        <v>70</v>
      </c>
      <c r="C10" s="6" t="s">
        <v>13</v>
      </c>
      <c r="D10" s="6" t="b">
        <f>EXACT(G8,"Yes")</f>
        <v>1</v>
      </c>
      <c r="E10" s="6" t="s">
        <v>71</v>
      </c>
      <c r="F10" s="6" t="s">
        <v>14</v>
      </c>
      <c r="G10" s="6" t="s">
        <v>13</v>
      </c>
    </row>
    <row r="11" spans="1:7" ht="29" outlineLevel="2" collapsed="1">
      <c r="A11" s="5" t="s">
        <v>11</v>
      </c>
      <c r="B11" s="5" t="s">
        <v>53</v>
      </c>
      <c r="C11" s="8" t="s">
        <v>72</v>
      </c>
      <c r="D11" s="5"/>
      <c r="E11" s="5" t="s">
        <v>73</v>
      </c>
      <c r="F11" s="5" t="s">
        <v>14</v>
      </c>
      <c r="G11" s="5" t="s">
        <v>11</v>
      </c>
    </row>
    <row r="12" spans="1:7" outlineLevel="2" collapsed="1">
      <c r="A12" s="6" t="s">
        <v>14</v>
      </c>
      <c r="B12" s="7" t="s">
        <v>74</v>
      </c>
      <c r="C12" s="6" t="s">
        <v>13</v>
      </c>
      <c r="D12" s="6" t="b">
        <f>EXACT(G11,"No")</f>
        <v>0</v>
      </c>
      <c r="E12" s="6" t="s">
        <v>75</v>
      </c>
      <c r="F12" s="6" t="s">
        <v>14</v>
      </c>
      <c r="G12" s="6" t="s">
        <v>13</v>
      </c>
    </row>
    <row r="13" spans="1:7" ht="29" outlineLevel="3" collapsed="1">
      <c r="A13" s="5" t="s">
        <v>11</v>
      </c>
      <c r="B13" s="5" t="s">
        <v>53</v>
      </c>
      <c r="C13" s="8" t="s">
        <v>76</v>
      </c>
      <c r="D13" s="5"/>
      <c r="E13" s="5" t="s">
        <v>77</v>
      </c>
      <c r="F13" s="5" t="s">
        <v>14</v>
      </c>
      <c r="G13" s="5" t="s">
        <v>11</v>
      </c>
    </row>
    <row r="14" spans="1:7" ht="23.5" outlineLevel="3" collapsed="1">
      <c r="A14" s="5" t="s">
        <v>14</v>
      </c>
      <c r="B14" s="5" t="s">
        <v>60</v>
      </c>
      <c r="C14" s="9" t="s">
        <v>61</v>
      </c>
      <c r="D14" s="5" t="b">
        <f>EXACT(G13,"No")</f>
        <v>0</v>
      </c>
      <c r="E14" s="10" t="s">
        <v>66</v>
      </c>
      <c r="F14" s="5" t="s">
        <v>14</v>
      </c>
      <c r="G14" s="5" t="s">
        <v>13</v>
      </c>
    </row>
    <row r="15" spans="1:7" outlineLevel="3" collapsed="1">
      <c r="A15" s="6" t="s">
        <v>14</v>
      </c>
      <c r="B15" s="7" t="s">
        <v>78</v>
      </c>
      <c r="C15" s="6" t="s">
        <v>13</v>
      </c>
      <c r="D15" s="6" t="b">
        <f>EXACT(G13,"Yes")</f>
        <v>1</v>
      </c>
      <c r="E15" s="6" t="s">
        <v>79</v>
      </c>
      <c r="F15" s="6" t="s">
        <v>14</v>
      </c>
      <c r="G15" s="6" t="s">
        <v>13</v>
      </c>
    </row>
    <row r="16" spans="1:7" ht="29" outlineLevel="4" collapsed="1">
      <c r="A16" s="5" t="s">
        <v>11</v>
      </c>
      <c r="B16" s="5" t="s">
        <v>53</v>
      </c>
      <c r="C16" s="8" t="s">
        <v>80</v>
      </c>
      <c r="D16" s="5"/>
      <c r="E16" s="5" t="s">
        <v>81</v>
      </c>
      <c r="F16" s="5" t="s">
        <v>14</v>
      </c>
      <c r="G16" s="5" t="s">
        <v>11</v>
      </c>
    </row>
    <row r="17" spans="1:7" ht="23.5" outlineLevel="4" collapsed="1">
      <c r="A17" s="5" t="s">
        <v>14</v>
      </c>
      <c r="B17" s="5" t="s">
        <v>60</v>
      </c>
      <c r="C17" s="9" t="s">
        <v>61</v>
      </c>
      <c r="D17" s="5" t="b">
        <f>EXACT(G16,"No")</f>
        <v>0</v>
      </c>
      <c r="E17" s="10" t="s">
        <v>66</v>
      </c>
      <c r="F17" s="5" t="s">
        <v>14</v>
      </c>
      <c r="G17" s="5" t="s">
        <v>13</v>
      </c>
    </row>
    <row r="18" spans="1:7" outlineLevel="4" collapsed="1">
      <c r="A18" s="6" t="s">
        <v>14</v>
      </c>
      <c r="B18" s="7" t="s">
        <v>82</v>
      </c>
      <c r="C18" s="6" t="s">
        <v>13</v>
      </c>
      <c r="D18" s="6" t="b">
        <f>EXACT(G16,"Yes")</f>
        <v>1</v>
      </c>
      <c r="E18" s="6" t="s">
        <v>83</v>
      </c>
      <c r="F18" s="6" t="s">
        <v>14</v>
      </c>
      <c r="G18" s="6" t="s">
        <v>13</v>
      </c>
    </row>
    <row r="19" spans="1:7" ht="29" outlineLevel="5" collapsed="1">
      <c r="A19" s="5" t="s">
        <v>11</v>
      </c>
      <c r="B19" s="5" t="s">
        <v>53</v>
      </c>
      <c r="C19" s="8" t="s">
        <v>84</v>
      </c>
      <c r="D19" s="5"/>
      <c r="E19" s="5" t="s">
        <v>85</v>
      </c>
      <c r="F19" s="5" t="s">
        <v>14</v>
      </c>
      <c r="G19" s="5" t="s">
        <v>11</v>
      </c>
    </row>
    <row r="20" spans="1:7" ht="23.5" outlineLevel="5" collapsed="1">
      <c r="A20" s="5" t="s">
        <v>14</v>
      </c>
      <c r="B20" s="5" t="s">
        <v>60</v>
      </c>
      <c r="C20" s="9" t="s">
        <v>61</v>
      </c>
      <c r="D20" s="5" t="b">
        <f>EXACT(G19,"No")</f>
        <v>0</v>
      </c>
      <c r="E20" s="10" t="s">
        <v>66</v>
      </c>
      <c r="F20" s="5" t="s">
        <v>14</v>
      </c>
      <c r="G20" s="5" t="s">
        <v>13</v>
      </c>
    </row>
    <row r="21" spans="1:7" outlineLevel="5" collapsed="1">
      <c r="A21" s="6" t="s">
        <v>14</v>
      </c>
      <c r="B21" s="7" t="s">
        <v>86</v>
      </c>
      <c r="C21" s="6" t="s">
        <v>13</v>
      </c>
      <c r="D21" s="6" t="b">
        <f>EXACT(G19,"Yes")</f>
        <v>1</v>
      </c>
      <c r="E21" s="6" t="s">
        <v>87</v>
      </c>
      <c r="F21" s="6" t="s">
        <v>14</v>
      </c>
      <c r="G21" s="6" t="s">
        <v>13</v>
      </c>
    </row>
    <row r="22" spans="1:7" ht="43.5" outlineLevel="6" collapsed="1">
      <c r="A22" s="5" t="s">
        <v>11</v>
      </c>
      <c r="B22" s="5" t="s">
        <v>53</v>
      </c>
      <c r="C22" s="8" t="s">
        <v>458</v>
      </c>
      <c r="D22" s="5"/>
      <c r="E22" s="5" t="s">
        <v>459</v>
      </c>
      <c r="F22" s="5" t="s">
        <v>14</v>
      </c>
      <c r="G22" s="5" t="s">
        <v>11</v>
      </c>
    </row>
    <row r="23" spans="1:7" ht="23.5" outlineLevel="6" collapsed="1">
      <c r="A23" s="5" t="s">
        <v>14</v>
      </c>
      <c r="B23" s="5" t="s">
        <v>60</v>
      </c>
      <c r="C23" s="9" t="s">
        <v>61</v>
      </c>
      <c r="D23" s="5" t="b">
        <f>EXACT(G22,"Yes")</f>
        <v>1</v>
      </c>
      <c r="E23" s="10" t="s">
        <v>62</v>
      </c>
      <c r="F23" s="5" t="s">
        <v>14</v>
      </c>
      <c r="G23" s="5" t="s">
        <v>13</v>
      </c>
    </row>
    <row r="24" spans="1:7" ht="23.5" outlineLevel="6" collapsed="1">
      <c r="A24" s="5" t="s">
        <v>14</v>
      </c>
      <c r="B24" s="5" t="s">
        <v>60</v>
      </c>
      <c r="C24" s="9" t="s">
        <v>61</v>
      </c>
      <c r="D24" s="5" t="b">
        <f>EXACT(G22,"No")</f>
        <v>0</v>
      </c>
      <c r="E24" s="10" t="s">
        <v>66</v>
      </c>
      <c r="F24" s="5" t="s">
        <v>14</v>
      </c>
      <c r="G24" s="5" t="s">
        <v>13</v>
      </c>
    </row>
    <row r="25" spans="1:7" outlineLevel="6" collapsed="1">
      <c r="A25" s="5" t="s">
        <v>11</v>
      </c>
      <c r="B25" s="5" t="s">
        <v>15</v>
      </c>
      <c r="C25" s="5" t="s">
        <v>13</v>
      </c>
      <c r="D25" s="5"/>
      <c r="E25" s="5" t="s">
        <v>460</v>
      </c>
      <c r="F25" s="5" t="s">
        <v>14</v>
      </c>
      <c r="G25" s="5" t="s">
        <v>17</v>
      </c>
    </row>
    <row r="26" spans="1:7" outlineLevel="4" collapsed="1">
      <c r="A26" s="5" t="s">
        <v>11</v>
      </c>
      <c r="B26" s="5" t="s">
        <v>15</v>
      </c>
      <c r="C26" s="5" t="s">
        <v>13</v>
      </c>
      <c r="D26" s="5"/>
      <c r="E26" s="5" t="s">
        <v>88</v>
      </c>
      <c r="F26" s="5" t="s">
        <v>14</v>
      </c>
      <c r="G26" s="5" t="s">
        <v>17</v>
      </c>
    </row>
    <row r="27" spans="1:7" outlineLevel="2" collapsed="1">
      <c r="A27" s="6" t="s">
        <v>14</v>
      </c>
      <c r="B27" s="7" t="s">
        <v>74</v>
      </c>
      <c r="C27" s="6" t="s">
        <v>13</v>
      </c>
      <c r="D27" s="6" t="b">
        <f>EXACT(G11,"Yes")</f>
        <v>1</v>
      </c>
      <c r="E27" s="6" t="s">
        <v>75</v>
      </c>
      <c r="F27" s="6" t="s">
        <v>14</v>
      </c>
      <c r="G27" s="6" t="s">
        <v>13</v>
      </c>
    </row>
    <row r="28" spans="1:7" ht="29" outlineLevel="3" collapsed="1">
      <c r="A28" s="5" t="s">
        <v>11</v>
      </c>
      <c r="B28" s="5" t="s">
        <v>53</v>
      </c>
      <c r="C28" s="8" t="s">
        <v>76</v>
      </c>
      <c r="D28" s="5"/>
      <c r="E28" s="5" t="s">
        <v>77</v>
      </c>
      <c r="F28" s="5" t="s">
        <v>14</v>
      </c>
      <c r="G28" s="5" t="s">
        <v>11</v>
      </c>
    </row>
    <row r="29" spans="1:7" ht="23.5" outlineLevel="3" collapsed="1">
      <c r="A29" s="5" t="s">
        <v>14</v>
      </c>
      <c r="B29" s="5" t="s">
        <v>60</v>
      </c>
      <c r="C29" s="9" t="s">
        <v>61</v>
      </c>
      <c r="D29" s="5" t="b">
        <f>EXACT(G28,"No")</f>
        <v>0</v>
      </c>
      <c r="E29" s="10" t="s">
        <v>66</v>
      </c>
      <c r="F29" s="5" t="s">
        <v>14</v>
      </c>
      <c r="G29" s="5" t="s">
        <v>13</v>
      </c>
    </row>
    <row r="30" spans="1:7" outlineLevel="3" collapsed="1">
      <c r="A30" s="6" t="s">
        <v>14</v>
      </c>
      <c r="B30" s="7" t="s">
        <v>78</v>
      </c>
      <c r="C30" s="6" t="s">
        <v>13</v>
      </c>
      <c r="D30" s="6" t="b">
        <f>EXACT(G28,"Yes")</f>
        <v>1</v>
      </c>
      <c r="E30" s="6" t="s">
        <v>79</v>
      </c>
      <c r="F30" s="6" t="s">
        <v>14</v>
      </c>
      <c r="G30" s="6" t="s">
        <v>13</v>
      </c>
    </row>
    <row r="31" spans="1:7" ht="29" outlineLevel="4" collapsed="1">
      <c r="A31" s="5" t="s">
        <v>11</v>
      </c>
      <c r="B31" s="5" t="s">
        <v>53</v>
      </c>
      <c r="C31" s="8" t="s">
        <v>80</v>
      </c>
      <c r="D31" s="5"/>
      <c r="E31" s="5" t="s">
        <v>81</v>
      </c>
      <c r="F31" s="5" t="s">
        <v>14</v>
      </c>
      <c r="G31" s="5" t="s">
        <v>11</v>
      </c>
    </row>
    <row r="32" spans="1:7" ht="23.5" outlineLevel="4" collapsed="1">
      <c r="A32" s="5" t="s">
        <v>14</v>
      </c>
      <c r="B32" s="5" t="s">
        <v>60</v>
      </c>
      <c r="C32" s="9" t="s">
        <v>61</v>
      </c>
      <c r="D32" s="5" t="b">
        <f>EXACT(G31,"No")</f>
        <v>0</v>
      </c>
      <c r="E32" s="10" t="s">
        <v>66</v>
      </c>
      <c r="F32" s="5" t="s">
        <v>14</v>
      </c>
      <c r="G32" s="5" t="s">
        <v>13</v>
      </c>
    </row>
    <row r="33" spans="1:7" outlineLevel="4" collapsed="1">
      <c r="A33" s="6" t="s">
        <v>14</v>
      </c>
      <c r="B33" s="7" t="s">
        <v>82</v>
      </c>
      <c r="C33" s="6" t="s">
        <v>13</v>
      </c>
      <c r="D33" s="6" t="b">
        <f>EXACT(G31,"Yes")</f>
        <v>1</v>
      </c>
      <c r="E33" s="6" t="s">
        <v>83</v>
      </c>
      <c r="F33" s="6" t="s">
        <v>14</v>
      </c>
      <c r="G33" s="6" t="s">
        <v>13</v>
      </c>
    </row>
    <row r="34" spans="1:7" ht="29" outlineLevel="5" collapsed="1">
      <c r="A34" s="5" t="s">
        <v>11</v>
      </c>
      <c r="B34" s="5" t="s">
        <v>53</v>
      </c>
      <c r="C34" s="8" t="s">
        <v>84</v>
      </c>
      <c r="D34" s="5"/>
      <c r="E34" s="5" t="s">
        <v>85</v>
      </c>
      <c r="F34" s="5" t="s">
        <v>14</v>
      </c>
      <c r="G34" s="5" t="s">
        <v>11</v>
      </c>
    </row>
    <row r="35" spans="1:7" ht="23.5" outlineLevel="5" collapsed="1">
      <c r="A35" s="5" t="s">
        <v>14</v>
      </c>
      <c r="B35" s="5" t="s">
        <v>60</v>
      </c>
      <c r="C35" s="9" t="s">
        <v>61</v>
      </c>
      <c r="D35" s="5" t="b">
        <f>EXACT(G34,"No")</f>
        <v>0</v>
      </c>
      <c r="E35" s="10" t="s">
        <v>66</v>
      </c>
      <c r="F35" s="5" t="s">
        <v>14</v>
      </c>
      <c r="G35" s="5" t="s">
        <v>13</v>
      </c>
    </row>
    <row r="36" spans="1:7" outlineLevel="5" collapsed="1">
      <c r="A36" s="6" t="s">
        <v>14</v>
      </c>
      <c r="B36" s="7" t="s">
        <v>86</v>
      </c>
      <c r="C36" s="6" t="s">
        <v>13</v>
      </c>
      <c r="D36" s="6" t="b">
        <f>EXACT(G34,"Yes")</f>
        <v>1</v>
      </c>
      <c r="E36" s="6" t="s">
        <v>87</v>
      </c>
      <c r="F36" s="6" t="s">
        <v>14</v>
      </c>
      <c r="G36" s="6" t="s">
        <v>13</v>
      </c>
    </row>
    <row r="37" spans="1:7" ht="43.5" outlineLevel="6" collapsed="1">
      <c r="A37" s="5" t="s">
        <v>11</v>
      </c>
      <c r="B37" s="5" t="s">
        <v>53</v>
      </c>
      <c r="C37" s="8" t="s">
        <v>458</v>
      </c>
      <c r="D37" s="5"/>
      <c r="E37" s="5" t="s">
        <v>459</v>
      </c>
      <c r="F37" s="5" t="s">
        <v>14</v>
      </c>
      <c r="G37" s="5" t="s">
        <v>11</v>
      </c>
    </row>
    <row r="38" spans="1:7" ht="23.5" outlineLevel="6" collapsed="1">
      <c r="A38" s="5" t="s">
        <v>14</v>
      </c>
      <c r="B38" s="5" t="s">
        <v>60</v>
      </c>
      <c r="C38" s="9" t="s">
        <v>61</v>
      </c>
      <c r="D38" s="5" t="b">
        <f>EXACT(G37,"Yes")</f>
        <v>1</v>
      </c>
      <c r="E38" s="10" t="s">
        <v>62</v>
      </c>
      <c r="F38" s="5" t="s">
        <v>14</v>
      </c>
      <c r="G38" s="5" t="s">
        <v>13</v>
      </c>
    </row>
    <row r="39" spans="1:7" ht="23.5" outlineLevel="6" collapsed="1">
      <c r="A39" s="5" t="s">
        <v>14</v>
      </c>
      <c r="B39" s="5" t="s">
        <v>60</v>
      </c>
      <c r="C39" s="9" t="s">
        <v>61</v>
      </c>
      <c r="D39" s="5" t="b">
        <f>EXACT(G37,"No")</f>
        <v>0</v>
      </c>
      <c r="E39" s="10" t="s">
        <v>66</v>
      </c>
      <c r="F39" s="5" t="s">
        <v>14</v>
      </c>
      <c r="G39" s="5" t="s">
        <v>13</v>
      </c>
    </row>
    <row r="40" spans="1:7" outlineLevel="6" collapsed="1">
      <c r="A40" s="5" t="s">
        <v>11</v>
      </c>
      <c r="B40" s="5" t="s">
        <v>15</v>
      </c>
      <c r="C40" s="5" t="s">
        <v>13</v>
      </c>
      <c r="D40" s="5"/>
      <c r="E40" s="5" t="s">
        <v>460</v>
      </c>
      <c r="F40" s="5" t="s">
        <v>14</v>
      </c>
      <c r="G40" s="5" t="s">
        <v>17</v>
      </c>
    </row>
    <row r="41" spans="1:7" outlineLevel="4" collapsed="1">
      <c r="A41" s="5" t="s">
        <v>11</v>
      </c>
      <c r="B41" s="5" t="s">
        <v>15</v>
      </c>
      <c r="C41" s="5" t="s">
        <v>13</v>
      </c>
      <c r="D41" s="5"/>
      <c r="E41" s="5" t="s">
        <v>88</v>
      </c>
      <c r="F41" s="5" t="s">
        <v>14</v>
      </c>
      <c r="G41" s="5" t="s">
        <v>17</v>
      </c>
    </row>
    <row r="42" spans="1:7" outlineLevel="2" collapsed="1">
      <c r="A42" s="5" t="s">
        <v>11</v>
      </c>
      <c r="B42" s="5" t="s">
        <v>15</v>
      </c>
      <c r="C42" s="5" t="s">
        <v>13</v>
      </c>
      <c r="D42" s="5"/>
      <c r="E42" s="5" t="s">
        <v>89</v>
      </c>
      <c r="F42" s="5" t="s">
        <v>14</v>
      </c>
      <c r="G42" s="5" t="s">
        <v>17</v>
      </c>
    </row>
    <row r="43" spans="1:7" outlineLevel="1" collapsed="1">
      <c r="A43" s="5" t="s">
        <v>11</v>
      </c>
      <c r="B43" s="5" t="s">
        <v>15</v>
      </c>
      <c r="C43" s="5" t="s">
        <v>13</v>
      </c>
      <c r="D43" s="5"/>
      <c r="E43" s="5" t="s">
        <v>90</v>
      </c>
      <c r="F43" s="5" t="s">
        <v>14</v>
      </c>
      <c r="G43" s="5" t="s">
        <v>17</v>
      </c>
    </row>
  </sheetData>
  <mergeCells count="3">
    <mergeCell ref="A1:G1"/>
    <mergeCell ref="B2:G2"/>
    <mergeCell ref="B3:G3"/>
  </mergeCells>
  <hyperlinks>
    <hyperlink ref="C5" location="#'Have realistic and cred (enum)'!A3" display="Have realistic and cred (enum)" xr:uid="{00000000-0004-0000-2800-000000000000}"/>
    <hyperlink ref="B7" location="#'Step 1 Identification of al 1'!A1" display="Step 1 Identification of al 1" xr:uid="{00000000-0004-0000-2800-000001000000}"/>
    <hyperlink ref="C8" location="#'Are the alternative sce (enum)'!A3" display="Are the alternative sce (enum)" xr:uid="{00000000-0004-0000-2800-000002000000}"/>
    <hyperlink ref="B10" location="#'Step 2 Investment analysis'!A1" display="Step 2 Investment analysis" xr:uid="{00000000-0004-0000-2800-000003000000}"/>
    <hyperlink ref="C11" location="#'Investment analysis (enum)'!A3" display="Investment analysis (enum)" xr:uid="{00000000-0004-0000-2800-000004000000}"/>
    <hyperlink ref="B12" location="#'Step 3 Barrier analysis. Quest'!A1" display="Step 3 Barrier analysis. Quest" xr:uid="{00000000-0004-0000-2800-000005000000}"/>
    <hyperlink ref="C13" location="#' Is there at least one  (enum)'!A3" display=" Is there at least one  (enum)" xr:uid="{00000000-0004-0000-2800-000006000000}"/>
    <hyperlink ref="B15" location="#'Step 3 Barrier analysis. Qu 1'!A1" display="Step 3 Barrier analysis. Qu 1" xr:uid="{00000000-0004-0000-2800-000007000000}"/>
    <hyperlink ref="C16" location="#'Is at least one alterna (enum)'!A3" display="Is at least one alterna (enum)" xr:uid="{00000000-0004-0000-2800-000008000000}"/>
    <hyperlink ref="B18" location="#'Step 4 Common practice analysi'!A1" display="Step 4 Common practice analysi" xr:uid="{00000000-0004-0000-2800-000009000000}"/>
    <hyperlink ref="C19" location="#'No similar activities c (enum)'!A3" display="No similar activities c (enum)" xr:uid="{00000000-0004-0000-2800-00000A000000}"/>
    <hyperlink ref="B21" location="#'Step 4 Common practice anal 1'!A1" display="Step 4 Common practice anal 1" xr:uid="{00000000-0004-0000-2800-00000B000000}"/>
    <hyperlink ref="C22" location="#'If similar activities a (enum)'!A3" display="If similar activities a (enum)" xr:uid="{00000000-0004-0000-2800-00000C000000}"/>
    <hyperlink ref="B27" location="#'Step 3 Barrier analysis. Quest'!A1" display="Step 3 Barrier analysis. Quest" xr:uid="{00000000-0004-0000-2800-00000D000000}"/>
    <hyperlink ref="C28" location="#' Is there at least one  (enum)'!A3" display=" Is there at least one  (enum)" xr:uid="{00000000-0004-0000-2800-00000E000000}"/>
    <hyperlink ref="B30" location="#'Step 3 Barrier analysis. Qu 1'!A1" display="Step 3 Barrier analysis. Qu 1" xr:uid="{00000000-0004-0000-2800-00000F000000}"/>
    <hyperlink ref="C31" location="#'Is at least one alterna (enum)'!A3" display="Is at least one alterna (enum)" xr:uid="{00000000-0004-0000-2800-000010000000}"/>
    <hyperlink ref="B33" location="#'Step 4 Common practice analysi'!A1" display="Step 4 Common practice analysi" xr:uid="{00000000-0004-0000-2800-000011000000}"/>
    <hyperlink ref="C34" location="#'No similar activities c (enum)'!A3" display="No similar activities c (enum)" xr:uid="{00000000-0004-0000-2800-000012000000}"/>
    <hyperlink ref="B36" location="#'Step 4 Common practice anal 1'!A1" display="Step 4 Common practice anal 1" xr:uid="{00000000-0004-0000-2800-000013000000}"/>
    <hyperlink ref="C37" location="#'If similar activities a (enum)'!A3" display="If similar activities a (enum)" xr:uid="{00000000-0004-0000-2800-000014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1">
        <x14:dataValidation type="list" allowBlank="1" xr:uid="{00000000-0002-0000-2800-000000000000}">
          <x14:formula1>
            <xm:f>'Investment analysis (enum)'!A3:A4</xm:f>
          </x14:formula1>
          <xm:sqref>G11</xm:sqref>
        </x14:dataValidation>
        <x14:dataValidation type="list" allowBlank="1" xr:uid="{00000000-0002-0000-2800-000001000000}">
          <x14:formula1>
            <xm:f>' Is there at least one  (enum)'!A3:A4</xm:f>
          </x14:formula1>
          <xm:sqref>G13</xm:sqref>
        </x14:dataValidation>
        <x14:dataValidation type="list" allowBlank="1" xr:uid="{00000000-0002-0000-2800-000002000000}">
          <x14:formula1>
            <xm:f>'Is at least one alterna (enum)'!A3:A4</xm:f>
          </x14:formula1>
          <xm:sqref>G16</xm:sqref>
        </x14:dataValidation>
        <x14:dataValidation type="list" allowBlank="1" xr:uid="{00000000-0002-0000-2800-000003000000}">
          <x14:formula1>
            <xm:f>'No similar activities c (enum)'!A3:A4</xm:f>
          </x14:formula1>
          <xm:sqref>G19</xm:sqref>
        </x14:dataValidation>
        <x14:dataValidation type="list" allowBlank="1" xr:uid="{00000000-0002-0000-2800-000004000000}">
          <x14:formula1>
            <xm:f>'If similar activities a (enum)'!A3:A4</xm:f>
          </x14:formula1>
          <xm:sqref>G22</xm:sqref>
        </x14:dataValidation>
        <x14:dataValidation type="list" allowBlank="1" xr:uid="{00000000-0002-0000-2800-000005000000}">
          <x14:formula1>
            <xm:f>' Is there at least one  (enum)'!A3:A4</xm:f>
          </x14:formula1>
          <xm:sqref>G28</xm:sqref>
        </x14:dataValidation>
        <x14:dataValidation type="list" allowBlank="1" xr:uid="{00000000-0002-0000-2800-000006000000}">
          <x14:formula1>
            <xm:f>'Is at least one alterna (enum)'!A3:A4</xm:f>
          </x14:formula1>
          <xm:sqref>G31</xm:sqref>
        </x14:dataValidation>
        <x14:dataValidation type="list" allowBlank="1" xr:uid="{00000000-0002-0000-2800-000007000000}">
          <x14:formula1>
            <xm:f>'No similar activities c (enum)'!A3:A4</xm:f>
          </x14:formula1>
          <xm:sqref>G34</xm:sqref>
        </x14:dataValidation>
        <x14:dataValidation type="list" allowBlank="1" xr:uid="{00000000-0002-0000-2800-000008000000}">
          <x14:formula1>
            <xm:f>'If similar activities a (enum)'!A3:A4</xm:f>
          </x14:formula1>
          <xm:sqref>G37</xm:sqref>
        </x14:dataValidation>
        <x14:dataValidation type="list" allowBlank="1" xr:uid="{00000000-0002-0000-2800-000009000000}">
          <x14:formula1>
            <xm:f>'Have realistic and cred (enum)'!A3:A4</xm:f>
          </x14:formula1>
          <xm:sqref>G5</xm:sqref>
        </x14:dataValidation>
        <x14:dataValidation type="list" allowBlank="1" xr:uid="{00000000-0002-0000-2800-00000A000000}">
          <x14:formula1>
            <xm:f>'Are the alternative sce (enum)'!A3:A4</xm:f>
          </x14:formula1>
          <xm:sqref>G8</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outlinePr summaryBelow="0" summaryRight="0"/>
  </sheetPr>
  <dimension ref="A1:G40"/>
  <sheetViews>
    <sheetView workbookViewId="0"/>
  </sheetViews>
  <sheetFormatPr defaultRowHeight="14.5" outlineLevelRow="5"/>
  <cols>
    <col min="1" max="1" width="20" customWidth="1"/>
    <col min="2" max="2" width="40" customWidth="1"/>
    <col min="3" max="4" width="20" customWidth="1"/>
    <col min="5" max="5" width="70" customWidth="1"/>
    <col min="6" max="6" width="30" customWidth="1"/>
    <col min="7" max="7" width="50" customWidth="1"/>
  </cols>
  <sheetData>
    <row r="1" spans="1:7" ht="18.5">
      <c r="A1" s="17" t="s">
        <v>463</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43.5">
      <c r="A5" s="3" t="s">
        <v>11</v>
      </c>
      <c r="B5" s="3" t="s">
        <v>53</v>
      </c>
      <c r="C5" s="4" t="s">
        <v>69</v>
      </c>
      <c r="D5" s="3"/>
      <c r="E5" s="3" t="s">
        <v>68</v>
      </c>
      <c r="F5" s="3" t="s">
        <v>14</v>
      </c>
      <c r="G5" s="3" t="s">
        <v>11</v>
      </c>
    </row>
    <row r="6" spans="1:7" ht="23.5">
      <c r="A6" s="3" t="s">
        <v>14</v>
      </c>
      <c r="B6" s="3" t="s">
        <v>60</v>
      </c>
      <c r="C6" s="12" t="s">
        <v>61</v>
      </c>
      <c r="D6" s="3" t="b">
        <f>EXACT(G5,"No")</f>
        <v>0</v>
      </c>
      <c r="E6" s="13" t="s">
        <v>66</v>
      </c>
      <c r="F6" s="3" t="s">
        <v>14</v>
      </c>
      <c r="G6" s="3" t="s">
        <v>13</v>
      </c>
    </row>
    <row r="7" spans="1:7">
      <c r="A7" s="3" t="s">
        <v>14</v>
      </c>
      <c r="B7" s="4" t="s">
        <v>70</v>
      </c>
      <c r="C7" s="3" t="s">
        <v>13</v>
      </c>
      <c r="D7" s="3" t="b">
        <f>EXACT(G5,"Yes")</f>
        <v>1</v>
      </c>
      <c r="E7" s="3" t="s">
        <v>71</v>
      </c>
      <c r="F7" s="3" t="s">
        <v>14</v>
      </c>
      <c r="G7" s="3" t="s">
        <v>13</v>
      </c>
    </row>
    <row r="8" spans="1:7" ht="29" outlineLevel="1" collapsed="1">
      <c r="A8" s="5" t="s">
        <v>11</v>
      </c>
      <c r="B8" s="5" t="s">
        <v>53</v>
      </c>
      <c r="C8" s="8" t="s">
        <v>72</v>
      </c>
      <c r="D8" s="5"/>
      <c r="E8" s="5" t="s">
        <v>73</v>
      </c>
      <c r="F8" s="5" t="s">
        <v>14</v>
      </c>
      <c r="G8" s="5" t="s">
        <v>11</v>
      </c>
    </row>
    <row r="9" spans="1:7" outlineLevel="1" collapsed="1">
      <c r="A9" s="6" t="s">
        <v>14</v>
      </c>
      <c r="B9" s="7" t="s">
        <v>74</v>
      </c>
      <c r="C9" s="6" t="s">
        <v>13</v>
      </c>
      <c r="D9" s="6" t="b">
        <f>EXACT(G8,"No")</f>
        <v>0</v>
      </c>
      <c r="E9" s="6" t="s">
        <v>75</v>
      </c>
      <c r="F9" s="6" t="s">
        <v>14</v>
      </c>
      <c r="G9" s="6" t="s">
        <v>13</v>
      </c>
    </row>
    <row r="10" spans="1:7" ht="29" outlineLevel="2" collapsed="1">
      <c r="A10" s="5" t="s">
        <v>11</v>
      </c>
      <c r="B10" s="5" t="s">
        <v>53</v>
      </c>
      <c r="C10" s="8" t="s">
        <v>76</v>
      </c>
      <c r="D10" s="5"/>
      <c r="E10" s="5" t="s">
        <v>77</v>
      </c>
      <c r="F10" s="5" t="s">
        <v>14</v>
      </c>
      <c r="G10" s="5" t="s">
        <v>11</v>
      </c>
    </row>
    <row r="11" spans="1:7" ht="23.5" outlineLevel="2" collapsed="1">
      <c r="A11" s="5" t="s">
        <v>14</v>
      </c>
      <c r="B11" s="5" t="s">
        <v>60</v>
      </c>
      <c r="C11" s="9" t="s">
        <v>61</v>
      </c>
      <c r="D11" s="5" t="b">
        <f>EXACT(G10,"No")</f>
        <v>0</v>
      </c>
      <c r="E11" s="10" t="s">
        <v>66</v>
      </c>
      <c r="F11" s="5" t="s">
        <v>14</v>
      </c>
      <c r="G11" s="5" t="s">
        <v>13</v>
      </c>
    </row>
    <row r="12" spans="1:7" outlineLevel="2" collapsed="1">
      <c r="A12" s="6" t="s">
        <v>14</v>
      </c>
      <c r="B12" s="7" t="s">
        <v>78</v>
      </c>
      <c r="C12" s="6" t="s">
        <v>13</v>
      </c>
      <c r="D12" s="6" t="b">
        <f>EXACT(G10,"Yes")</f>
        <v>1</v>
      </c>
      <c r="E12" s="6" t="s">
        <v>79</v>
      </c>
      <c r="F12" s="6" t="s">
        <v>14</v>
      </c>
      <c r="G12" s="6" t="s">
        <v>13</v>
      </c>
    </row>
    <row r="13" spans="1:7" ht="29" outlineLevel="3" collapsed="1">
      <c r="A13" s="5" t="s">
        <v>11</v>
      </c>
      <c r="B13" s="5" t="s">
        <v>53</v>
      </c>
      <c r="C13" s="8" t="s">
        <v>80</v>
      </c>
      <c r="D13" s="5"/>
      <c r="E13" s="5" t="s">
        <v>81</v>
      </c>
      <c r="F13" s="5" t="s">
        <v>14</v>
      </c>
      <c r="G13" s="5" t="s">
        <v>11</v>
      </c>
    </row>
    <row r="14" spans="1:7" ht="23.5" outlineLevel="3" collapsed="1">
      <c r="A14" s="5" t="s">
        <v>14</v>
      </c>
      <c r="B14" s="5" t="s">
        <v>60</v>
      </c>
      <c r="C14" s="9" t="s">
        <v>61</v>
      </c>
      <c r="D14" s="5" t="b">
        <f>EXACT(G13,"No")</f>
        <v>0</v>
      </c>
      <c r="E14" s="10" t="s">
        <v>66</v>
      </c>
      <c r="F14" s="5" t="s">
        <v>14</v>
      </c>
      <c r="G14" s="5" t="s">
        <v>13</v>
      </c>
    </row>
    <row r="15" spans="1:7" outlineLevel="3" collapsed="1">
      <c r="A15" s="6" t="s">
        <v>14</v>
      </c>
      <c r="B15" s="7" t="s">
        <v>82</v>
      </c>
      <c r="C15" s="6" t="s">
        <v>13</v>
      </c>
      <c r="D15" s="6" t="b">
        <f>EXACT(G13,"Yes")</f>
        <v>1</v>
      </c>
      <c r="E15" s="6" t="s">
        <v>83</v>
      </c>
      <c r="F15" s="6" t="s">
        <v>14</v>
      </c>
      <c r="G15" s="6" t="s">
        <v>13</v>
      </c>
    </row>
    <row r="16" spans="1:7" ht="29" outlineLevel="4" collapsed="1">
      <c r="A16" s="5" t="s">
        <v>11</v>
      </c>
      <c r="B16" s="5" t="s">
        <v>53</v>
      </c>
      <c r="C16" s="8" t="s">
        <v>84</v>
      </c>
      <c r="D16" s="5"/>
      <c r="E16" s="5" t="s">
        <v>85</v>
      </c>
      <c r="F16" s="5" t="s">
        <v>14</v>
      </c>
      <c r="G16" s="5" t="s">
        <v>11</v>
      </c>
    </row>
    <row r="17" spans="1:7" ht="23.5" outlineLevel="4" collapsed="1">
      <c r="A17" s="5" t="s">
        <v>14</v>
      </c>
      <c r="B17" s="5" t="s">
        <v>60</v>
      </c>
      <c r="C17" s="9" t="s">
        <v>61</v>
      </c>
      <c r="D17" s="5" t="b">
        <f>EXACT(G16,"No")</f>
        <v>0</v>
      </c>
      <c r="E17" s="10" t="s">
        <v>66</v>
      </c>
      <c r="F17" s="5" t="s">
        <v>14</v>
      </c>
      <c r="G17" s="5" t="s">
        <v>13</v>
      </c>
    </row>
    <row r="18" spans="1:7" outlineLevel="4" collapsed="1">
      <c r="A18" s="6" t="s">
        <v>14</v>
      </c>
      <c r="B18" s="7" t="s">
        <v>86</v>
      </c>
      <c r="C18" s="6" t="s">
        <v>13</v>
      </c>
      <c r="D18" s="6" t="b">
        <f>EXACT(G16,"Yes")</f>
        <v>1</v>
      </c>
      <c r="E18" s="6" t="s">
        <v>87</v>
      </c>
      <c r="F18" s="6" t="s">
        <v>14</v>
      </c>
      <c r="G18" s="6" t="s">
        <v>13</v>
      </c>
    </row>
    <row r="19" spans="1:7" ht="43.5" outlineLevel="5" collapsed="1">
      <c r="A19" s="5" t="s">
        <v>11</v>
      </c>
      <c r="B19" s="5" t="s">
        <v>53</v>
      </c>
      <c r="C19" s="8" t="s">
        <v>458</v>
      </c>
      <c r="D19" s="5"/>
      <c r="E19" s="5" t="s">
        <v>459</v>
      </c>
      <c r="F19" s="5" t="s">
        <v>14</v>
      </c>
      <c r="G19" s="5" t="s">
        <v>11</v>
      </c>
    </row>
    <row r="20" spans="1:7" ht="23.5" outlineLevel="5" collapsed="1">
      <c r="A20" s="5" t="s">
        <v>14</v>
      </c>
      <c r="B20" s="5" t="s">
        <v>60</v>
      </c>
      <c r="C20" s="9" t="s">
        <v>61</v>
      </c>
      <c r="D20" s="5" t="b">
        <f>EXACT(G19,"Yes")</f>
        <v>1</v>
      </c>
      <c r="E20" s="10" t="s">
        <v>62</v>
      </c>
      <c r="F20" s="5" t="s">
        <v>14</v>
      </c>
      <c r="G20" s="5" t="s">
        <v>13</v>
      </c>
    </row>
    <row r="21" spans="1:7" ht="23.5" outlineLevel="5" collapsed="1">
      <c r="A21" s="5" t="s">
        <v>14</v>
      </c>
      <c r="B21" s="5" t="s">
        <v>60</v>
      </c>
      <c r="C21" s="9" t="s">
        <v>61</v>
      </c>
      <c r="D21" s="5" t="b">
        <f>EXACT(G19,"No")</f>
        <v>0</v>
      </c>
      <c r="E21" s="10" t="s">
        <v>66</v>
      </c>
      <c r="F21" s="5" t="s">
        <v>14</v>
      </c>
      <c r="G21" s="5" t="s">
        <v>13</v>
      </c>
    </row>
    <row r="22" spans="1:7" outlineLevel="5" collapsed="1">
      <c r="A22" s="5" t="s">
        <v>11</v>
      </c>
      <c r="B22" s="5" t="s">
        <v>15</v>
      </c>
      <c r="C22" s="5" t="s">
        <v>13</v>
      </c>
      <c r="D22" s="5"/>
      <c r="E22" s="5" t="s">
        <v>460</v>
      </c>
      <c r="F22" s="5" t="s">
        <v>14</v>
      </c>
      <c r="G22" s="5" t="s">
        <v>17</v>
      </c>
    </row>
    <row r="23" spans="1:7" outlineLevel="3" collapsed="1">
      <c r="A23" s="5" t="s">
        <v>11</v>
      </c>
      <c r="B23" s="5" t="s">
        <v>15</v>
      </c>
      <c r="C23" s="5" t="s">
        <v>13</v>
      </c>
      <c r="D23" s="5"/>
      <c r="E23" s="5" t="s">
        <v>88</v>
      </c>
      <c r="F23" s="5" t="s">
        <v>14</v>
      </c>
      <c r="G23" s="5" t="s">
        <v>17</v>
      </c>
    </row>
    <row r="24" spans="1:7" outlineLevel="1" collapsed="1">
      <c r="A24" s="6" t="s">
        <v>14</v>
      </c>
      <c r="B24" s="7" t="s">
        <v>74</v>
      </c>
      <c r="C24" s="6" t="s">
        <v>13</v>
      </c>
      <c r="D24" s="6" t="b">
        <f>EXACT(G8,"Yes")</f>
        <v>1</v>
      </c>
      <c r="E24" s="6" t="s">
        <v>75</v>
      </c>
      <c r="F24" s="6" t="s">
        <v>14</v>
      </c>
      <c r="G24" s="6" t="s">
        <v>13</v>
      </c>
    </row>
    <row r="25" spans="1:7" ht="29" outlineLevel="2" collapsed="1">
      <c r="A25" s="5" t="s">
        <v>11</v>
      </c>
      <c r="B25" s="5" t="s">
        <v>53</v>
      </c>
      <c r="C25" s="8" t="s">
        <v>76</v>
      </c>
      <c r="D25" s="5"/>
      <c r="E25" s="5" t="s">
        <v>77</v>
      </c>
      <c r="F25" s="5" t="s">
        <v>14</v>
      </c>
      <c r="G25" s="5" t="s">
        <v>11</v>
      </c>
    </row>
    <row r="26" spans="1:7" ht="23.5" outlineLevel="2" collapsed="1">
      <c r="A26" s="5" t="s">
        <v>14</v>
      </c>
      <c r="B26" s="5" t="s">
        <v>60</v>
      </c>
      <c r="C26" s="9" t="s">
        <v>61</v>
      </c>
      <c r="D26" s="5" t="b">
        <f>EXACT(G25,"No")</f>
        <v>0</v>
      </c>
      <c r="E26" s="10" t="s">
        <v>66</v>
      </c>
      <c r="F26" s="5" t="s">
        <v>14</v>
      </c>
      <c r="G26" s="5" t="s">
        <v>13</v>
      </c>
    </row>
    <row r="27" spans="1:7" outlineLevel="2" collapsed="1">
      <c r="A27" s="6" t="s">
        <v>14</v>
      </c>
      <c r="B27" s="7" t="s">
        <v>78</v>
      </c>
      <c r="C27" s="6" t="s">
        <v>13</v>
      </c>
      <c r="D27" s="6" t="b">
        <f>EXACT(G25,"Yes")</f>
        <v>1</v>
      </c>
      <c r="E27" s="6" t="s">
        <v>79</v>
      </c>
      <c r="F27" s="6" t="s">
        <v>14</v>
      </c>
      <c r="G27" s="6" t="s">
        <v>13</v>
      </c>
    </row>
    <row r="28" spans="1:7" ht="29" outlineLevel="3" collapsed="1">
      <c r="A28" s="5" t="s">
        <v>11</v>
      </c>
      <c r="B28" s="5" t="s">
        <v>53</v>
      </c>
      <c r="C28" s="8" t="s">
        <v>80</v>
      </c>
      <c r="D28" s="5"/>
      <c r="E28" s="5" t="s">
        <v>81</v>
      </c>
      <c r="F28" s="5" t="s">
        <v>14</v>
      </c>
      <c r="G28" s="5" t="s">
        <v>11</v>
      </c>
    </row>
    <row r="29" spans="1:7" ht="23.5" outlineLevel="3" collapsed="1">
      <c r="A29" s="5" t="s">
        <v>14</v>
      </c>
      <c r="B29" s="5" t="s">
        <v>60</v>
      </c>
      <c r="C29" s="9" t="s">
        <v>61</v>
      </c>
      <c r="D29" s="5" t="b">
        <f>EXACT(G28,"No")</f>
        <v>0</v>
      </c>
      <c r="E29" s="10" t="s">
        <v>66</v>
      </c>
      <c r="F29" s="5" t="s">
        <v>14</v>
      </c>
      <c r="G29" s="5" t="s">
        <v>13</v>
      </c>
    </row>
    <row r="30" spans="1:7" outlineLevel="3" collapsed="1">
      <c r="A30" s="6" t="s">
        <v>14</v>
      </c>
      <c r="B30" s="7" t="s">
        <v>82</v>
      </c>
      <c r="C30" s="6" t="s">
        <v>13</v>
      </c>
      <c r="D30" s="6" t="b">
        <f>EXACT(G28,"Yes")</f>
        <v>1</v>
      </c>
      <c r="E30" s="6" t="s">
        <v>83</v>
      </c>
      <c r="F30" s="6" t="s">
        <v>14</v>
      </c>
      <c r="G30" s="6" t="s">
        <v>13</v>
      </c>
    </row>
    <row r="31" spans="1:7" ht="29" outlineLevel="4" collapsed="1">
      <c r="A31" s="5" t="s">
        <v>11</v>
      </c>
      <c r="B31" s="5" t="s">
        <v>53</v>
      </c>
      <c r="C31" s="8" t="s">
        <v>84</v>
      </c>
      <c r="D31" s="5"/>
      <c r="E31" s="5" t="s">
        <v>85</v>
      </c>
      <c r="F31" s="5" t="s">
        <v>14</v>
      </c>
      <c r="G31" s="5" t="s">
        <v>11</v>
      </c>
    </row>
    <row r="32" spans="1:7" ht="23.5" outlineLevel="4" collapsed="1">
      <c r="A32" s="5" t="s">
        <v>14</v>
      </c>
      <c r="B32" s="5" t="s">
        <v>60</v>
      </c>
      <c r="C32" s="9" t="s">
        <v>61</v>
      </c>
      <c r="D32" s="5" t="b">
        <f>EXACT(G31,"No")</f>
        <v>0</v>
      </c>
      <c r="E32" s="10" t="s">
        <v>66</v>
      </c>
      <c r="F32" s="5" t="s">
        <v>14</v>
      </c>
      <c r="G32" s="5" t="s">
        <v>13</v>
      </c>
    </row>
    <row r="33" spans="1:7" outlineLevel="4" collapsed="1">
      <c r="A33" s="6" t="s">
        <v>14</v>
      </c>
      <c r="B33" s="7" t="s">
        <v>86</v>
      </c>
      <c r="C33" s="6" t="s">
        <v>13</v>
      </c>
      <c r="D33" s="6" t="b">
        <f>EXACT(G31,"Yes")</f>
        <v>1</v>
      </c>
      <c r="E33" s="6" t="s">
        <v>87</v>
      </c>
      <c r="F33" s="6" t="s">
        <v>14</v>
      </c>
      <c r="G33" s="6" t="s">
        <v>13</v>
      </c>
    </row>
    <row r="34" spans="1:7" ht="43.5" outlineLevel="5" collapsed="1">
      <c r="A34" s="5" t="s">
        <v>11</v>
      </c>
      <c r="B34" s="5" t="s">
        <v>53</v>
      </c>
      <c r="C34" s="8" t="s">
        <v>458</v>
      </c>
      <c r="D34" s="5"/>
      <c r="E34" s="5" t="s">
        <v>459</v>
      </c>
      <c r="F34" s="5" t="s">
        <v>14</v>
      </c>
      <c r="G34" s="5" t="s">
        <v>11</v>
      </c>
    </row>
    <row r="35" spans="1:7" ht="23.5" outlineLevel="5" collapsed="1">
      <c r="A35" s="5" t="s">
        <v>14</v>
      </c>
      <c r="B35" s="5" t="s">
        <v>60</v>
      </c>
      <c r="C35" s="9" t="s">
        <v>61</v>
      </c>
      <c r="D35" s="5" t="b">
        <f>EXACT(G34,"Yes")</f>
        <v>1</v>
      </c>
      <c r="E35" s="10" t="s">
        <v>62</v>
      </c>
      <c r="F35" s="5" t="s">
        <v>14</v>
      </c>
      <c r="G35" s="5" t="s">
        <v>13</v>
      </c>
    </row>
    <row r="36" spans="1:7" ht="23.5" outlineLevel="5" collapsed="1">
      <c r="A36" s="5" t="s">
        <v>14</v>
      </c>
      <c r="B36" s="5" t="s">
        <v>60</v>
      </c>
      <c r="C36" s="9" t="s">
        <v>61</v>
      </c>
      <c r="D36" s="5" t="b">
        <f>EXACT(G34,"No")</f>
        <v>0</v>
      </c>
      <c r="E36" s="10" t="s">
        <v>66</v>
      </c>
      <c r="F36" s="5" t="s">
        <v>14</v>
      </c>
      <c r="G36" s="5" t="s">
        <v>13</v>
      </c>
    </row>
    <row r="37" spans="1:7" outlineLevel="5" collapsed="1">
      <c r="A37" s="5" t="s">
        <v>11</v>
      </c>
      <c r="B37" s="5" t="s">
        <v>15</v>
      </c>
      <c r="C37" s="5" t="s">
        <v>13</v>
      </c>
      <c r="D37" s="5"/>
      <c r="E37" s="5" t="s">
        <v>460</v>
      </c>
      <c r="F37" s="5" t="s">
        <v>14</v>
      </c>
      <c r="G37" s="5" t="s">
        <v>17</v>
      </c>
    </row>
    <row r="38" spans="1:7" outlineLevel="3" collapsed="1">
      <c r="A38" s="5" t="s">
        <v>11</v>
      </c>
      <c r="B38" s="5" t="s">
        <v>15</v>
      </c>
      <c r="C38" s="5" t="s">
        <v>13</v>
      </c>
      <c r="D38" s="5"/>
      <c r="E38" s="5" t="s">
        <v>88</v>
      </c>
      <c r="F38" s="5" t="s">
        <v>14</v>
      </c>
      <c r="G38" s="5" t="s">
        <v>17</v>
      </c>
    </row>
    <row r="39" spans="1:7" outlineLevel="1" collapsed="1">
      <c r="A39" s="5" t="s">
        <v>11</v>
      </c>
      <c r="B39" s="5" t="s">
        <v>15</v>
      </c>
      <c r="C39" s="5" t="s">
        <v>13</v>
      </c>
      <c r="D39" s="5"/>
      <c r="E39" s="5" t="s">
        <v>89</v>
      </c>
      <c r="F39" s="5" t="s">
        <v>14</v>
      </c>
      <c r="G39" s="5" t="s">
        <v>17</v>
      </c>
    </row>
    <row r="40" spans="1:7">
      <c r="A40" s="3" t="s">
        <v>11</v>
      </c>
      <c r="B40" s="3" t="s">
        <v>15</v>
      </c>
      <c r="C40" s="3" t="s">
        <v>13</v>
      </c>
      <c r="D40" s="3"/>
      <c r="E40" s="3" t="s">
        <v>90</v>
      </c>
      <c r="F40" s="3" t="s">
        <v>14</v>
      </c>
      <c r="G40" s="3" t="s">
        <v>17</v>
      </c>
    </row>
  </sheetData>
  <mergeCells count="3">
    <mergeCell ref="A1:G1"/>
    <mergeCell ref="B2:G2"/>
    <mergeCell ref="B3:G3"/>
  </mergeCells>
  <hyperlinks>
    <hyperlink ref="C5" location="#'Are the alternative sce (enum)'!A3" display="Are the alternative sce (enum)" xr:uid="{00000000-0004-0000-2900-000000000000}"/>
    <hyperlink ref="B7" location="#'Step 2 Investment analysis'!A1" display="Step 2 Investment analysis" xr:uid="{00000000-0004-0000-2900-000001000000}"/>
    <hyperlink ref="C8" location="#'Investment analysis (enum)'!A3" display="Investment analysis (enum)" xr:uid="{00000000-0004-0000-2900-000002000000}"/>
    <hyperlink ref="B9" location="#'Step 3 Barrier analysis. Quest'!A1" display="Step 3 Barrier analysis. Quest" xr:uid="{00000000-0004-0000-2900-000003000000}"/>
    <hyperlink ref="C10" location="#' Is there at least one  (enum)'!A3" display=" Is there at least one  (enum)" xr:uid="{00000000-0004-0000-2900-000004000000}"/>
    <hyperlink ref="B12" location="#'Step 3 Barrier analysis. Qu 1'!A1" display="Step 3 Barrier analysis. Qu 1" xr:uid="{00000000-0004-0000-2900-000005000000}"/>
    <hyperlink ref="C13" location="#'Is at least one alterna (enum)'!A3" display="Is at least one alterna (enum)" xr:uid="{00000000-0004-0000-2900-000006000000}"/>
    <hyperlink ref="B15" location="#'Step 4 Common practice analysi'!A1" display="Step 4 Common practice analysi" xr:uid="{00000000-0004-0000-2900-000007000000}"/>
    <hyperlink ref="C16" location="#'No similar activities c (enum)'!A3" display="No similar activities c (enum)" xr:uid="{00000000-0004-0000-2900-000008000000}"/>
    <hyperlink ref="B18" location="#'Step 4 Common practice anal 1'!A1" display="Step 4 Common practice anal 1" xr:uid="{00000000-0004-0000-2900-000009000000}"/>
    <hyperlink ref="C19" location="#'If similar activities a (enum)'!A3" display="If similar activities a (enum)" xr:uid="{00000000-0004-0000-2900-00000A000000}"/>
    <hyperlink ref="B24" location="#'Step 3 Barrier analysis. Quest'!A1" display="Step 3 Barrier analysis. Quest" xr:uid="{00000000-0004-0000-2900-00000B000000}"/>
    <hyperlink ref="C25" location="#' Is there at least one  (enum)'!A3" display=" Is there at least one  (enum)" xr:uid="{00000000-0004-0000-2900-00000C000000}"/>
    <hyperlink ref="B27" location="#'Step 3 Barrier analysis. Qu 1'!A1" display="Step 3 Barrier analysis. Qu 1" xr:uid="{00000000-0004-0000-2900-00000D000000}"/>
    <hyperlink ref="C28" location="#'Is at least one alterna (enum)'!A3" display="Is at least one alterna (enum)" xr:uid="{00000000-0004-0000-2900-00000E000000}"/>
    <hyperlink ref="B30" location="#'Step 4 Common practice analysi'!A1" display="Step 4 Common practice analysi" xr:uid="{00000000-0004-0000-2900-00000F000000}"/>
    <hyperlink ref="C31" location="#'No similar activities c (enum)'!A3" display="No similar activities c (enum)" xr:uid="{00000000-0004-0000-2900-000010000000}"/>
    <hyperlink ref="B33" location="#'Step 4 Common practice anal 1'!A1" display="Step 4 Common practice anal 1" xr:uid="{00000000-0004-0000-2900-000011000000}"/>
    <hyperlink ref="C34" location="#'If similar activities a (enum)'!A3" display="If similar activities a (enum)" xr:uid="{00000000-0004-0000-2900-000012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0">
        <x14:dataValidation type="list" allowBlank="1" xr:uid="{00000000-0002-0000-2900-000000000000}">
          <x14:formula1>
            <xm:f>' Is there at least one  (enum)'!A3:A4</xm:f>
          </x14:formula1>
          <xm:sqref>G10</xm:sqref>
        </x14:dataValidation>
        <x14:dataValidation type="list" allowBlank="1" xr:uid="{00000000-0002-0000-2900-000001000000}">
          <x14:formula1>
            <xm:f>'Is at least one alterna (enum)'!A3:A4</xm:f>
          </x14:formula1>
          <xm:sqref>G13</xm:sqref>
        </x14:dataValidation>
        <x14:dataValidation type="list" allowBlank="1" xr:uid="{00000000-0002-0000-2900-000002000000}">
          <x14:formula1>
            <xm:f>'No similar activities c (enum)'!A3:A4</xm:f>
          </x14:formula1>
          <xm:sqref>G16</xm:sqref>
        </x14:dataValidation>
        <x14:dataValidation type="list" allowBlank="1" xr:uid="{00000000-0002-0000-2900-000003000000}">
          <x14:formula1>
            <xm:f>'If similar activities a (enum)'!A3:A4</xm:f>
          </x14:formula1>
          <xm:sqref>G19</xm:sqref>
        </x14:dataValidation>
        <x14:dataValidation type="list" allowBlank="1" xr:uid="{00000000-0002-0000-2900-000004000000}">
          <x14:formula1>
            <xm:f>' Is there at least one  (enum)'!A3:A4</xm:f>
          </x14:formula1>
          <xm:sqref>G25</xm:sqref>
        </x14:dataValidation>
        <x14:dataValidation type="list" allowBlank="1" xr:uid="{00000000-0002-0000-2900-000005000000}">
          <x14:formula1>
            <xm:f>'Is at least one alterna (enum)'!A3:A4</xm:f>
          </x14:formula1>
          <xm:sqref>G28</xm:sqref>
        </x14:dataValidation>
        <x14:dataValidation type="list" allowBlank="1" xr:uid="{00000000-0002-0000-2900-000006000000}">
          <x14:formula1>
            <xm:f>'No similar activities c (enum)'!A3:A4</xm:f>
          </x14:formula1>
          <xm:sqref>G31</xm:sqref>
        </x14:dataValidation>
        <x14:dataValidation type="list" allowBlank="1" xr:uid="{00000000-0002-0000-2900-000007000000}">
          <x14:formula1>
            <xm:f>'If similar activities a (enum)'!A3:A4</xm:f>
          </x14:formula1>
          <xm:sqref>G34</xm:sqref>
        </x14:dataValidation>
        <x14:dataValidation type="list" allowBlank="1" xr:uid="{00000000-0002-0000-2900-000008000000}">
          <x14:formula1>
            <xm:f>'Are the alternative sce (enum)'!A3:A4</xm:f>
          </x14:formula1>
          <xm:sqref>G5</xm:sqref>
        </x14:dataValidation>
        <x14:dataValidation type="list" allowBlank="1" xr:uid="{00000000-0002-0000-2900-000009000000}">
          <x14:formula1>
            <xm:f>'Investment analysis (enum)'!A3:A4</xm:f>
          </x14:formula1>
          <xm:sqref>G8</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outlinePr summaryBelow="0" summaryRight="0"/>
  </sheetPr>
  <dimension ref="A1:G36"/>
  <sheetViews>
    <sheetView workbookViewId="0"/>
  </sheetViews>
  <sheetFormatPr defaultRowHeight="14.5" outlineLevelRow="4"/>
  <cols>
    <col min="1" max="1" width="20" customWidth="1"/>
    <col min="2" max="2" width="40" customWidth="1"/>
    <col min="3" max="4" width="20" customWidth="1"/>
    <col min="5" max="5" width="70" customWidth="1"/>
    <col min="6" max="6" width="30" customWidth="1"/>
    <col min="7" max="7" width="50" customWidth="1"/>
  </cols>
  <sheetData>
    <row r="1" spans="1:7" ht="18.5">
      <c r="A1" s="17" t="s">
        <v>71</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72</v>
      </c>
      <c r="D5" s="3"/>
      <c r="E5" s="3" t="s">
        <v>73</v>
      </c>
      <c r="F5" s="3" t="s">
        <v>14</v>
      </c>
      <c r="G5" s="3" t="s">
        <v>11</v>
      </c>
    </row>
    <row r="6" spans="1:7">
      <c r="A6" s="3" t="s">
        <v>14</v>
      </c>
      <c r="B6" s="4" t="s">
        <v>74</v>
      </c>
      <c r="C6" s="3" t="s">
        <v>13</v>
      </c>
      <c r="D6" s="3" t="b">
        <f>EXACT(G5,"No")</f>
        <v>0</v>
      </c>
      <c r="E6" s="3" t="s">
        <v>75</v>
      </c>
      <c r="F6" s="3" t="s">
        <v>14</v>
      </c>
      <c r="G6" s="3" t="s">
        <v>13</v>
      </c>
    </row>
    <row r="7" spans="1:7" ht="29" outlineLevel="1" collapsed="1">
      <c r="A7" s="5" t="s">
        <v>11</v>
      </c>
      <c r="B7" s="5" t="s">
        <v>53</v>
      </c>
      <c r="C7" s="8" t="s">
        <v>76</v>
      </c>
      <c r="D7" s="5"/>
      <c r="E7" s="5" t="s">
        <v>77</v>
      </c>
      <c r="F7" s="5" t="s">
        <v>14</v>
      </c>
      <c r="G7" s="5" t="s">
        <v>11</v>
      </c>
    </row>
    <row r="8" spans="1:7" ht="23.5" outlineLevel="1" collapsed="1">
      <c r="A8" s="5" t="s">
        <v>14</v>
      </c>
      <c r="B8" s="5" t="s">
        <v>60</v>
      </c>
      <c r="C8" s="9" t="s">
        <v>61</v>
      </c>
      <c r="D8" s="5" t="b">
        <f>EXACT(G7,"No")</f>
        <v>0</v>
      </c>
      <c r="E8" s="10" t="s">
        <v>66</v>
      </c>
      <c r="F8" s="5" t="s">
        <v>14</v>
      </c>
      <c r="G8" s="5" t="s">
        <v>13</v>
      </c>
    </row>
    <row r="9" spans="1:7" outlineLevel="1" collapsed="1">
      <c r="A9" s="6" t="s">
        <v>14</v>
      </c>
      <c r="B9" s="7" t="s">
        <v>78</v>
      </c>
      <c r="C9" s="6" t="s">
        <v>13</v>
      </c>
      <c r="D9" s="6" t="b">
        <f>EXACT(G7,"Yes")</f>
        <v>1</v>
      </c>
      <c r="E9" s="6" t="s">
        <v>79</v>
      </c>
      <c r="F9" s="6" t="s">
        <v>14</v>
      </c>
      <c r="G9" s="6" t="s">
        <v>13</v>
      </c>
    </row>
    <row r="10" spans="1:7" ht="29" outlineLevel="2" collapsed="1">
      <c r="A10" s="5" t="s">
        <v>11</v>
      </c>
      <c r="B10" s="5" t="s">
        <v>53</v>
      </c>
      <c r="C10" s="8" t="s">
        <v>80</v>
      </c>
      <c r="D10" s="5"/>
      <c r="E10" s="5" t="s">
        <v>81</v>
      </c>
      <c r="F10" s="5" t="s">
        <v>14</v>
      </c>
      <c r="G10" s="5" t="s">
        <v>11</v>
      </c>
    </row>
    <row r="11" spans="1:7" ht="23.5" outlineLevel="2" collapsed="1">
      <c r="A11" s="5" t="s">
        <v>14</v>
      </c>
      <c r="B11" s="5" t="s">
        <v>60</v>
      </c>
      <c r="C11" s="9" t="s">
        <v>61</v>
      </c>
      <c r="D11" s="5" t="b">
        <f>EXACT(G10,"No")</f>
        <v>0</v>
      </c>
      <c r="E11" s="10" t="s">
        <v>66</v>
      </c>
      <c r="F11" s="5" t="s">
        <v>14</v>
      </c>
      <c r="G11" s="5" t="s">
        <v>13</v>
      </c>
    </row>
    <row r="12" spans="1:7" outlineLevel="2" collapsed="1">
      <c r="A12" s="6" t="s">
        <v>14</v>
      </c>
      <c r="B12" s="7" t="s">
        <v>82</v>
      </c>
      <c r="C12" s="6" t="s">
        <v>13</v>
      </c>
      <c r="D12" s="6" t="b">
        <f>EXACT(G10,"Yes")</f>
        <v>1</v>
      </c>
      <c r="E12" s="6" t="s">
        <v>83</v>
      </c>
      <c r="F12" s="6" t="s">
        <v>14</v>
      </c>
      <c r="G12" s="6" t="s">
        <v>13</v>
      </c>
    </row>
    <row r="13" spans="1:7" ht="29" outlineLevel="3" collapsed="1">
      <c r="A13" s="5" t="s">
        <v>11</v>
      </c>
      <c r="B13" s="5" t="s">
        <v>53</v>
      </c>
      <c r="C13" s="8" t="s">
        <v>84</v>
      </c>
      <c r="D13" s="5"/>
      <c r="E13" s="5" t="s">
        <v>85</v>
      </c>
      <c r="F13" s="5" t="s">
        <v>14</v>
      </c>
      <c r="G13" s="5" t="s">
        <v>11</v>
      </c>
    </row>
    <row r="14" spans="1:7" ht="23.5" outlineLevel="3" collapsed="1">
      <c r="A14" s="5" t="s">
        <v>14</v>
      </c>
      <c r="B14" s="5" t="s">
        <v>60</v>
      </c>
      <c r="C14" s="9" t="s">
        <v>61</v>
      </c>
      <c r="D14" s="5" t="b">
        <f>EXACT(G13,"No")</f>
        <v>0</v>
      </c>
      <c r="E14" s="10" t="s">
        <v>66</v>
      </c>
      <c r="F14" s="5" t="s">
        <v>14</v>
      </c>
      <c r="G14" s="5" t="s">
        <v>13</v>
      </c>
    </row>
    <row r="15" spans="1:7" outlineLevel="3" collapsed="1">
      <c r="A15" s="6" t="s">
        <v>14</v>
      </c>
      <c r="B15" s="7" t="s">
        <v>86</v>
      </c>
      <c r="C15" s="6" t="s">
        <v>13</v>
      </c>
      <c r="D15" s="6" t="b">
        <f>EXACT(G13,"Yes")</f>
        <v>1</v>
      </c>
      <c r="E15" s="6" t="s">
        <v>87</v>
      </c>
      <c r="F15" s="6" t="s">
        <v>14</v>
      </c>
      <c r="G15" s="6" t="s">
        <v>13</v>
      </c>
    </row>
    <row r="16" spans="1:7" ht="43.5" outlineLevel="4" collapsed="1">
      <c r="A16" s="5" t="s">
        <v>11</v>
      </c>
      <c r="B16" s="5" t="s">
        <v>53</v>
      </c>
      <c r="C16" s="8" t="s">
        <v>458</v>
      </c>
      <c r="D16" s="5"/>
      <c r="E16" s="5" t="s">
        <v>459</v>
      </c>
      <c r="F16" s="5" t="s">
        <v>14</v>
      </c>
      <c r="G16" s="5" t="s">
        <v>11</v>
      </c>
    </row>
    <row r="17" spans="1:7" ht="23.5" outlineLevel="4" collapsed="1">
      <c r="A17" s="5" t="s">
        <v>14</v>
      </c>
      <c r="B17" s="5" t="s">
        <v>60</v>
      </c>
      <c r="C17" s="9" t="s">
        <v>61</v>
      </c>
      <c r="D17" s="5" t="b">
        <f>EXACT(G16,"Yes")</f>
        <v>1</v>
      </c>
      <c r="E17" s="10" t="s">
        <v>62</v>
      </c>
      <c r="F17" s="5" t="s">
        <v>14</v>
      </c>
      <c r="G17" s="5" t="s">
        <v>13</v>
      </c>
    </row>
    <row r="18" spans="1:7" ht="23.5" outlineLevel="4" collapsed="1">
      <c r="A18" s="5" t="s">
        <v>14</v>
      </c>
      <c r="B18" s="5" t="s">
        <v>60</v>
      </c>
      <c r="C18" s="9" t="s">
        <v>61</v>
      </c>
      <c r="D18" s="5" t="b">
        <f>EXACT(G16,"No")</f>
        <v>0</v>
      </c>
      <c r="E18" s="10" t="s">
        <v>66</v>
      </c>
      <c r="F18" s="5" t="s">
        <v>14</v>
      </c>
      <c r="G18" s="5" t="s">
        <v>13</v>
      </c>
    </row>
    <row r="19" spans="1:7" outlineLevel="4" collapsed="1">
      <c r="A19" s="5" t="s">
        <v>11</v>
      </c>
      <c r="B19" s="5" t="s">
        <v>15</v>
      </c>
      <c r="C19" s="5" t="s">
        <v>13</v>
      </c>
      <c r="D19" s="5"/>
      <c r="E19" s="5" t="s">
        <v>460</v>
      </c>
      <c r="F19" s="5" t="s">
        <v>14</v>
      </c>
      <c r="G19" s="5" t="s">
        <v>17</v>
      </c>
    </row>
    <row r="20" spans="1:7" outlineLevel="2" collapsed="1">
      <c r="A20" s="5" t="s">
        <v>11</v>
      </c>
      <c r="B20" s="5" t="s">
        <v>15</v>
      </c>
      <c r="C20" s="5" t="s">
        <v>13</v>
      </c>
      <c r="D20" s="5"/>
      <c r="E20" s="5" t="s">
        <v>88</v>
      </c>
      <c r="F20" s="5" t="s">
        <v>14</v>
      </c>
      <c r="G20" s="5" t="s">
        <v>17</v>
      </c>
    </row>
    <row r="21" spans="1:7">
      <c r="A21" s="3" t="s">
        <v>14</v>
      </c>
      <c r="B21" s="4" t="s">
        <v>74</v>
      </c>
      <c r="C21" s="3" t="s">
        <v>13</v>
      </c>
      <c r="D21" s="3" t="b">
        <f>EXACT(G5,"Yes")</f>
        <v>1</v>
      </c>
      <c r="E21" s="3" t="s">
        <v>75</v>
      </c>
      <c r="F21" s="3" t="s">
        <v>14</v>
      </c>
      <c r="G21" s="3" t="s">
        <v>13</v>
      </c>
    </row>
    <row r="22" spans="1:7" ht="29" outlineLevel="1" collapsed="1">
      <c r="A22" s="5" t="s">
        <v>11</v>
      </c>
      <c r="B22" s="5" t="s">
        <v>53</v>
      </c>
      <c r="C22" s="8" t="s">
        <v>76</v>
      </c>
      <c r="D22" s="5"/>
      <c r="E22" s="5" t="s">
        <v>77</v>
      </c>
      <c r="F22" s="5" t="s">
        <v>14</v>
      </c>
      <c r="G22" s="5" t="s">
        <v>11</v>
      </c>
    </row>
    <row r="23" spans="1:7" ht="23.5" outlineLevel="1" collapsed="1">
      <c r="A23" s="5" t="s">
        <v>14</v>
      </c>
      <c r="B23" s="5" t="s">
        <v>60</v>
      </c>
      <c r="C23" s="9" t="s">
        <v>61</v>
      </c>
      <c r="D23" s="5" t="b">
        <f>EXACT(G22,"No")</f>
        <v>0</v>
      </c>
      <c r="E23" s="10" t="s">
        <v>66</v>
      </c>
      <c r="F23" s="5" t="s">
        <v>14</v>
      </c>
      <c r="G23" s="5" t="s">
        <v>13</v>
      </c>
    </row>
    <row r="24" spans="1:7" outlineLevel="1" collapsed="1">
      <c r="A24" s="6" t="s">
        <v>14</v>
      </c>
      <c r="B24" s="7" t="s">
        <v>78</v>
      </c>
      <c r="C24" s="6" t="s">
        <v>13</v>
      </c>
      <c r="D24" s="6" t="b">
        <f>EXACT(G22,"Yes")</f>
        <v>1</v>
      </c>
      <c r="E24" s="6" t="s">
        <v>79</v>
      </c>
      <c r="F24" s="6" t="s">
        <v>14</v>
      </c>
      <c r="G24" s="6" t="s">
        <v>13</v>
      </c>
    </row>
    <row r="25" spans="1:7" ht="29" outlineLevel="2" collapsed="1">
      <c r="A25" s="5" t="s">
        <v>11</v>
      </c>
      <c r="B25" s="5" t="s">
        <v>53</v>
      </c>
      <c r="C25" s="8" t="s">
        <v>80</v>
      </c>
      <c r="D25" s="5"/>
      <c r="E25" s="5" t="s">
        <v>81</v>
      </c>
      <c r="F25" s="5" t="s">
        <v>14</v>
      </c>
      <c r="G25" s="5" t="s">
        <v>11</v>
      </c>
    </row>
    <row r="26" spans="1:7" ht="23.5" outlineLevel="2" collapsed="1">
      <c r="A26" s="5" t="s">
        <v>14</v>
      </c>
      <c r="B26" s="5" t="s">
        <v>60</v>
      </c>
      <c r="C26" s="9" t="s">
        <v>61</v>
      </c>
      <c r="D26" s="5" t="b">
        <f>EXACT(G25,"No")</f>
        <v>0</v>
      </c>
      <c r="E26" s="10" t="s">
        <v>66</v>
      </c>
      <c r="F26" s="5" t="s">
        <v>14</v>
      </c>
      <c r="G26" s="5" t="s">
        <v>13</v>
      </c>
    </row>
    <row r="27" spans="1:7" outlineLevel="2" collapsed="1">
      <c r="A27" s="6" t="s">
        <v>14</v>
      </c>
      <c r="B27" s="7" t="s">
        <v>82</v>
      </c>
      <c r="C27" s="6" t="s">
        <v>13</v>
      </c>
      <c r="D27" s="6" t="b">
        <f>EXACT(G25,"Yes")</f>
        <v>1</v>
      </c>
      <c r="E27" s="6" t="s">
        <v>83</v>
      </c>
      <c r="F27" s="6" t="s">
        <v>14</v>
      </c>
      <c r="G27" s="6" t="s">
        <v>13</v>
      </c>
    </row>
    <row r="28" spans="1:7" ht="29" outlineLevel="3" collapsed="1">
      <c r="A28" s="5" t="s">
        <v>11</v>
      </c>
      <c r="B28" s="5" t="s">
        <v>53</v>
      </c>
      <c r="C28" s="8" t="s">
        <v>84</v>
      </c>
      <c r="D28" s="5"/>
      <c r="E28" s="5" t="s">
        <v>85</v>
      </c>
      <c r="F28" s="5" t="s">
        <v>14</v>
      </c>
      <c r="G28" s="5" t="s">
        <v>11</v>
      </c>
    </row>
    <row r="29" spans="1:7" ht="23.5" outlineLevel="3" collapsed="1">
      <c r="A29" s="5" t="s">
        <v>14</v>
      </c>
      <c r="B29" s="5" t="s">
        <v>60</v>
      </c>
      <c r="C29" s="9" t="s">
        <v>61</v>
      </c>
      <c r="D29" s="5" t="b">
        <f>EXACT(G28,"No")</f>
        <v>0</v>
      </c>
      <c r="E29" s="10" t="s">
        <v>66</v>
      </c>
      <c r="F29" s="5" t="s">
        <v>14</v>
      </c>
      <c r="G29" s="5" t="s">
        <v>13</v>
      </c>
    </row>
    <row r="30" spans="1:7" outlineLevel="3" collapsed="1">
      <c r="A30" s="6" t="s">
        <v>14</v>
      </c>
      <c r="B30" s="7" t="s">
        <v>86</v>
      </c>
      <c r="C30" s="6" t="s">
        <v>13</v>
      </c>
      <c r="D30" s="6" t="b">
        <f>EXACT(G28,"Yes")</f>
        <v>1</v>
      </c>
      <c r="E30" s="6" t="s">
        <v>87</v>
      </c>
      <c r="F30" s="6" t="s">
        <v>14</v>
      </c>
      <c r="G30" s="6" t="s">
        <v>13</v>
      </c>
    </row>
    <row r="31" spans="1:7" ht="43.5" outlineLevel="4" collapsed="1">
      <c r="A31" s="5" t="s">
        <v>11</v>
      </c>
      <c r="B31" s="5" t="s">
        <v>53</v>
      </c>
      <c r="C31" s="8" t="s">
        <v>458</v>
      </c>
      <c r="D31" s="5"/>
      <c r="E31" s="5" t="s">
        <v>459</v>
      </c>
      <c r="F31" s="5" t="s">
        <v>14</v>
      </c>
      <c r="G31" s="5" t="s">
        <v>11</v>
      </c>
    </row>
    <row r="32" spans="1:7" ht="23.5" outlineLevel="4" collapsed="1">
      <c r="A32" s="5" t="s">
        <v>14</v>
      </c>
      <c r="B32" s="5" t="s">
        <v>60</v>
      </c>
      <c r="C32" s="9" t="s">
        <v>61</v>
      </c>
      <c r="D32" s="5" t="b">
        <f>EXACT(G31,"Yes")</f>
        <v>1</v>
      </c>
      <c r="E32" s="10" t="s">
        <v>62</v>
      </c>
      <c r="F32" s="5" t="s">
        <v>14</v>
      </c>
      <c r="G32" s="5" t="s">
        <v>13</v>
      </c>
    </row>
    <row r="33" spans="1:7" ht="23.5" outlineLevel="4" collapsed="1">
      <c r="A33" s="5" t="s">
        <v>14</v>
      </c>
      <c r="B33" s="5" t="s">
        <v>60</v>
      </c>
      <c r="C33" s="9" t="s">
        <v>61</v>
      </c>
      <c r="D33" s="5" t="b">
        <f>EXACT(G31,"No")</f>
        <v>0</v>
      </c>
      <c r="E33" s="10" t="s">
        <v>66</v>
      </c>
      <c r="F33" s="5" t="s">
        <v>14</v>
      </c>
      <c r="G33" s="5" t="s">
        <v>13</v>
      </c>
    </row>
    <row r="34" spans="1:7" outlineLevel="4" collapsed="1">
      <c r="A34" s="5" t="s">
        <v>11</v>
      </c>
      <c r="B34" s="5" t="s">
        <v>15</v>
      </c>
      <c r="C34" s="5" t="s">
        <v>13</v>
      </c>
      <c r="D34" s="5"/>
      <c r="E34" s="5" t="s">
        <v>460</v>
      </c>
      <c r="F34" s="5" t="s">
        <v>14</v>
      </c>
      <c r="G34" s="5" t="s">
        <v>17</v>
      </c>
    </row>
    <row r="35" spans="1:7" outlineLevel="2" collapsed="1">
      <c r="A35" s="5" t="s">
        <v>11</v>
      </c>
      <c r="B35" s="5" t="s">
        <v>15</v>
      </c>
      <c r="C35" s="5" t="s">
        <v>13</v>
      </c>
      <c r="D35" s="5"/>
      <c r="E35" s="5" t="s">
        <v>88</v>
      </c>
      <c r="F35" s="5" t="s">
        <v>14</v>
      </c>
      <c r="G35" s="5" t="s">
        <v>17</v>
      </c>
    </row>
    <row r="36" spans="1:7">
      <c r="A36" s="3" t="s">
        <v>11</v>
      </c>
      <c r="B36" s="3" t="s">
        <v>15</v>
      </c>
      <c r="C36" s="3" t="s">
        <v>13</v>
      </c>
      <c r="D36" s="3"/>
      <c r="E36" s="3" t="s">
        <v>89</v>
      </c>
      <c r="F36" s="3" t="s">
        <v>14</v>
      </c>
      <c r="G36" s="3" t="s">
        <v>17</v>
      </c>
    </row>
  </sheetData>
  <mergeCells count="3">
    <mergeCell ref="A1:G1"/>
    <mergeCell ref="B2:G2"/>
    <mergeCell ref="B3:G3"/>
  </mergeCells>
  <hyperlinks>
    <hyperlink ref="C5" location="#'Investment analysis (enum)'!A3" display="Investment analysis (enum)" xr:uid="{00000000-0004-0000-2A00-000000000000}"/>
    <hyperlink ref="B6" location="#'Step 3 Barrier analysis. Quest'!A1" display="Step 3 Barrier analysis. Quest" xr:uid="{00000000-0004-0000-2A00-000001000000}"/>
    <hyperlink ref="C7" location="#' Is there at least one  (enum)'!A3" display=" Is there at least one  (enum)" xr:uid="{00000000-0004-0000-2A00-000002000000}"/>
    <hyperlink ref="B9" location="#'Step 3 Barrier analysis. Qu 1'!A1" display="Step 3 Barrier analysis. Qu 1" xr:uid="{00000000-0004-0000-2A00-000003000000}"/>
    <hyperlink ref="C10" location="#'Is at least one alterna (enum)'!A3" display="Is at least one alterna (enum)" xr:uid="{00000000-0004-0000-2A00-000004000000}"/>
    <hyperlink ref="B12" location="#'Step 4 Common practice analysi'!A1" display="Step 4 Common practice analysi" xr:uid="{00000000-0004-0000-2A00-000005000000}"/>
    <hyperlink ref="C13" location="#'No similar activities c (enum)'!A3" display="No similar activities c (enum)" xr:uid="{00000000-0004-0000-2A00-000006000000}"/>
    <hyperlink ref="B15" location="#'Step 4 Common practice anal 1'!A1" display="Step 4 Common practice anal 1" xr:uid="{00000000-0004-0000-2A00-000007000000}"/>
    <hyperlink ref="C16" location="#'If similar activities a (enum)'!A3" display="If similar activities a (enum)" xr:uid="{00000000-0004-0000-2A00-000008000000}"/>
    <hyperlink ref="B21" location="#'Step 3 Barrier analysis. Quest'!A1" display="Step 3 Barrier analysis. Quest" xr:uid="{00000000-0004-0000-2A00-000009000000}"/>
    <hyperlink ref="C22" location="#' Is there at least one  (enum)'!A3" display=" Is there at least one  (enum)" xr:uid="{00000000-0004-0000-2A00-00000A000000}"/>
    <hyperlink ref="B24" location="#'Step 3 Barrier analysis. Qu 1'!A1" display="Step 3 Barrier analysis. Qu 1" xr:uid="{00000000-0004-0000-2A00-00000B000000}"/>
    <hyperlink ref="C25" location="#'Is at least one alterna (enum)'!A3" display="Is at least one alterna (enum)" xr:uid="{00000000-0004-0000-2A00-00000C000000}"/>
    <hyperlink ref="B27" location="#'Step 4 Common practice analysi'!A1" display="Step 4 Common practice analysi" xr:uid="{00000000-0004-0000-2A00-00000D000000}"/>
    <hyperlink ref="C28" location="#'No similar activities c (enum)'!A3" display="No similar activities c (enum)" xr:uid="{00000000-0004-0000-2A00-00000E000000}"/>
    <hyperlink ref="B30" location="#'Step 4 Common practice anal 1'!A1" display="Step 4 Common practice anal 1" xr:uid="{00000000-0004-0000-2A00-00000F000000}"/>
    <hyperlink ref="C31" location="#'If similar activities a (enum)'!A3" display="If similar activities a (enum)" xr:uid="{00000000-0004-0000-2A00-000010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9">
        <x14:dataValidation type="list" allowBlank="1" xr:uid="{00000000-0002-0000-2A00-000000000000}">
          <x14:formula1>
            <xm:f>'Is at least one alterna (enum)'!A3:A4</xm:f>
          </x14:formula1>
          <xm:sqref>G10</xm:sqref>
        </x14:dataValidation>
        <x14:dataValidation type="list" allowBlank="1" xr:uid="{00000000-0002-0000-2A00-000001000000}">
          <x14:formula1>
            <xm:f>'No similar activities c (enum)'!A3:A4</xm:f>
          </x14:formula1>
          <xm:sqref>G13</xm:sqref>
        </x14:dataValidation>
        <x14:dataValidation type="list" allowBlank="1" xr:uid="{00000000-0002-0000-2A00-000002000000}">
          <x14:formula1>
            <xm:f>'If similar activities a (enum)'!A3:A4</xm:f>
          </x14:formula1>
          <xm:sqref>G16</xm:sqref>
        </x14:dataValidation>
        <x14:dataValidation type="list" allowBlank="1" xr:uid="{00000000-0002-0000-2A00-000003000000}">
          <x14:formula1>
            <xm:f>' Is there at least one  (enum)'!A3:A4</xm:f>
          </x14:formula1>
          <xm:sqref>G22</xm:sqref>
        </x14:dataValidation>
        <x14:dataValidation type="list" allowBlank="1" xr:uid="{00000000-0002-0000-2A00-000004000000}">
          <x14:formula1>
            <xm:f>'Is at least one alterna (enum)'!A3:A4</xm:f>
          </x14:formula1>
          <xm:sqref>G25</xm:sqref>
        </x14:dataValidation>
        <x14:dataValidation type="list" allowBlank="1" xr:uid="{00000000-0002-0000-2A00-000005000000}">
          <x14:formula1>
            <xm:f>'No similar activities c (enum)'!A3:A4</xm:f>
          </x14:formula1>
          <xm:sqref>G28</xm:sqref>
        </x14:dataValidation>
        <x14:dataValidation type="list" allowBlank="1" xr:uid="{00000000-0002-0000-2A00-000006000000}">
          <x14:formula1>
            <xm:f>'If similar activities a (enum)'!A3:A4</xm:f>
          </x14:formula1>
          <xm:sqref>G31</xm:sqref>
        </x14:dataValidation>
        <x14:dataValidation type="list" allowBlank="1" xr:uid="{00000000-0002-0000-2A00-000007000000}">
          <x14:formula1>
            <xm:f>'Investment analysis (enum)'!A3:A4</xm:f>
          </x14:formula1>
          <xm:sqref>G5</xm:sqref>
        </x14:dataValidation>
        <x14:dataValidation type="list" allowBlank="1" xr:uid="{00000000-0002-0000-2A00-000008000000}">
          <x14:formula1>
            <xm:f>' Is there at least one  (enum)'!A3:A4</xm:f>
          </x14:formula1>
          <xm:sqref>G7</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outlinePr summaryBelow="0" summaryRight="0"/>
  </sheetPr>
  <dimension ref="A1:G18"/>
  <sheetViews>
    <sheetView workbookViewId="0"/>
  </sheetViews>
  <sheetFormatPr defaultRowHeight="14.5" outlineLevelRow="3"/>
  <cols>
    <col min="1" max="1" width="20" customWidth="1"/>
    <col min="2" max="2" width="40" customWidth="1"/>
    <col min="3" max="4" width="20" customWidth="1"/>
    <col min="5" max="5" width="70" customWidth="1"/>
    <col min="6" max="6" width="30" customWidth="1"/>
    <col min="7" max="7" width="50" customWidth="1"/>
  </cols>
  <sheetData>
    <row r="1" spans="1:7" ht="18.5">
      <c r="A1" s="17" t="s">
        <v>464</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76</v>
      </c>
      <c r="D5" s="3"/>
      <c r="E5" s="3" t="s">
        <v>77</v>
      </c>
      <c r="F5" s="3" t="s">
        <v>14</v>
      </c>
      <c r="G5" s="3" t="s">
        <v>11</v>
      </c>
    </row>
    <row r="6" spans="1:7" ht="23.5">
      <c r="A6" s="3" t="s">
        <v>14</v>
      </c>
      <c r="B6" s="3" t="s">
        <v>60</v>
      </c>
      <c r="C6" s="12" t="s">
        <v>61</v>
      </c>
      <c r="D6" s="3" t="b">
        <f>EXACT(G5,"No")</f>
        <v>0</v>
      </c>
      <c r="E6" s="13" t="s">
        <v>66</v>
      </c>
      <c r="F6" s="3" t="s">
        <v>14</v>
      </c>
      <c r="G6" s="3" t="s">
        <v>13</v>
      </c>
    </row>
    <row r="7" spans="1:7">
      <c r="A7" s="3" t="s">
        <v>14</v>
      </c>
      <c r="B7" s="4" t="s">
        <v>78</v>
      </c>
      <c r="C7" s="3" t="s">
        <v>13</v>
      </c>
      <c r="D7" s="3" t="b">
        <f>EXACT(G5,"Yes")</f>
        <v>1</v>
      </c>
      <c r="E7" s="3" t="s">
        <v>79</v>
      </c>
      <c r="F7" s="3" t="s">
        <v>14</v>
      </c>
      <c r="G7" s="3" t="s">
        <v>13</v>
      </c>
    </row>
    <row r="8" spans="1:7" ht="29" outlineLevel="1" collapsed="1">
      <c r="A8" s="5" t="s">
        <v>11</v>
      </c>
      <c r="B8" s="5" t="s">
        <v>53</v>
      </c>
      <c r="C8" s="8" t="s">
        <v>80</v>
      </c>
      <c r="D8" s="5"/>
      <c r="E8" s="5" t="s">
        <v>81</v>
      </c>
      <c r="F8" s="5" t="s">
        <v>14</v>
      </c>
      <c r="G8" s="5" t="s">
        <v>11</v>
      </c>
    </row>
    <row r="9" spans="1:7" ht="23.5" outlineLevel="1" collapsed="1">
      <c r="A9" s="5" t="s">
        <v>14</v>
      </c>
      <c r="B9" s="5" t="s">
        <v>60</v>
      </c>
      <c r="C9" s="9" t="s">
        <v>61</v>
      </c>
      <c r="D9" s="5" t="b">
        <f>EXACT(G8,"No")</f>
        <v>0</v>
      </c>
      <c r="E9" s="10" t="s">
        <v>66</v>
      </c>
      <c r="F9" s="5" t="s">
        <v>14</v>
      </c>
      <c r="G9" s="5" t="s">
        <v>13</v>
      </c>
    </row>
    <row r="10" spans="1:7" outlineLevel="1" collapsed="1">
      <c r="A10" s="6" t="s">
        <v>14</v>
      </c>
      <c r="B10" s="7" t="s">
        <v>82</v>
      </c>
      <c r="C10" s="6" t="s">
        <v>13</v>
      </c>
      <c r="D10" s="6" t="b">
        <f>EXACT(G8,"Yes")</f>
        <v>1</v>
      </c>
      <c r="E10" s="6" t="s">
        <v>83</v>
      </c>
      <c r="F10" s="6" t="s">
        <v>14</v>
      </c>
      <c r="G10" s="6" t="s">
        <v>13</v>
      </c>
    </row>
    <row r="11" spans="1:7" ht="29" outlineLevel="2" collapsed="1">
      <c r="A11" s="5" t="s">
        <v>11</v>
      </c>
      <c r="B11" s="5" t="s">
        <v>53</v>
      </c>
      <c r="C11" s="8" t="s">
        <v>84</v>
      </c>
      <c r="D11" s="5"/>
      <c r="E11" s="5" t="s">
        <v>85</v>
      </c>
      <c r="F11" s="5" t="s">
        <v>14</v>
      </c>
      <c r="G11" s="5" t="s">
        <v>11</v>
      </c>
    </row>
    <row r="12" spans="1:7" ht="23.5" outlineLevel="2" collapsed="1">
      <c r="A12" s="5" t="s">
        <v>14</v>
      </c>
      <c r="B12" s="5" t="s">
        <v>60</v>
      </c>
      <c r="C12" s="9" t="s">
        <v>61</v>
      </c>
      <c r="D12" s="5" t="b">
        <f>EXACT(G11,"No")</f>
        <v>0</v>
      </c>
      <c r="E12" s="10" t="s">
        <v>66</v>
      </c>
      <c r="F12" s="5" t="s">
        <v>14</v>
      </c>
      <c r="G12" s="5" t="s">
        <v>13</v>
      </c>
    </row>
    <row r="13" spans="1:7" outlineLevel="2" collapsed="1">
      <c r="A13" s="6" t="s">
        <v>14</v>
      </c>
      <c r="B13" s="7" t="s">
        <v>86</v>
      </c>
      <c r="C13" s="6" t="s">
        <v>13</v>
      </c>
      <c r="D13" s="6" t="b">
        <f>EXACT(G11,"Yes")</f>
        <v>1</v>
      </c>
      <c r="E13" s="6" t="s">
        <v>87</v>
      </c>
      <c r="F13" s="6" t="s">
        <v>14</v>
      </c>
      <c r="G13" s="6" t="s">
        <v>13</v>
      </c>
    </row>
    <row r="14" spans="1:7" ht="43.5" outlineLevel="3" collapsed="1">
      <c r="A14" s="5" t="s">
        <v>11</v>
      </c>
      <c r="B14" s="5" t="s">
        <v>53</v>
      </c>
      <c r="C14" s="8" t="s">
        <v>458</v>
      </c>
      <c r="D14" s="5"/>
      <c r="E14" s="5" t="s">
        <v>459</v>
      </c>
      <c r="F14" s="5" t="s">
        <v>14</v>
      </c>
      <c r="G14" s="5" t="s">
        <v>11</v>
      </c>
    </row>
    <row r="15" spans="1:7" ht="23.5" outlineLevel="3" collapsed="1">
      <c r="A15" s="5" t="s">
        <v>14</v>
      </c>
      <c r="B15" s="5" t="s">
        <v>60</v>
      </c>
      <c r="C15" s="9" t="s">
        <v>61</v>
      </c>
      <c r="D15" s="5" t="b">
        <f>EXACT(G14,"Yes")</f>
        <v>1</v>
      </c>
      <c r="E15" s="10" t="s">
        <v>62</v>
      </c>
      <c r="F15" s="5" t="s">
        <v>14</v>
      </c>
      <c r="G15" s="5" t="s">
        <v>13</v>
      </c>
    </row>
    <row r="16" spans="1:7" ht="23.5" outlineLevel="3" collapsed="1">
      <c r="A16" s="5" t="s">
        <v>14</v>
      </c>
      <c r="B16" s="5" t="s">
        <v>60</v>
      </c>
      <c r="C16" s="9" t="s">
        <v>61</v>
      </c>
      <c r="D16" s="5" t="b">
        <f>EXACT(G14,"No")</f>
        <v>0</v>
      </c>
      <c r="E16" s="10" t="s">
        <v>66</v>
      </c>
      <c r="F16" s="5" t="s">
        <v>14</v>
      </c>
      <c r="G16" s="5" t="s">
        <v>13</v>
      </c>
    </row>
    <row r="17" spans="1:7" outlineLevel="3" collapsed="1">
      <c r="A17" s="5" t="s">
        <v>11</v>
      </c>
      <c r="B17" s="5" t="s">
        <v>15</v>
      </c>
      <c r="C17" s="5" t="s">
        <v>13</v>
      </c>
      <c r="D17" s="5"/>
      <c r="E17" s="5" t="s">
        <v>460</v>
      </c>
      <c r="F17" s="5" t="s">
        <v>14</v>
      </c>
      <c r="G17" s="5" t="s">
        <v>17</v>
      </c>
    </row>
    <row r="18" spans="1:7" outlineLevel="1" collapsed="1">
      <c r="A18" s="5" t="s">
        <v>11</v>
      </c>
      <c r="B18" s="5" t="s">
        <v>15</v>
      </c>
      <c r="C18" s="5" t="s">
        <v>13</v>
      </c>
      <c r="D18" s="5"/>
      <c r="E18" s="5" t="s">
        <v>88</v>
      </c>
      <c r="F18" s="5" t="s">
        <v>14</v>
      </c>
      <c r="G18" s="5" t="s">
        <v>17</v>
      </c>
    </row>
  </sheetData>
  <mergeCells count="3">
    <mergeCell ref="A1:G1"/>
    <mergeCell ref="B2:G2"/>
    <mergeCell ref="B3:G3"/>
  </mergeCells>
  <hyperlinks>
    <hyperlink ref="C5" location="#' Is there at least one  (enum)'!A3" display=" Is there at least one  (enum)" xr:uid="{00000000-0004-0000-2B00-000000000000}"/>
    <hyperlink ref="B7" location="#'Step 3 Barrier analysis. Qu 1'!A1" display="Step 3 Barrier analysis. Qu 1" xr:uid="{00000000-0004-0000-2B00-000001000000}"/>
    <hyperlink ref="C8" location="#'Is at least one alterna (enum)'!A3" display="Is at least one alterna (enum)" xr:uid="{00000000-0004-0000-2B00-000002000000}"/>
    <hyperlink ref="B10" location="#'Step 4 Common practice analysi'!A1" display="Step 4 Common practice analysi" xr:uid="{00000000-0004-0000-2B00-000003000000}"/>
    <hyperlink ref="C11" location="#'No similar activities c (enum)'!A3" display="No similar activities c (enum)" xr:uid="{00000000-0004-0000-2B00-000004000000}"/>
    <hyperlink ref="B13" location="#'Step 4 Common practice anal 1'!A1" display="Step 4 Common practice anal 1" xr:uid="{00000000-0004-0000-2B00-000005000000}"/>
    <hyperlink ref="C14" location="#'If similar activities a (enum)'!A3" display="If similar activities a (enum)" xr:uid="{00000000-0004-0000-2B00-000006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4">
        <x14:dataValidation type="list" allowBlank="1" xr:uid="{00000000-0002-0000-2B00-000000000000}">
          <x14:formula1>
            <xm:f>'No similar activities c (enum)'!A3:A4</xm:f>
          </x14:formula1>
          <xm:sqref>G11</xm:sqref>
        </x14:dataValidation>
        <x14:dataValidation type="list" allowBlank="1" xr:uid="{00000000-0002-0000-2B00-000001000000}">
          <x14:formula1>
            <xm:f>'If similar activities a (enum)'!A3:A4</xm:f>
          </x14:formula1>
          <xm:sqref>G14</xm:sqref>
        </x14:dataValidation>
        <x14:dataValidation type="list" allowBlank="1" xr:uid="{00000000-0002-0000-2B00-000002000000}">
          <x14:formula1>
            <xm:f>' Is there at least one  (enum)'!A3:A4</xm:f>
          </x14:formula1>
          <xm:sqref>G5</xm:sqref>
        </x14:dataValidation>
        <x14:dataValidation type="list" allowBlank="1" xr:uid="{00000000-0002-0000-2B00-000003000000}">
          <x14:formula1>
            <xm:f>'Is at least one alterna (enum)'!A3:A4</xm:f>
          </x14:formula1>
          <xm:sqref>G8</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outlinePr summaryBelow="0" summaryRight="0"/>
  </sheetPr>
  <dimension ref="A1:G15"/>
  <sheetViews>
    <sheetView workbookViewId="0"/>
  </sheetViews>
  <sheetFormatPr defaultRowHeight="14.5" outlineLevelRow="2"/>
  <cols>
    <col min="1" max="1" width="20" customWidth="1"/>
    <col min="2" max="2" width="40" customWidth="1"/>
    <col min="3" max="4" width="20" customWidth="1"/>
    <col min="5" max="5" width="70" customWidth="1"/>
    <col min="6" max="6" width="30" customWidth="1"/>
    <col min="7" max="7" width="50" customWidth="1"/>
  </cols>
  <sheetData>
    <row r="1" spans="1:7" ht="18.5">
      <c r="A1" s="17" t="s">
        <v>79</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80</v>
      </c>
      <c r="D5" s="3"/>
      <c r="E5" s="3" t="s">
        <v>81</v>
      </c>
      <c r="F5" s="3" t="s">
        <v>14</v>
      </c>
      <c r="G5" s="3" t="s">
        <v>11</v>
      </c>
    </row>
    <row r="6" spans="1:7" ht="23.5">
      <c r="A6" s="3" t="s">
        <v>14</v>
      </c>
      <c r="B6" s="3" t="s">
        <v>60</v>
      </c>
      <c r="C6" s="12" t="s">
        <v>61</v>
      </c>
      <c r="D6" s="3" t="b">
        <f>EXACT(G5,"No")</f>
        <v>0</v>
      </c>
      <c r="E6" s="13" t="s">
        <v>66</v>
      </c>
      <c r="F6" s="3" t="s">
        <v>14</v>
      </c>
      <c r="G6" s="3" t="s">
        <v>13</v>
      </c>
    </row>
    <row r="7" spans="1:7">
      <c r="A7" s="3" t="s">
        <v>14</v>
      </c>
      <c r="B7" s="4" t="s">
        <v>82</v>
      </c>
      <c r="C7" s="3" t="s">
        <v>13</v>
      </c>
      <c r="D7" s="3" t="b">
        <f>EXACT(G5,"Yes")</f>
        <v>1</v>
      </c>
      <c r="E7" s="3" t="s">
        <v>83</v>
      </c>
      <c r="F7" s="3" t="s">
        <v>14</v>
      </c>
      <c r="G7" s="3" t="s">
        <v>13</v>
      </c>
    </row>
    <row r="8" spans="1:7" ht="29" outlineLevel="1" collapsed="1">
      <c r="A8" s="5" t="s">
        <v>11</v>
      </c>
      <c r="B8" s="5" t="s">
        <v>53</v>
      </c>
      <c r="C8" s="8" t="s">
        <v>84</v>
      </c>
      <c r="D8" s="5"/>
      <c r="E8" s="5" t="s">
        <v>85</v>
      </c>
      <c r="F8" s="5" t="s">
        <v>14</v>
      </c>
      <c r="G8" s="5" t="s">
        <v>11</v>
      </c>
    </row>
    <row r="9" spans="1:7" ht="23.5" outlineLevel="1" collapsed="1">
      <c r="A9" s="5" t="s">
        <v>14</v>
      </c>
      <c r="B9" s="5" t="s">
        <v>60</v>
      </c>
      <c r="C9" s="9" t="s">
        <v>61</v>
      </c>
      <c r="D9" s="5" t="b">
        <f>EXACT(G8,"No")</f>
        <v>0</v>
      </c>
      <c r="E9" s="10" t="s">
        <v>66</v>
      </c>
      <c r="F9" s="5" t="s">
        <v>14</v>
      </c>
      <c r="G9" s="5" t="s">
        <v>13</v>
      </c>
    </row>
    <row r="10" spans="1:7" outlineLevel="1" collapsed="1">
      <c r="A10" s="6" t="s">
        <v>14</v>
      </c>
      <c r="B10" s="7" t="s">
        <v>86</v>
      </c>
      <c r="C10" s="6" t="s">
        <v>13</v>
      </c>
      <c r="D10" s="6" t="b">
        <f>EXACT(G8,"Yes")</f>
        <v>1</v>
      </c>
      <c r="E10" s="6" t="s">
        <v>87</v>
      </c>
      <c r="F10" s="6" t="s">
        <v>14</v>
      </c>
      <c r="G10" s="6" t="s">
        <v>13</v>
      </c>
    </row>
    <row r="11" spans="1:7" ht="43.5" outlineLevel="2" collapsed="1">
      <c r="A11" s="5" t="s">
        <v>11</v>
      </c>
      <c r="B11" s="5" t="s">
        <v>53</v>
      </c>
      <c r="C11" s="8" t="s">
        <v>458</v>
      </c>
      <c r="D11" s="5"/>
      <c r="E11" s="5" t="s">
        <v>459</v>
      </c>
      <c r="F11" s="5" t="s">
        <v>14</v>
      </c>
      <c r="G11" s="5" t="s">
        <v>11</v>
      </c>
    </row>
    <row r="12" spans="1:7" ht="23.5" outlineLevel="2" collapsed="1">
      <c r="A12" s="5" t="s">
        <v>14</v>
      </c>
      <c r="B12" s="5" t="s">
        <v>60</v>
      </c>
      <c r="C12" s="9" t="s">
        <v>61</v>
      </c>
      <c r="D12" s="5" t="b">
        <f>EXACT(G11,"Yes")</f>
        <v>1</v>
      </c>
      <c r="E12" s="10" t="s">
        <v>62</v>
      </c>
      <c r="F12" s="5" t="s">
        <v>14</v>
      </c>
      <c r="G12" s="5" t="s">
        <v>13</v>
      </c>
    </row>
    <row r="13" spans="1:7" ht="23.5" outlineLevel="2" collapsed="1">
      <c r="A13" s="5" t="s">
        <v>14</v>
      </c>
      <c r="B13" s="5" t="s">
        <v>60</v>
      </c>
      <c r="C13" s="9" t="s">
        <v>61</v>
      </c>
      <c r="D13" s="5" t="b">
        <f>EXACT(G11,"No")</f>
        <v>0</v>
      </c>
      <c r="E13" s="10" t="s">
        <v>66</v>
      </c>
      <c r="F13" s="5" t="s">
        <v>14</v>
      </c>
      <c r="G13" s="5" t="s">
        <v>13</v>
      </c>
    </row>
    <row r="14" spans="1:7" outlineLevel="2" collapsed="1">
      <c r="A14" s="5" t="s">
        <v>11</v>
      </c>
      <c r="B14" s="5" t="s">
        <v>15</v>
      </c>
      <c r="C14" s="5" t="s">
        <v>13</v>
      </c>
      <c r="D14" s="5"/>
      <c r="E14" s="5" t="s">
        <v>460</v>
      </c>
      <c r="F14" s="5" t="s">
        <v>14</v>
      </c>
      <c r="G14" s="5" t="s">
        <v>17</v>
      </c>
    </row>
    <row r="15" spans="1:7">
      <c r="A15" s="3" t="s">
        <v>11</v>
      </c>
      <c r="B15" s="3" t="s">
        <v>15</v>
      </c>
      <c r="C15" s="3" t="s">
        <v>13</v>
      </c>
      <c r="D15" s="3"/>
      <c r="E15" s="3" t="s">
        <v>88</v>
      </c>
      <c r="F15" s="3" t="s">
        <v>14</v>
      </c>
      <c r="G15" s="3" t="s">
        <v>17</v>
      </c>
    </row>
  </sheetData>
  <mergeCells count="3">
    <mergeCell ref="A1:G1"/>
    <mergeCell ref="B2:G2"/>
    <mergeCell ref="B3:G3"/>
  </mergeCells>
  <hyperlinks>
    <hyperlink ref="C5" location="#'Is at least one alterna (enum)'!A3" display="Is at least one alterna (enum)" xr:uid="{00000000-0004-0000-2C00-000000000000}"/>
    <hyperlink ref="B7" location="#'Step 4 Common practice analysi'!A1" display="Step 4 Common practice analysi" xr:uid="{00000000-0004-0000-2C00-000001000000}"/>
    <hyperlink ref="C8" location="#'No similar activities c (enum)'!A3" display="No similar activities c (enum)" xr:uid="{00000000-0004-0000-2C00-000002000000}"/>
    <hyperlink ref="B10" location="#'Step 4 Common practice anal 1'!A1" display="Step 4 Common practice anal 1" xr:uid="{00000000-0004-0000-2C00-000003000000}"/>
    <hyperlink ref="C11" location="#'If similar activities a (enum)'!A3" display="If similar activities a (enum)" xr:uid="{00000000-0004-0000-2C00-000004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3">
        <x14:dataValidation type="list" allowBlank="1" xr:uid="{00000000-0002-0000-2C00-000000000000}">
          <x14:formula1>
            <xm:f>'If similar activities a (enum)'!A3:A4</xm:f>
          </x14:formula1>
          <xm:sqref>G11</xm:sqref>
        </x14:dataValidation>
        <x14:dataValidation type="list" allowBlank="1" xr:uid="{00000000-0002-0000-2C00-000001000000}">
          <x14:formula1>
            <xm:f>'Is at least one alterna (enum)'!A3:A4</xm:f>
          </x14:formula1>
          <xm:sqref>G5</xm:sqref>
        </x14:dataValidation>
        <x14:dataValidation type="list" allowBlank="1" xr:uid="{00000000-0002-0000-2C00-000002000000}">
          <x14:formula1>
            <xm:f>'No similar activities c (enum)'!A3:A4</xm:f>
          </x14:formula1>
          <xm:sqref>G8</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outlinePr summaryBelow="0" summaryRight="0"/>
  </sheetPr>
  <dimension ref="A1:G8"/>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87</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43.5">
      <c r="A5" s="3" t="s">
        <v>11</v>
      </c>
      <c r="B5" s="3" t="s">
        <v>53</v>
      </c>
      <c r="C5" s="4" t="s">
        <v>458</v>
      </c>
      <c r="D5" s="3"/>
      <c r="E5" s="3" t="s">
        <v>459</v>
      </c>
      <c r="F5" s="3" t="s">
        <v>14</v>
      </c>
      <c r="G5" s="3" t="s">
        <v>11</v>
      </c>
    </row>
    <row r="6" spans="1:7" ht="23.5">
      <c r="A6" s="3" t="s">
        <v>14</v>
      </c>
      <c r="B6" s="3" t="s">
        <v>60</v>
      </c>
      <c r="C6" s="12" t="s">
        <v>61</v>
      </c>
      <c r="D6" s="3" t="b">
        <f>EXACT(G5,"Yes")</f>
        <v>1</v>
      </c>
      <c r="E6" s="13" t="s">
        <v>62</v>
      </c>
      <c r="F6" s="3" t="s">
        <v>14</v>
      </c>
      <c r="G6" s="3" t="s">
        <v>13</v>
      </c>
    </row>
    <row r="7" spans="1:7" ht="23.5">
      <c r="A7" s="3" t="s">
        <v>14</v>
      </c>
      <c r="B7" s="3" t="s">
        <v>60</v>
      </c>
      <c r="C7" s="12" t="s">
        <v>61</v>
      </c>
      <c r="D7" s="3" t="b">
        <f>EXACT(G5,"No")</f>
        <v>0</v>
      </c>
      <c r="E7" s="13" t="s">
        <v>66</v>
      </c>
      <c r="F7" s="3" t="s">
        <v>14</v>
      </c>
      <c r="G7" s="3" t="s">
        <v>13</v>
      </c>
    </row>
    <row r="8" spans="1:7">
      <c r="A8" s="3" t="s">
        <v>11</v>
      </c>
      <c r="B8" s="3" t="s">
        <v>15</v>
      </c>
      <c r="C8" s="3" t="s">
        <v>13</v>
      </c>
      <c r="D8" s="3"/>
      <c r="E8" s="3" t="s">
        <v>460</v>
      </c>
      <c r="F8" s="3" t="s">
        <v>14</v>
      </c>
      <c r="G8" s="3" t="s">
        <v>17</v>
      </c>
    </row>
  </sheetData>
  <mergeCells count="3">
    <mergeCell ref="A1:G1"/>
    <mergeCell ref="B2:G2"/>
    <mergeCell ref="B3:G3"/>
  </mergeCells>
  <hyperlinks>
    <hyperlink ref="C5" location="#'If similar activities a (enum)'!A3" display="If similar activities a (enum)" xr:uid="{00000000-0004-0000-2D00-000000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00000000-0002-0000-2D00-000000000000}">
          <x14:formula1>
            <xm:f>'If similar activities a (enum)'!A3:A4</xm:f>
          </x14:formula1>
          <xm:sqref>G5</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outlinePr summaryBelow="0" summaryRight="0"/>
  </sheetPr>
  <dimension ref="A1:G49"/>
  <sheetViews>
    <sheetView workbookViewId="0"/>
  </sheetViews>
  <sheetFormatPr defaultRowHeight="14.5" outlineLevelRow="2"/>
  <cols>
    <col min="1" max="1" width="20" customWidth="1"/>
    <col min="2" max="2" width="40" customWidth="1"/>
    <col min="3" max="4" width="20" customWidth="1"/>
    <col min="5" max="5" width="70" customWidth="1"/>
    <col min="6" max="6" width="30" customWidth="1"/>
    <col min="7" max="7" width="50" customWidth="1"/>
  </cols>
  <sheetData>
    <row r="1" spans="1:7" ht="18.5">
      <c r="A1" s="17" t="s">
        <v>56</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92</v>
      </c>
      <c r="D5" s="3"/>
      <c r="E5" s="3" t="s">
        <v>93</v>
      </c>
      <c r="F5" s="3" t="s">
        <v>14</v>
      </c>
      <c r="G5" s="3" t="s">
        <v>94</v>
      </c>
    </row>
    <row r="6" spans="1:7">
      <c r="A6" s="3" t="s">
        <v>14</v>
      </c>
      <c r="B6" s="4" t="s">
        <v>95</v>
      </c>
      <c r="C6" s="3" t="s">
        <v>13</v>
      </c>
      <c r="D6" s="3" t="b">
        <f>EXACT(G5,"Household/Communities/SMEs")</f>
        <v>0</v>
      </c>
      <c r="E6" s="3" t="s">
        <v>96</v>
      </c>
      <c r="F6" s="3" t="s">
        <v>14</v>
      </c>
      <c r="G6" s="3" t="s">
        <v>13</v>
      </c>
    </row>
    <row r="7" spans="1:7" ht="29" outlineLevel="1" collapsed="1">
      <c r="A7" s="5" t="s">
        <v>11</v>
      </c>
      <c r="B7" s="5" t="s">
        <v>53</v>
      </c>
      <c r="C7" s="8" t="s">
        <v>97</v>
      </c>
      <c r="D7" s="5"/>
      <c r="E7" s="5" t="s">
        <v>98</v>
      </c>
      <c r="F7" s="5" t="s">
        <v>14</v>
      </c>
      <c r="G7" s="5" t="s">
        <v>99</v>
      </c>
    </row>
    <row r="8" spans="1:7" outlineLevel="1" collapsed="1">
      <c r="A8" s="5" t="s">
        <v>11</v>
      </c>
      <c r="B8" s="5" t="s">
        <v>15</v>
      </c>
      <c r="C8" s="5" t="s">
        <v>13</v>
      </c>
      <c r="D8" s="5"/>
      <c r="E8" s="5" t="s">
        <v>100</v>
      </c>
      <c r="F8" s="5" t="s">
        <v>14</v>
      </c>
      <c r="G8" s="5" t="s">
        <v>17</v>
      </c>
    </row>
    <row r="9" spans="1:7">
      <c r="A9" s="3" t="s">
        <v>14</v>
      </c>
      <c r="B9" s="4" t="s">
        <v>101</v>
      </c>
      <c r="C9" s="3" t="s">
        <v>13</v>
      </c>
      <c r="D9" s="3" t="b">
        <f>EXACT(G5,"Renewable energy")</f>
        <v>0</v>
      </c>
      <c r="E9" s="3" t="s">
        <v>101</v>
      </c>
      <c r="F9" s="3" t="s">
        <v>14</v>
      </c>
      <c r="G9" s="3" t="s">
        <v>13</v>
      </c>
    </row>
    <row r="10" spans="1:7" ht="29" outlineLevel="1" collapsed="1">
      <c r="A10" s="5" t="s">
        <v>11</v>
      </c>
      <c r="B10" s="5" t="s">
        <v>53</v>
      </c>
      <c r="C10" s="8" t="s">
        <v>102</v>
      </c>
      <c r="D10" s="5"/>
      <c r="E10" s="5" t="s">
        <v>103</v>
      </c>
      <c r="F10" s="5" t="s">
        <v>14</v>
      </c>
      <c r="G10" s="5" t="s">
        <v>104</v>
      </c>
    </row>
    <row r="11" spans="1:7" outlineLevel="1" collapsed="1">
      <c r="A11" s="6" t="s">
        <v>14</v>
      </c>
      <c r="B11" s="7" t="s">
        <v>105</v>
      </c>
      <c r="C11" s="6" t="s">
        <v>13</v>
      </c>
      <c r="D11" s="6" t="b">
        <f>EXACT(G10,"Rural electrification projects")</f>
        <v>0</v>
      </c>
      <c r="E11" s="6" t="s">
        <v>105</v>
      </c>
      <c r="F11" s="6" t="s">
        <v>14</v>
      </c>
      <c r="G11" s="6" t="s">
        <v>13</v>
      </c>
    </row>
    <row r="12" spans="1:7" ht="101.5" outlineLevel="2" collapsed="1">
      <c r="A12" s="5" t="s">
        <v>11</v>
      </c>
      <c r="B12" s="5" t="s">
        <v>53</v>
      </c>
      <c r="C12" s="8" t="s">
        <v>106</v>
      </c>
      <c r="D12" s="5"/>
      <c r="E12" s="5" t="s">
        <v>107</v>
      </c>
      <c r="F12" s="5" t="s">
        <v>14</v>
      </c>
      <c r="G12" s="5" t="s">
        <v>11</v>
      </c>
    </row>
    <row r="13" spans="1:7" ht="23.5" outlineLevel="2" collapsed="1">
      <c r="A13" s="5" t="s">
        <v>14</v>
      </c>
      <c r="B13" s="5" t="s">
        <v>60</v>
      </c>
      <c r="C13" s="9" t="s">
        <v>61</v>
      </c>
      <c r="D13" s="5" t="b">
        <f>EXACT(G12,"No")</f>
        <v>0</v>
      </c>
      <c r="E13" s="10" t="s">
        <v>108</v>
      </c>
      <c r="F13" s="5" t="s">
        <v>14</v>
      </c>
      <c r="G13" s="5" t="s">
        <v>13</v>
      </c>
    </row>
    <row r="14" spans="1:7" ht="23.5" outlineLevel="2" collapsed="1">
      <c r="A14" s="5" t="s">
        <v>14</v>
      </c>
      <c r="B14" s="5" t="s">
        <v>60</v>
      </c>
      <c r="C14" s="9" t="s">
        <v>61</v>
      </c>
      <c r="D14" s="5" t="b">
        <f>EXACT(G12,"Yes")</f>
        <v>1</v>
      </c>
      <c r="E14" s="10" t="s">
        <v>109</v>
      </c>
      <c r="F14" s="5" t="s">
        <v>14</v>
      </c>
      <c r="G14" s="5" t="s">
        <v>13</v>
      </c>
    </row>
    <row r="15" spans="1:7" outlineLevel="2" collapsed="1">
      <c r="A15" s="5" t="s">
        <v>11</v>
      </c>
      <c r="B15" s="5" t="s">
        <v>15</v>
      </c>
      <c r="C15" s="5" t="s">
        <v>13</v>
      </c>
      <c r="D15" s="5"/>
      <c r="E15" s="5" t="s">
        <v>100</v>
      </c>
      <c r="F15" s="5" t="s">
        <v>14</v>
      </c>
      <c r="G15" s="5" t="s">
        <v>17</v>
      </c>
    </row>
    <row r="16" spans="1:7" outlineLevel="1" collapsed="1">
      <c r="A16" s="6" t="s">
        <v>14</v>
      </c>
      <c r="B16" s="7" t="s">
        <v>110</v>
      </c>
      <c r="C16" s="6" t="s">
        <v>13</v>
      </c>
      <c r="D16" s="6" t="b">
        <f>EXACT(G10,"Tech for small-scale off-grid power generation")</f>
        <v>0</v>
      </c>
      <c r="E16" s="6" t="s">
        <v>111</v>
      </c>
      <c r="F16" s="6" t="s">
        <v>14</v>
      </c>
      <c r="G16" s="6" t="s">
        <v>13</v>
      </c>
    </row>
    <row r="17" spans="1:7" ht="87" outlineLevel="2" collapsed="1">
      <c r="A17" s="5" t="s">
        <v>11</v>
      </c>
      <c r="B17" s="5" t="s">
        <v>53</v>
      </c>
      <c r="C17" s="8" t="s">
        <v>112</v>
      </c>
      <c r="D17" s="5"/>
      <c r="E17" s="5" t="s">
        <v>113</v>
      </c>
      <c r="F17" s="5" t="s">
        <v>14</v>
      </c>
      <c r="G17" s="5" t="s">
        <v>11</v>
      </c>
    </row>
    <row r="18" spans="1:7" ht="23.5" outlineLevel="2" collapsed="1">
      <c r="A18" s="5" t="s">
        <v>14</v>
      </c>
      <c r="B18" s="5" t="s">
        <v>60</v>
      </c>
      <c r="C18" s="9" t="s">
        <v>61</v>
      </c>
      <c r="D18" s="5" t="b">
        <f>EXACT(G17,"No")</f>
        <v>0</v>
      </c>
      <c r="E18" s="10" t="s">
        <v>108</v>
      </c>
      <c r="F18" s="5" t="s">
        <v>14</v>
      </c>
      <c r="G18" s="5" t="s">
        <v>13</v>
      </c>
    </row>
    <row r="19" spans="1:7" ht="23.5" outlineLevel="2" collapsed="1">
      <c r="A19" s="5" t="s">
        <v>14</v>
      </c>
      <c r="B19" s="5" t="s">
        <v>60</v>
      </c>
      <c r="C19" s="9" t="s">
        <v>61</v>
      </c>
      <c r="D19" s="5" t="b">
        <f>EXACT(G17,"Yes")</f>
        <v>1</v>
      </c>
      <c r="E19" s="10" t="s">
        <v>109</v>
      </c>
      <c r="F19" s="5" t="s">
        <v>14</v>
      </c>
      <c r="G19" s="5" t="s">
        <v>13</v>
      </c>
    </row>
    <row r="20" spans="1:7" outlineLevel="2" collapsed="1">
      <c r="A20" s="5" t="s">
        <v>11</v>
      </c>
      <c r="B20" s="5" t="s">
        <v>15</v>
      </c>
      <c r="C20" s="5" t="s">
        <v>13</v>
      </c>
      <c r="D20" s="5"/>
      <c r="E20" s="5" t="s">
        <v>100</v>
      </c>
      <c r="F20" s="5" t="s">
        <v>14</v>
      </c>
      <c r="G20" s="5" t="s">
        <v>17</v>
      </c>
    </row>
    <row r="21" spans="1:7" outlineLevel="1" collapsed="1">
      <c r="A21" s="6" t="s">
        <v>14</v>
      </c>
      <c r="B21" s="7" t="s">
        <v>114</v>
      </c>
      <c r="C21" s="6" t="s">
        <v>13</v>
      </c>
      <c r="D21" s="6" t="b">
        <f>EXACT(G10,"Tech for small-scale grid-connected power generation")</f>
        <v>0</v>
      </c>
      <c r="E21" s="6" t="s">
        <v>115</v>
      </c>
      <c r="F21" s="6" t="s">
        <v>14</v>
      </c>
      <c r="G21" s="6" t="s">
        <v>13</v>
      </c>
    </row>
    <row r="22" spans="1:7" ht="72.5" outlineLevel="2" collapsed="1">
      <c r="A22" s="5" t="s">
        <v>11</v>
      </c>
      <c r="B22" s="5" t="s">
        <v>53</v>
      </c>
      <c r="C22" s="8" t="s">
        <v>116</v>
      </c>
      <c r="D22" s="5"/>
      <c r="E22" s="5" t="s">
        <v>117</v>
      </c>
      <c r="F22" s="5" t="s">
        <v>14</v>
      </c>
      <c r="G22" s="5" t="s">
        <v>11</v>
      </c>
    </row>
    <row r="23" spans="1:7" ht="23.5" outlineLevel="2" collapsed="1">
      <c r="A23" s="5" t="s">
        <v>14</v>
      </c>
      <c r="B23" s="5" t="s">
        <v>60</v>
      </c>
      <c r="C23" s="9" t="s">
        <v>61</v>
      </c>
      <c r="D23" s="5" t="b">
        <f>EXACT(G22,"No")</f>
        <v>0</v>
      </c>
      <c r="E23" s="10" t="s">
        <v>108</v>
      </c>
      <c r="F23" s="5" t="s">
        <v>14</v>
      </c>
      <c r="G23" s="5" t="s">
        <v>13</v>
      </c>
    </row>
    <row r="24" spans="1:7" ht="23.5" outlineLevel="2" collapsed="1">
      <c r="A24" s="5" t="s">
        <v>14</v>
      </c>
      <c r="B24" s="5" t="s">
        <v>60</v>
      </c>
      <c r="C24" s="9" t="s">
        <v>61</v>
      </c>
      <c r="D24" s="5" t="b">
        <f>EXACT(G22,"Yes")</f>
        <v>1</v>
      </c>
      <c r="E24" s="10" t="s">
        <v>109</v>
      </c>
      <c r="F24" s="5" t="s">
        <v>14</v>
      </c>
      <c r="G24" s="5" t="s">
        <v>13</v>
      </c>
    </row>
    <row r="25" spans="1:7" outlineLevel="2" collapsed="1">
      <c r="A25" s="5" t="s">
        <v>11</v>
      </c>
      <c r="B25" s="5" t="s">
        <v>15</v>
      </c>
      <c r="C25" s="5" t="s">
        <v>13</v>
      </c>
      <c r="D25" s="5"/>
      <c r="E25" s="5" t="s">
        <v>100</v>
      </c>
      <c r="F25" s="5" t="s">
        <v>14</v>
      </c>
      <c r="G25" s="5" t="s">
        <v>17</v>
      </c>
    </row>
    <row r="26" spans="1:7" outlineLevel="1" collapsed="1">
      <c r="A26" s="6" t="s">
        <v>14</v>
      </c>
      <c r="B26" s="7" t="s">
        <v>118</v>
      </c>
      <c r="C26" s="6" t="s">
        <v>13</v>
      </c>
      <c r="D26" s="6" t="b">
        <f>EXACT(G10,"Tech for large-scale isolated grid power generation")</f>
        <v>0</v>
      </c>
      <c r="E26" s="6" t="s">
        <v>119</v>
      </c>
      <c r="F26" s="6" t="s">
        <v>14</v>
      </c>
      <c r="G26" s="6" t="s">
        <v>13</v>
      </c>
    </row>
    <row r="27" spans="1:7" ht="29" outlineLevel="2" collapsed="1">
      <c r="A27" s="5" t="s">
        <v>11</v>
      </c>
      <c r="B27" s="5" t="s">
        <v>53</v>
      </c>
      <c r="C27" s="5" t="s">
        <v>13</v>
      </c>
      <c r="D27" s="5"/>
      <c r="E27" s="5" t="s">
        <v>120</v>
      </c>
      <c r="F27" s="5" t="s">
        <v>14</v>
      </c>
      <c r="G27" s="5" t="s">
        <v>13</v>
      </c>
    </row>
    <row r="28" spans="1:7" ht="87" outlineLevel="2" collapsed="1">
      <c r="A28" s="5" t="s">
        <v>11</v>
      </c>
      <c r="B28" s="5" t="s">
        <v>53</v>
      </c>
      <c r="C28" s="8" t="s">
        <v>121</v>
      </c>
      <c r="D28" s="5"/>
      <c r="E28" s="5" t="s">
        <v>122</v>
      </c>
      <c r="F28" s="5" t="s">
        <v>14</v>
      </c>
      <c r="G28" s="5" t="s">
        <v>11</v>
      </c>
    </row>
    <row r="29" spans="1:7" ht="23.5" outlineLevel="2" collapsed="1">
      <c r="A29" s="5" t="s">
        <v>14</v>
      </c>
      <c r="B29" s="5" t="s">
        <v>60</v>
      </c>
      <c r="C29" s="9" t="s">
        <v>61</v>
      </c>
      <c r="D29" s="5" t="b">
        <f>EXACT(G28,"No")</f>
        <v>0</v>
      </c>
      <c r="E29" s="10" t="s">
        <v>108</v>
      </c>
      <c r="F29" s="5" t="s">
        <v>14</v>
      </c>
      <c r="G29" s="5" t="s">
        <v>13</v>
      </c>
    </row>
    <row r="30" spans="1:7" ht="23.5" outlineLevel="2" collapsed="1">
      <c r="A30" s="5" t="s">
        <v>14</v>
      </c>
      <c r="B30" s="5" t="s">
        <v>60</v>
      </c>
      <c r="C30" s="9" t="s">
        <v>61</v>
      </c>
      <c r="D30" s="5" t="b">
        <f>EXACT(G28,"Yes")</f>
        <v>1</v>
      </c>
      <c r="E30" s="10" t="s">
        <v>109</v>
      </c>
      <c r="F30" s="5" t="s">
        <v>14</v>
      </c>
      <c r="G30" s="5" t="s">
        <v>13</v>
      </c>
    </row>
    <row r="31" spans="1:7" outlineLevel="2" collapsed="1">
      <c r="A31" s="5" t="s">
        <v>11</v>
      </c>
      <c r="B31" s="5" t="s">
        <v>15</v>
      </c>
      <c r="C31" s="5" t="s">
        <v>13</v>
      </c>
      <c r="D31" s="5"/>
      <c r="E31" s="5" t="s">
        <v>100</v>
      </c>
      <c r="F31" s="5" t="s">
        <v>14</v>
      </c>
      <c r="G31" s="5" t="s">
        <v>17</v>
      </c>
    </row>
    <row r="32" spans="1:7" outlineLevel="1" collapsed="1">
      <c r="A32" s="6" t="s">
        <v>14</v>
      </c>
      <c r="B32" s="7" t="s">
        <v>123</v>
      </c>
      <c r="C32" s="6" t="s">
        <v>13</v>
      </c>
      <c r="D32" s="6" t="b">
        <f>EXACT(G10,"Tech for large-scale grid-connected power generation")</f>
        <v>1</v>
      </c>
      <c r="E32" s="6" t="s">
        <v>104</v>
      </c>
      <c r="F32" s="6" t="s">
        <v>14</v>
      </c>
      <c r="G32" s="6" t="s">
        <v>13</v>
      </c>
    </row>
    <row r="33" spans="1:7" ht="29" outlineLevel="2" collapsed="1">
      <c r="A33" s="5" t="s">
        <v>11</v>
      </c>
      <c r="B33" s="5" t="s">
        <v>53</v>
      </c>
      <c r="C33" s="8" t="s">
        <v>124</v>
      </c>
      <c r="D33" s="5"/>
      <c r="E33" s="5" t="s">
        <v>125</v>
      </c>
      <c r="F33" s="5" t="s">
        <v>14</v>
      </c>
      <c r="G33" s="5" t="s">
        <v>126</v>
      </c>
    </row>
    <row r="34" spans="1:7" ht="72.5" outlineLevel="2" collapsed="1">
      <c r="A34" s="5" t="s">
        <v>11</v>
      </c>
      <c r="B34" s="5" t="s">
        <v>53</v>
      </c>
      <c r="C34" s="8" t="s">
        <v>127</v>
      </c>
      <c r="D34" s="5"/>
      <c r="E34" s="5" t="s">
        <v>128</v>
      </c>
      <c r="F34" s="5" t="s">
        <v>14</v>
      </c>
      <c r="G34" s="5" t="s">
        <v>11</v>
      </c>
    </row>
    <row r="35" spans="1:7" ht="23.5" outlineLevel="2" collapsed="1">
      <c r="A35" s="5" t="s">
        <v>14</v>
      </c>
      <c r="B35" s="5" t="s">
        <v>60</v>
      </c>
      <c r="C35" s="9" t="s">
        <v>61</v>
      </c>
      <c r="D35" s="5" t="b">
        <f>EXACT(G34,"No")</f>
        <v>0</v>
      </c>
      <c r="E35" s="10" t="s">
        <v>108</v>
      </c>
      <c r="F35" s="5" t="s">
        <v>14</v>
      </c>
      <c r="G35" s="5" t="s">
        <v>13</v>
      </c>
    </row>
    <row r="36" spans="1:7" ht="23.5" outlineLevel="2" collapsed="1">
      <c r="A36" s="5" t="s">
        <v>14</v>
      </c>
      <c r="B36" s="5" t="s">
        <v>60</v>
      </c>
      <c r="C36" s="9" t="s">
        <v>61</v>
      </c>
      <c r="D36" s="5" t="b">
        <f>EXACT(G34,"Yes")</f>
        <v>1</v>
      </c>
      <c r="E36" s="10" t="s">
        <v>109</v>
      </c>
      <c r="F36" s="5" t="s">
        <v>14</v>
      </c>
      <c r="G36" s="5" t="s">
        <v>13</v>
      </c>
    </row>
    <row r="37" spans="1:7" outlineLevel="2" collapsed="1">
      <c r="A37" s="5" t="s">
        <v>11</v>
      </c>
      <c r="B37" s="5" t="s">
        <v>15</v>
      </c>
      <c r="C37" s="5" t="s">
        <v>13</v>
      </c>
      <c r="D37" s="5"/>
      <c r="E37" s="5" t="s">
        <v>100</v>
      </c>
      <c r="F37" s="5" t="s">
        <v>14</v>
      </c>
      <c r="G37" s="5" t="s">
        <v>17</v>
      </c>
    </row>
    <row r="38" spans="1:7">
      <c r="A38" s="3" t="s">
        <v>14</v>
      </c>
      <c r="B38" s="4" t="s">
        <v>94</v>
      </c>
      <c r="C38" s="3" t="s">
        <v>13</v>
      </c>
      <c r="D38" s="3" t="b">
        <f>EXACT(G5,"Waste handling and disposal")</f>
        <v>1</v>
      </c>
      <c r="E38" s="3" t="s">
        <v>94</v>
      </c>
      <c r="F38" s="3" t="s">
        <v>14</v>
      </c>
      <c r="G38" s="3" t="s">
        <v>13</v>
      </c>
    </row>
    <row r="39" spans="1:7" ht="29" outlineLevel="1" collapsed="1">
      <c r="A39" s="5" t="s">
        <v>11</v>
      </c>
      <c r="B39" s="5" t="s">
        <v>53</v>
      </c>
      <c r="C39" s="8" t="s">
        <v>129</v>
      </c>
      <c r="D39" s="5"/>
      <c r="E39" s="5" t="s">
        <v>130</v>
      </c>
      <c r="F39" s="5" t="s">
        <v>14</v>
      </c>
      <c r="G39" s="5" t="s">
        <v>131</v>
      </c>
    </row>
    <row r="40" spans="1:7" outlineLevel="1" collapsed="1">
      <c r="A40" s="6" t="s">
        <v>14</v>
      </c>
      <c r="B40" s="7" t="s">
        <v>132</v>
      </c>
      <c r="C40" s="6" t="s">
        <v>13</v>
      </c>
      <c r="D40" s="6" t="b">
        <f>EXACT(G39,"Methane recovery in wastewater treatment")</f>
        <v>0</v>
      </c>
      <c r="E40" s="6" t="s">
        <v>133</v>
      </c>
      <c r="F40" s="6" t="s">
        <v>14</v>
      </c>
      <c r="G40" s="6" t="s">
        <v>13</v>
      </c>
    </row>
    <row r="41" spans="1:7" ht="116" outlineLevel="2" collapsed="1">
      <c r="A41" s="5" t="s">
        <v>11</v>
      </c>
      <c r="B41" s="5" t="s">
        <v>53</v>
      </c>
      <c r="C41" s="8" t="s">
        <v>134</v>
      </c>
      <c r="D41" s="5"/>
      <c r="E41" s="5" t="s">
        <v>135</v>
      </c>
      <c r="F41" s="5" t="s">
        <v>14</v>
      </c>
      <c r="G41" s="5" t="s">
        <v>11</v>
      </c>
    </row>
    <row r="42" spans="1:7" ht="23.5" outlineLevel="2" collapsed="1">
      <c r="A42" s="5" t="s">
        <v>14</v>
      </c>
      <c r="B42" s="5" t="s">
        <v>60</v>
      </c>
      <c r="C42" s="9" t="s">
        <v>61</v>
      </c>
      <c r="D42" s="5" t="b">
        <f>EXACT(G41,"No")</f>
        <v>0</v>
      </c>
      <c r="E42" s="10" t="s">
        <v>108</v>
      </c>
      <c r="F42" s="5" t="s">
        <v>14</v>
      </c>
      <c r="G42" s="5" t="s">
        <v>13</v>
      </c>
    </row>
    <row r="43" spans="1:7" ht="23.5" outlineLevel="2" collapsed="1">
      <c r="A43" s="5" t="s">
        <v>14</v>
      </c>
      <c r="B43" s="5" t="s">
        <v>60</v>
      </c>
      <c r="C43" s="9" t="s">
        <v>61</v>
      </c>
      <c r="D43" s="5" t="b">
        <f>EXACT(G41,"Yes")</f>
        <v>1</v>
      </c>
      <c r="E43" s="10" t="s">
        <v>109</v>
      </c>
      <c r="F43" s="5" t="s">
        <v>14</v>
      </c>
      <c r="G43" s="5" t="s">
        <v>13</v>
      </c>
    </row>
    <row r="44" spans="1:7" outlineLevel="2" collapsed="1">
      <c r="A44" s="5" t="s">
        <v>11</v>
      </c>
      <c r="B44" s="5" t="s">
        <v>15</v>
      </c>
      <c r="C44" s="5" t="s">
        <v>13</v>
      </c>
      <c r="D44" s="5"/>
      <c r="E44" s="5" t="s">
        <v>100</v>
      </c>
      <c r="F44" s="5" t="s">
        <v>14</v>
      </c>
      <c r="G44" s="5" t="s">
        <v>17</v>
      </c>
    </row>
    <row r="45" spans="1:7" outlineLevel="1" collapsed="1">
      <c r="A45" s="6" t="s">
        <v>14</v>
      </c>
      <c r="B45" s="7" t="s">
        <v>136</v>
      </c>
      <c r="C45" s="6" t="s">
        <v>13</v>
      </c>
      <c r="D45" s="6" t="b">
        <f>EXACT(G39,"Landfill gas recovery and its gainful use")</f>
        <v>1</v>
      </c>
      <c r="E45" s="6" t="s">
        <v>131</v>
      </c>
      <c r="F45" s="6" t="s">
        <v>14</v>
      </c>
      <c r="G45" s="6" t="s">
        <v>13</v>
      </c>
    </row>
    <row r="46" spans="1:7" ht="58" outlineLevel="2" collapsed="1">
      <c r="A46" s="5" t="s">
        <v>11</v>
      </c>
      <c r="B46" s="5" t="s">
        <v>53</v>
      </c>
      <c r="C46" s="8" t="s">
        <v>137</v>
      </c>
      <c r="D46" s="5"/>
      <c r="E46" s="5" t="s">
        <v>138</v>
      </c>
      <c r="F46" s="5" t="s">
        <v>14</v>
      </c>
      <c r="G46" s="5" t="s">
        <v>11</v>
      </c>
    </row>
    <row r="47" spans="1:7" ht="23.5" outlineLevel="2" collapsed="1">
      <c r="A47" s="5" t="s">
        <v>14</v>
      </c>
      <c r="B47" s="5" t="s">
        <v>60</v>
      </c>
      <c r="C47" s="9" t="s">
        <v>61</v>
      </c>
      <c r="D47" s="5" t="b">
        <f>EXACT(G46,"No")</f>
        <v>0</v>
      </c>
      <c r="E47" s="10" t="s">
        <v>108</v>
      </c>
      <c r="F47" s="5" t="s">
        <v>14</v>
      </c>
      <c r="G47" s="5" t="s">
        <v>13</v>
      </c>
    </row>
    <row r="48" spans="1:7" ht="23.5" outlineLevel="2" collapsed="1">
      <c r="A48" s="5" t="s">
        <v>14</v>
      </c>
      <c r="B48" s="5" t="s">
        <v>60</v>
      </c>
      <c r="C48" s="9" t="s">
        <v>61</v>
      </c>
      <c r="D48" s="5" t="b">
        <f>EXACT(G46,"Yes")</f>
        <v>1</v>
      </c>
      <c r="E48" s="10" t="s">
        <v>109</v>
      </c>
      <c r="F48" s="5" t="s">
        <v>14</v>
      </c>
      <c r="G48" s="5" t="s">
        <v>13</v>
      </c>
    </row>
    <row r="49" spans="1:7" outlineLevel="2" collapsed="1">
      <c r="A49" s="5" t="s">
        <v>11</v>
      </c>
      <c r="B49" s="5" t="s">
        <v>15</v>
      </c>
      <c r="C49" s="5" t="s">
        <v>13</v>
      </c>
      <c r="D49" s="5"/>
      <c r="E49" s="5" t="s">
        <v>100</v>
      </c>
      <c r="F49" s="5" t="s">
        <v>14</v>
      </c>
      <c r="G49" s="5" t="s">
        <v>17</v>
      </c>
    </row>
  </sheetData>
  <mergeCells count="3">
    <mergeCell ref="A1:G1"/>
    <mergeCell ref="B2:G2"/>
    <mergeCell ref="B3:G3"/>
  </mergeCells>
  <hyperlinks>
    <hyperlink ref="C5" location="#'Choose which activity p (enum)'!A3" display="Choose which activity p (enum)" xr:uid="{00000000-0004-0000-2E00-000000000000}"/>
    <hyperlink ref="B6" location="#'Positive list for technologyme'!A1" display="Positive list for technologyme" xr:uid="{00000000-0004-0000-2E00-000001000000}"/>
    <hyperlink ref="C7" location="#'Choose which technology (enum)'!A3" display="Choose which technology (enum)" xr:uid="{00000000-0004-0000-2E00-000002000000}"/>
    <hyperlink ref="B9" location="#'Renewable energy'!A1" display="Renewable energy" xr:uid="{00000000-0004-0000-2E00-000003000000}"/>
    <hyperlink ref="C10" location="#'Choose which renewable  (enum)'!A3" display="Choose which renewable  (enum)" xr:uid="{00000000-0004-0000-2E00-000004000000}"/>
    <hyperlink ref="B11" location="#'Rural electrification projects'!A1" display="Rural electrification projects" xr:uid="{00000000-0004-0000-2E00-000005000000}"/>
    <hyperlink ref="C12" location="#'Does the project mee 4 (enum)'!A3" display="Does the project mee 4 (enum)" xr:uid="{00000000-0004-0000-2E00-000006000000}"/>
    <hyperlink ref="B16" location="#'Tech for small-scale off-grid '!A1" display="Tech for small-scale off-grid " xr:uid="{00000000-0004-0000-2E00-000007000000}"/>
    <hyperlink ref="C17" location="#'Does the project mee 3 (enum)'!A3" display="Does the project mee 3 (enum)" xr:uid="{00000000-0004-0000-2E00-000008000000}"/>
    <hyperlink ref="B21" location="#'Tech for small-scale grid-conn'!A1" display="Tech for small-scale grid-conn" xr:uid="{00000000-0004-0000-2E00-000009000000}"/>
    <hyperlink ref="C22" location="#'Does the project includ (enum)'!A3" display="Does the project includ (enum)" xr:uid="{00000000-0004-0000-2E00-00000A000000}"/>
    <hyperlink ref="B26" location="#'Tech for large-scale isolated '!A1" display="Tech for large-scale isolated " xr:uid="{00000000-0004-0000-2E00-00000B000000}"/>
    <hyperlink ref="C28" location="#'Does the project mee 2 (enum)'!A3" display="Does the project mee 2 (enum)" xr:uid="{00000000-0004-0000-2E00-00000C000000}"/>
    <hyperlink ref="B32" location="#'Tech for large-scale grid-conn'!A1" display="Tech for large-scale grid-conn" xr:uid="{00000000-0004-0000-2E00-00000D000000}"/>
    <hyperlink ref="C33" location="#'Choose which grid-conne (enum)'!A3" display="Choose which grid-conne (enum)" xr:uid="{00000000-0004-0000-2E00-00000E000000}"/>
    <hyperlink ref="C34" location="#'Does the project mee 1 (enum)'!A3" display="Does the project mee 1 (enum)" xr:uid="{00000000-0004-0000-2E00-00000F000000}"/>
    <hyperlink ref="B38" location="#'Waste handling and disposal'!A1" display="Waste handling and disposal" xr:uid="{00000000-0004-0000-2E00-000010000000}"/>
    <hyperlink ref="C39" location="#'Choose which waste hand (enum)'!A3" display="Choose which waste hand (enum)" xr:uid="{00000000-0004-0000-2E00-000011000000}"/>
    <hyperlink ref="B40" location="#'Methane recovery in wastewater'!A1" display="Methane recovery in wastewater" xr:uid="{00000000-0004-0000-2E00-000012000000}"/>
    <hyperlink ref="C41" location="#'Does the project meet t (enum)'!A3" display="Does the project meet t (enum)" xr:uid="{00000000-0004-0000-2E00-000013000000}"/>
    <hyperlink ref="B45" location="#'Landfill gas recovery and its '!A1" display="Landfill gas recovery and its " xr:uid="{00000000-0004-0000-2E00-000014000000}"/>
    <hyperlink ref="C46" location="#'Does project meet the f (enum)'!A3" display="Does project meet the f (enum)" xr:uid="{00000000-0004-0000-2E00-000015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2">
        <x14:dataValidation type="list" allowBlank="1" xr:uid="{00000000-0002-0000-2E00-000000000000}">
          <x14:formula1>
            <xm:f>'Choose which renewable  (enum)'!A3:A7</xm:f>
          </x14:formula1>
          <xm:sqref>G10</xm:sqref>
        </x14:dataValidation>
        <x14:dataValidation type="list" allowBlank="1" xr:uid="{00000000-0002-0000-2E00-000001000000}">
          <x14:formula1>
            <xm:f>'Does the project mee 4 (enum)'!A3:A4</xm:f>
          </x14:formula1>
          <xm:sqref>G12</xm:sqref>
        </x14:dataValidation>
        <x14:dataValidation type="list" allowBlank="1" xr:uid="{00000000-0002-0000-2E00-000002000000}">
          <x14:formula1>
            <xm:f>'Does the project mee 3 (enum)'!A3:A4</xm:f>
          </x14:formula1>
          <xm:sqref>G17</xm:sqref>
        </x14:dataValidation>
        <x14:dataValidation type="list" allowBlank="1" xr:uid="{00000000-0002-0000-2E00-000003000000}">
          <x14:formula1>
            <xm:f>'Does the project includ (enum)'!A3:A4</xm:f>
          </x14:formula1>
          <xm:sqref>G22</xm:sqref>
        </x14:dataValidation>
        <x14:dataValidation type="list" allowBlank="1" xr:uid="{00000000-0002-0000-2E00-000004000000}">
          <x14:formula1>
            <xm:f>'Does the project mee 2 (enum)'!A3:A4</xm:f>
          </x14:formula1>
          <xm:sqref>G28</xm:sqref>
        </x14:dataValidation>
        <x14:dataValidation type="list" allowBlank="1" xr:uid="{00000000-0002-0000-2E00-000005000000}">
          <x14:formula1>
            <xm:f>'Choose which grid-conne (enum)'!A3:A7</xm:f>
          </x14:formula1>
          <xm:sqref>G33</xm:sqref>
        </x14:dataValidation>
        <x14:dataValidation type="list" allowBlank="1" xr:uid="{00000000-0002-0000-2E00-000006000000}">
          <x14:formula1>
            <xm:f>'Does the project mee 1 (enum)'!A3:A4</xm:f>
          </x14:formula1>
          <xm:sqref>G34</xm:sqref>
        </x14:dataValidation>
        <x14:dataValidation type="list" allowBlank="1" xr:uid="{00000000-0002-0000-2E00-000007000000}">
          <x14:formula1>
            <xm:f>'Choose which waste hand (enum)'!A3:A4</xm:f>
          </x14:formula1>
          <xm:sqref>G39</xm:sqref>
        </x14:dataValidation>
        <x14:dataValidation type="list" allowBlank="1" xr:uid="{00000000-0002-0000-2E00-000008000000}">
          <x14:formula1>
            <xm:f>'Does the project meet t (enum)'!A3:A4</xm:f>
          </x14:formula1>
          <xm:sqref>G41</xm:sqref>
        </x14:dataValidation>
        <x14:dataValidation type="list" allowBlank="1" xr:uid="{00000000-0002-0000-2E00-000009000000}">
          <x14:formula1>
            <xm:f>'Does project meet the f (enum)'!A3:A4</xm:f>
          </x14:formula1>
          <xm:sqref>G46</xm:sqref>
        </x14:dataValidation>
        <x14:dataValidation type="list" allowBlank="1" xr:uid="{00000000-0002-0000-2E00-00000A000000}">
          <x14:formula1>
            <xm:f>'Choose which activity p (enum)'!A3:A5</xm:f>
          </x14:formula1>
          <xm:sqref>G5</xm:sqref>
        </x14:dataValidation>
        <x14:dataValidation type="list" allowBlank="1" xr:uid="{00000000-0002-0000-2E00-00000B000000}">
          <x14:formula1>
            <xm:f>'Choose which technology (enum)'!A3:A5</xm:f>
          </x14:formula1>
          <xm:sqref>G7</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outlinePr summaryBelow="0" summaryRight="0"/>
  </sheetPr>
  <dimension ref="A1:G15"/>
  <sheetViews>
    <sheetView workbookViewId="0"/>
  </sheetViews>
  <sheetFormatPr defaultRowHeight="14.5" outlineLevelRow="1"/>
  <cols>
    <col min="1" max="1" width="20" customWidth="1"/>
    <col min="2" max="2" width="40" customWidth="1"/>
    <col min="3" max="4" width="20" customWidth="1"/>
    <col min="5" max="5" width="70" customWidth="1"/>
    <col min="6" max="6" width="30" customWidth="1"/>
    <col min="7" max="7" width="50" customWidth="1"/>
  </cols>
  <sheetData>
    <row r="1" spans="1:7" ht="18.5">
      <c r="A1" s="17" t="s">
        <v>94</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129</v>
      </c>
      <c r="D5" s="3"/>
      <c r="E5" s="3" t="s">
        <v>130</v>
      </c>
      <c r="F5" s="3" t="s">
        <v>14</v>
      </c>
      <c r="G5" s="3" t="s">
        <v>131</v>
      </c>
    </row>
    <row r="6" spans="1:7">
      <c r="A6" s="3" t="s">
        <v>14</v>
      </c>
      <c r="B6" s="4" t="s">
        <v>132</v>
      </c>
      <c r="C6" s="3" t="s">
        <v>13</v>
      </c>
      <c r="D6" s="3" t="b">
        <f>EXACT(G5,"Methane recovery in wastewater treatment")</f>
        <v>0</v>
      </c>
      <c r="E6" s="3" t="s">
        <v>133</v>
      </c>
      <c r="F6" s="3" t="s">
        <v>14</v>
      </c>
      <c r="G6" s="3" t="s">
        <v>13</v>
      </c>
    </row>
    <row r="7" spans="1:7" ht="116" outlineLevel="1" collapsed="1">
      <c r="A7" s="5" t="s">
        <v>11</v>
      </c>
      <c r="B7" s="5" t="s">
        <v>53</v>
      </c>
      <c r="C7" s="8" t="s">
        <v>134</v>
      </c>
      <c r="D7" s="5"/>
      <c r="E7" s="5" t="s">
        <v>135</v>
      </c>
      <c r="F7" s="5" t="s">
        <v>14</v>
      </c>
      <c r="G7" s="5" t="s">
        <v>11</v>
      </c>
    </row>
    <row r="8" spans="1:7" ht="23.5" outlineLevel="1" collapsed="1">
      <c r="A8" s="5" t="s">
        <v>14</v>
      </c>
      <c r="B8" s="5" t="s">
        <v>60</v>
      </c>
      <c r="C8" s="9" t="s">
        <v>61</v>
      </c>
      <c r="D8" s="5" t="b">
        <f>EXACT(G7,"No")</f>
        <v>0</v>
      </c>
      <c r="E8" s="10" t="s">
        <v>108</v>
      </c>
      <c r="F8" s="5" t="s">
        <v>14</v>
      </c>
      <c r="G8" s="5" t="s">
        <v>13</v>
      </c>
    </row>
    <row r="9" spans="1:7" ht="23.5" outlineLevel="1" collapsed="1">
      <c r="A9" s="5" t="s">
        <v>14</v>
      </c>
      <c r="B9" s="5" t="s">
        <v>60</v>
      </c>
      <c r="C9" s="9" t="s">
        <v>61</v>
      </c>
      <c r="D9" s="5" t="b">
        <f>EXACT(G7,"Yes")</f>
        <v>1</v>
      </c>
      <c r="E9" s="10" t="s">
        <v>109</v>
      </c>
      <c r="F9" s="5" t="s">
        <v>14</v>
      </c>
      <c r="G9" s="5" t="s">
        <v>13</v>
      </c>
    </row>
    <row r="10" spans="1:7" outlineLevel="1" collapsed="1">
      <c r="A10" s="5" t="s">
        <v>11</v>
      </c>
      <c r="B10" s="5" t="s">
        <v>15</v>
      </c>
      <c r="C10" s="5" t="s">
        <v>13</v>
      </c>
      <c r="D10" s="5"/>
      <c r="E10" s="5" t="s">
        <v>100</v>
      </c>
      <c r="F10" s="5" t="s">
        <v>14</v>
      </c>
      <c r="G10" s="5" t="s">
        <v>17</v>
      </c>
    </row>
    <row r="11" spans="1:7">
      <c r="A11" s="3" t="s">
        <v>14</v>
      </c>
      <c r="B11" s="4" t="s">
        <v>136</v>
      </c>
      <c r="C11" s="3" t="s">
        <v>13</v>
      </c>
      <c r="D11" s="3" t="b">
        <f>EXACT(G5,"Landfill gas recovery and its gainful use")</f>
        <v>1</v>
      </c>
      <c r="E11" s="3" t="s">
        <v>131</v>
      </c>
      <c r="F11" s="3" t="s">
        <v>14</v>
      </c>
      <c r="G11" s="3" t="s">
        <v>13</v>
      </c>
    </row>
    <row r="12" spans="1:7" ht="58" outlineLevel="1" collapsed="1">
      <c r="A12" s="5" t="s">
        <v>11</v>
      </c>
      <c r="B12" s="5" t="s">
        <v>53</v>
      </c>
      <c r="C12" s="8" t="s">
        <v>137</v>
      </c>
      <c r="D12" s="5"/>
      <c r="E12" s="5" t="s">
        <v>138</v>
      </c>
      <c r="F12" s="5" t="s">
        <v>14</v>
      </c>
      <c r="G12" s="5" t="s">
        <v>11</v>
      </c>
    </row>
    <row r="13" spans="1:7" ht="23.5" outlineLevel="1" collapsed="1">
      <c r="A13" s="5" t="s">
        <v>14</v>
      </c>
      <c r="B13" s="5" t="s">
        <v>60</v>
      </c>
      <c r="C13" s="9" t="s">
        <v>61</v>
      </c>
      <c r="D13" s="5" t="b">
        <f>EXACT(G12,"No")</f>
        <v>0</v>
      </c>
      <c r="E13" s="10" t="s">
        <v>108</v>
      </c>
      <c r="F13" s="5" t="s">
        <v>14</v>
      </c>
      <c r="G13" s="5" t="s">
        <v>13</v>
      </c>
    </row>
    <row r="14" spans="1:7" ht="23.5" outlineLevel="1" collapsed="1">
      <c r="A14" s="5" t="s">
        <v>14</v>
      </c>
      <c r="B14" s="5" t="s">
        <v>60</v>
      </c>
      <c r="C14" s="9" t="s">
        <v>61</v>
      </c>
      <c r="D14" s="5" t="b">
        <f>EXACT(G12,"Yes")</f>
        <v>1</v>
      </c>
      <c r="E14" s="10" t="s">
        <v>109</v>
      </c>
      <c r="F14" s="5" t="s">
        <v>14</v>
      </c>
      <c r="G14" s="5" t="s">
        <v>13</v>
      </c>
    </row>
    <row r="15" spans="1:7" outlineLevel="1" collapsed="1">
      <c r="A15" s="5" t="s">
        <v>11</v>
      </c>
      <c r="B15" s="5" t="s">
        <v>15</v>
      </c>
      <c r="C15" s="5" t="s">
        <v>13</v>
      </c>
      <c r="D15" s="5"/>
      <c r="E15" s="5" t="s">
        <v>100</v>
      </c>
      <c r="F15" s="5" t="s">
        <v>14</v>
      </c>
      <c r="G15" s="5" t="s">
        <v>17</v>
      </c>
    </row>
  </sheetData>
  <mergeCells count="3">
    <mergeCell ref="A1:G1"/>
    <mergeCell ref="B2:G2"/>
    <mergeCell ref="B3:G3"/>
  </mergeCells>
  <hyperlinks>
    <hyperlink ref="C5" location="#'Choose which waste hand (enum)'!A3" display="Choose which waste hand (enum)" xr:uid="{00000000-0004-0000-2F00-000000000000}"/>
    <hyperlink ref="B6" location="#'Methane recovery in wastewater'!A1" display="Methane recovery in wastewater" xr:uid="{00000000-0004-0000-2F00-000001000000}"/>
    <hyperlink ref="C7" location="#'Does the project meet t (enum)'!A3" display="Does the project meet t (enum)" xr:uid="{00000000-0004-0000-2F00-000002000000}"/>
    <hyperlink ref="B11" location="#'Landfill gas recovery and its '!A1" display="Landfill gas recovery and its " xr:uid="{00000000-0004-0000-2F00-000003000000}"/>
    <hyperlink ref="C12" location="#'Does project meet the f (enum)'!A3" display="Does project meet the f (enum)" xr:uid="{00000000-0004-0000-2F00-000004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3">
        <x14:dataValidation type="list" allowBlank="1" xr:uid="{00000000-0002-0000-2F00-000000000000}">
          <x14:formula1>
            <xm:f>'Does project meet the f (enum)'!A3:A4</xm:f>
          </x14:formula1>
          <xm:sqref>G12</xm:sqref>
        </x14:dataValidation>
        <x14:dataValidation type="list" allowBlank="1" xr:uid="{00000000-0002-0000-2F00-000001000000}">
          <x14:formula1>
            <xm:f>'Choose which waste hand (enum)'!A3:A4</xm:f>
          </x14:formula1>
          <xm:sqref>G5</xm:sqref>
        </x14:dataValidation>
        <x14:dataValidation type="list" allowBlank="1" xr:uid="{00000000-0002-0000-2F00-000002000000}">
          <x14:formula1>
            <xm:f>'Does the project meet t (enum)'!A3:A4</xm:f>
          </x14:formula1>
          <xm:sqref>G7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8"/>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436</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427</v>
      </c>
      <c r="D5" s="3"/>
      <c r="E5" s="3" t="s">
        <v>426</v>
      </c>
      <c r="F5" s="3" t="s">
        <v>14</v>
      </c>
      <c r="G5" s="3" t="s">
        <v>428</v>
      </c>
    </row>
    <row r="6" spans="1:7" ht="29">
      <c r="A6" s="3" t="s">
        <v>14</v>
      </c>
      <c r="B6" s="3" t="s">
        <v>139</v>
      </c>
      <c r="C6" s="3" t="s">
        <v>13</v>
      </c>
      <c r="D6" s="3" t="b">
        <f>EXACT(G5,"Volume")</f>
        <v>0</v>
      </c>
      <c r="E6" s="3" t="s">
        <v>429</v>
      </c>
      <c r="F6" s="3" t="s">
        <v>14</v>
      </c>
      <c r="G6" s="3">
        <v>1</v>
      </c>
    </row>
    <row r="7" spans="1:7" ht="29">
      <c r="A7" s="3" t="s">
        <v>14</v>
      </c>
      <c r="B7" s="3" t="s">
        <v>139</v>
      </c>
      <c r="C7" s="3" t="s">
        <v>13</v>
      </c>
      <c r="D7" s="3" t="b">
        <f>EXACT(G5,"Volume")</f>
        <v>0</v>
      </c>
      <c r="E7" s="3" t="s">
        <v>430</v>
      </c>
      <c r="F7" s="3" t="s">
        <v>14</v>
      </c>
      <c r="G7" s="3">
        <v>1</v>
      </c>
    </row>
    <row r="8" spans="1:7" ht="29">
      <c r="A8" s="3" t="s">
        <v>14</v>
      </c>
      <c r="B8" s="3" t="s">
        <v>139</v>
      </c>
      <c r="C8" s="3" t="s">
        <v>13</v>
      </c>
      <c r="D8" s="3" t="b">
        <f>EXACT(G5,"Mass")</f>
        <v>1</v>
      </c>
      <c r="E8" s="3" t="s">
        <v>429</v>
      </c>
      <c r="F8" s="3" t="s">
        <v>14</v>
      </c>
      <c r="G8" s="3">
        <v>1</v>
      </c>
    </row>
  </sheetData>
  <mergeCells count="3">
    <mergeCell ref="A1:G1"/>
    <mergeCell ref="B2:G2"/>
    <mergeCell ref="B3:G3"/>
  </mergeCells>
  <hyperlinks>
    <hyperlink ref="C5" location="#'Is the fuel used measus (enum)'!A3" display="Is the fuel used measus (enum)" xr:uid="{00000000-0004-0000-0300-000000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00000000-0002-0000-0300-000000000000}">
          <x14:formula1>
            <xm:f>'Is the fuel used measus (enum)'!A3:A4</xm:f>
          </x14:formula1>
          <xm:sqref>G5</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outlinePr summaryBelow="0" summaryRight="0"/>
  </sheetPr>
  <dimension ref="A1:G32"/>
  <sheetViews>
    <sheetView workbookViewId="0"/>
  </sheetViews>
  <sheetFormatPr defaultRowHeight="14.5" outlineLevelRow="1"/>
  <cols>
    <col min="1" max="1" width="20" customWidth="1"/>
    <col min="2" max="2" width="40" customWidth="1"/>
    <col min="3" max="4" width="20" customWidth="1"/>
    <col min="5" max="5" width="70" customWidth="1"/>
    <col min="6" max="6" width="30" customWidth="1"/>
    <col min="7" max="7" width="50" customWidth="1"/>
  </cols>
  <sheetData>
    <row r="1" spans="1:7" ht="18.5">
      <c r="A1" s="17" t="s">
        <v>101</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102</v>
      </c>
      <c r="D5" s="3"/>
      <c r="E5" s="3" t="s">
        <v>103</v>
      </c>
      <c r="F5" s="3" t="s">
        <v>14</v>
      </c>
      <c r="G5" s="3" t="s">
        <v>104</v>
      </c>
    </row>
    <row r="6" spans="1:7">
      <c r="A6" s="3" t="s">
        <v>14</v>
      </c>
      <c r="B6" s="4" t="s">
        <v>105</v>
      </c>
      <c r="C6" s="3" t="s">
        <v>13</v>
      </c>
      <c r="D6" s="3" t="b">
        <f>EXACT(G5,"Rural electrification projects")</f>
        <v>0</v>
      </c>
      <c r="E6" s="3" t="s">
        <v>105</v>
      </c>
      <c r="F6" s="3" t="s">
        <v>14</v>
      </c>
      <c r="G6" s="3" t="s">
        <v>13</v>
      </c>
    </row>
    <row r="7" spans="1:7" ht="101.5" outlineLevel="1" collapsed="1">
      <c r="A7" s="5" t="s">
        <v>11</v>
      </c>
      <c r="B7" s="5" t="s">
        <v>53</v>
      </c>
      <c r="C7" s="8" t="s">
        <v>106</v>
      </c>
      <c r="D7" s="5"/>
      <c r="E7" s="5" t="s">
        <v>107</v>
      </c>
      <c r="F7" s="5" t="s">
        <v>14</v>
      </c>
      <c r="G7" s="5" t="s">
        <v>11</v>
      </c>
    </row>
    <row r="8" spans="1:7" ht="23.5" outlineLevel="1" collapsed="1">
      <c r="A8" s="5" t="s">
        <v>14</v>
      </c>
      <c r="B8" s="5" t="s">
        <v>60</v>
      </c>
      <c r="C8" s="9" t="s">
        <v>61</v>
      </c>
      <c r="D8" s="5" t="b">
        <f>EXACT(G7,"No")</f>
        <v>0</v>
      </c>
      <c r="E8" s="10" t="s">
        <v>108</v>
      </c>
      <c r="F8" s="5" t="s">
        <v>14</v>
      </c>
      <c r="G8" s="5" t="s">
        <v>13</v>
      </c>
    </row>
    <row r="9" spans="1:7" ht="23.5" outlineLevel="1" collapsed="1">
      <c r="A9" s="5" t="s">
        <v>14</v>
      </c>
      <c r="B9" s="5" t="s">
        <v>60</v>
      </c>
      <c r="C9" s="9" t="s">
        <v>61</v>
      </c>
      <c r="D9" s="5" t="b">
        <f>EXACT(G7,"Yes")</f>
        <v>1</v>
      </c>
      <c r="E9" s="10" t="s">
        <v>109</v>
      </c>
      <c r="F9" s="5" t="s">
        <v>14</v>
      </c>
      <c r="G9" s="5" t="s">
        <v>13</v>
      </c>
    </row>
    <row r="10" spans="1:7" outlineLevel="1" collapsed="1">
      <c r="A10" s="5" t="s">
        <v>11</v>
      </c>
      <c r="B10" s="5" t="s">
        <v>15</v>
      </c>
      <c r="C10" s="5" t="s">
        <v>13</v>
      </c>
      <c r="D10" s="5"/>
      <c r="E10" s="5" t="s">
        <v>100</v>
      </c>
      <c r="F10" s="5" t="s">
        <v>14</v>
      </c>
      <c r="G10" s="5" t="s">
        <v>17</v>
      </c>
    </row>
    <row r="11" spans="1:7">
      <c r="A11" s="3" t="s">
        <v>14</v>
      </c>
      <c r="B11" s="4" t="s">
        <v>110</v>
      </c>
      <c r="C11" s="3" t="s">
        <v>13</v>
      </c>
      <c r="D11" s="3" t="b">
        <f>EXACT(G5,"Tech for small-scale off-grid power generation")</f>
        <v>0</v>
      </c>
      <c r="E11" s="3" t="s">
        <v>111</v>
      </c>
      <c r="F11" s="3" t="s">
        <v>14</v>
      </c>
      <c r="G11" s="3" t="s">
        <v>13</v>
      </c>
    </row>
    <row r="12" spans="1:7" ht="87" outlineLevel="1" collapsed="1">
      <c r="A12" s="5" t="s">
        <v>11</v>
      </c>
      <c r="B12" s="5" t="s">
        <v>53</v>
      </c>
      <c r="C12" s="8" t="s">
        <v>112</v>
      </c>
      <c r="D12" s="5"/>
      <c r="E12" s="5" t="s">
        <v>113</v>
      </c>
      <c r="F12" s="5" t="s">
        <v>14</v>
      </c>
      <c r="G12" s="5" t="s">
        <v>11</v>
      </c>
    </row>
    <row r="13" spans="1:7" ht="23.5" outlineLevel="1" collapsed="1">
      <c r="A13" s="5" t="s">
        <v>14</v>
      </c>
      <c r="B13" s="5" t="s">
        <v>60</v>
      </c>
      <c r="C13" s="9" t="s">
        <v>61</v>
      </c>
      <c r="D13" s="5" t="b">
        <f>EXACT(G12,"No")</f>
        <v>0</v>
      </c>
      <c r="E13" s="10" t="s">
        <v>108</v>
      </c>
      <c r="F13" s="5" t="s">
        <v>14</v>
      </c>
      <c r="G13" s="5" t="s">
        <v>13</v>
      </c>
    </row>
    <row r="14" spans="1:7" ht="23.5" outlineLevel="1" collapsed="1">
      <c r="A14" s="5" t="s">
        <v>14</v>
      </c>
      <c r="B14" s="5" t="s">
        <v>60</v>
      </c>
      <c r="C14" s="9" t="s">
        <v>61</v>
      </c>
      <c r="D14" s="5" t="b">
        <f>EXACT(G12,"Yes")</f>
        <v>1</v>
      </c>
      <c r="E14" s="10" t="s">
        <v>109</v>
      </c>
      <c r="F14" s="5" t="s">
        <v>14</v>
      </c>
      <c r="G14" s="5" t="s">
        <v>13</v>
      </c>
    </row>
    <row r="15" spans="1:7" outlineLevel="1" collapsed="1">
      <c r="A15" s="5" t="s">
        <v>11</v>
      </c>
      <c r="B15" s="5" t="s">
        <v>15</v>
      </c>
      <c r="C15" s="5" t="s">
        <v>13</v>
      </c>
      <c r="D15" s="5"/>
      <c r="E15" s="5" t="s">
        <v>100</v>
      </c>
      <c r="F15" s="5" t="s">
        <v>14</v>
      </c>
      <c r="G15" s="5" t="s">
        <v>17</v>
      </c>
    </row>
    <row r="16" spans="1:7">
      <c r="A16" s="3" t="s">
        <v>14</v>
      </c>
      <c r="B16" s="4" t="s">
        <v>114</v>
      </c>
      <c r="C16" s="3" t="s">
        <v>13</v>
      </c>
      <c r="D16" s="3" t="b">
        <f>EXACT(G5,"Tech for small-scale grid-connected power generation")</f>
        <v>0</v>
      </c>
      <c r="E16" s="3" t="s">
        <v>115</v>
      </c>
      <c r="F16" s="3" t="s">
        <v>14</v>
      </c>
      <c r="G16" s="3" t="s">
        <v>13</v>
      </c>
    </row>
    <row r="17" spans="1:7" ht="72.5" outlineLevel="1" collapsed="1">
      <c r="A17" s="5" t="s">
        <v>11</v>
      </c>
      <c r="B17" s="5" t="s">
        <v>53</v>
      </c>
      <c r="C17" s="8" t="s">
        <v>116</v>
      </c>
      <c r="D17" s="5"/>
      <c r="E17" s="5" t="s">
        <v>117</v>
      </c>
      <c r="F17" s="5" t="s">
        <v>14</v>
      </c>
      <c r="G17" s="5" t="s">
        <v>11</v>
      </c>
    </row>
    <row r="18" spans="1:7" ht="23.5" outlineLevel="1" collapsed="1">
      <c r="A18" s="5" t="s">
        <v>14</v>
      </c>
      <c r="B18" s="5" t="s">
        <v>60</v>
      </c>
      <c r="C18" s="9" t="s">
        <v>61</v>
      </c>
      <c r="D18" s="5" t="b">
        <f>EXACT(G17,"No")</f>
        <v>0</v>
      </c>
      <c r="E18" s="10" t="s">
        <v>108</v>
      </c>
      <c r="F18" s="5" t="s">
        <v>14</v>
      </c>
      <c r="G18" s="5" t="s">
        <v>13</v>
      </c>
    </row>
    <row r="19" spans="1:7" ht="23.5" outlineLevel="1" collapsed="1">
      <c r="A19" s="5" t="s">
        <v>14</v>
      </c>
      <c r="B19" s="5" t="s">
        <v>60</v>
      </c>
      <c r="C19" s="9" t="s">
        <v>61</v>
      </c>
      <c r="D19" s="5" t="b">
        <f>EXACT(G17,"Yes")</f>
        <v>1</v>
      </c>
      <c r="E19" s="10" t="s">
        <v>109</v>
      </c>
      <c r="F19" s="5" t="s">
        <v>14</v>
      </c>
      <c r="G19" s="5" t="s">
        <v>13</v>
      </c>
    </row>
    <row r="20" spans="1:7" outlineLevel="1" collapsed="1">
      <c r="A20" s="5" t="s">
        <v>11</v>
      </c>
      <c r="B20" s="5" t="s">
        <v>15</v>
      </c>
      <c r="C20" s="5" t="s">
        <v>13</v>
      </c>
      <c r="D20" s="5"/>
      <c r="E20" s="5" t="s">
        <v>100</v>
      </c>
      <c r="F20" s="5" t="s">
        <v>14</v>
      </c>
      <c r="G20" s="5" t="s">
        <v>17</v>
      </c>
    </row>
    <row r="21" spans="1:7">
      <c r="A21" s="3" t="s">
        <v>14</v>
      </c>
      <c r="B21" s="4" t="s">
        <v>118</v>
      </c>
      <c r="C21" s="3" t="s">
        <v>13</v>
      </c>
      <c r="D21" s="3" t="b">
        <f>EXACT(G5,"Tech for large-scale isolated grid power generation")</f>
        <v>0</v>
      </c>
      <c r="E21" s="3" t="s">
        <v>119</v>
      </c>
      <c r="F21" s="3" t="s">
        <v>14</v>
      </c>
      <c r="G21" s="3" t="s">
        <v>13</v>
      </c>
    </row>
    <row r="22" spans="1:7" ht="29" outlineLevel="1" collapsed="1">
      <c r="A22" s="5" t="s">
        <v>11</v>
      </c>
      <c r="B22" s="5" t="s">
        <v>53</v>
      </c>
      <c r="C22" s="5" t="s">
        <v>13</v>
      </c>
      <c r="D22" s="5"/>
      <c r="E22" s="5" t="s">
        <v>120</v>
      </c>
      <c r="F22" s="5" t="s">
        <v>14</v>
      </c>
      <c r="G22" s="5" t="s">
        <v>13</v>
      </c>
    </row>
    <row r="23" spans="1:7" ht="87" outlineLevel="1" collapsed="1">
      <c r="A23" s="5" t="s">
        <v>11</v>
      </c>
      <c r="B23" s="5" t="s">
        <v>53</v>
      </c>
      <c r="C23" s="8" t="s">
        <v>121</v>
      </c>
      <c r="D23" s="5"/>
      <c r="E23" s="5" t="s">
        <v>122</v>
      </c>
      <c r="F23" s="5" t="s">
        <v>14</v>
      </c>
      <c r="G23" s="5" t="s">
        <v>11</v>
      </c>
    </row>
    <row r="24" spans="1:7" ht="23.5" outlineLevel="1" collapsed="1">
      <c r="A24" s="5" t="s">
        <v>14</v>
      </c>
      <c r="B24" s="5" t="s">
        <v>60</v>
      </c>
      <c r="C24" s="9" t="s">
        <v>61</v>
      </c>
      <c r="D24" s="5" t="b">
        <f>EXACT(G23,"No")</f>
        <v>0</v>
      </c>
      <c r="E24" s="10" t="s">
        <v>108</v>
      </c>
      <c r="F24" s="5" t="s">
        <v>14</v>
      </c>
      <c r="G24" s="5" t="s">
        <v>13</v>
      </c>
    </row>
    <row r="25" spans="1:7" ht="23.5" outlineLevel="1" collapsed="1">
      <c r="A25" s="5" t="s">
        <v>14</v>
      </c>
      <c r="B25" s="5" t="s">
        <v>60</v>
      </c>
      <c r="C25" s="9" t="s">
        <v>61</v>
      </c>
      <c r="D25" s="5" t="b">
        <f>EXACT(G23,"Yes")</f>
        <v>1</v>
      </c>
      <c r="E25" s="10" t="s">
        <v>109</v>
      </c>
      <c r="F25" s="5" t="s">
        <v>14</v>
      </c>
      <c r="G25" s="5" t="s">
        <v>13</v>
      </c>
    </row>
    <row r="26" spans="1:7" outlineLevel="1" collapsed="1">
      <c r="A26" s="5" t="s">
        <v>11</v>
      </c>
      <c r="B26" s="5" t="s">
        <v>15</v>
      </c>
      <c r="C26" s="5" t="s">
        <v>13</v>
      </c>
      <c r="D26" s="5"/>
      <c r="E26" s="5" t="s">
        <v>100</v>
      </c>
      <c r="F26" s="5" t="s">
        <v>14</v>
      </c>
      <c r="G26" s="5" t="s">
        <v>17</v>
      </c>
    </row>
    <row r="27" spans="1:7">
      <c r="A27" s="3" t="s">
        <v>14</v>
      </c>
      <c r="B27" s="4" t="s">
        <v>123</v>
      </c>
      <c r="C27" s="3" t="s">
        <v>13</v>
      </c>
      <c r="D27" s="3" t="b">
        <f>EXACT(G5,"Tech for large-scale grid-connected power generation")</f>
        <v>1</v>
      </c>
      <c r="E27" s="3" t="s">
        <v>104</v>
      </c>
      <c r="F27" s="3" t="s">
        <v>14</v>
      </c>
      <c r="G27" s="3" t="s">
        <v>13</v>
      </c>
    </row>
    <row r="28" spans="1:7" ht="29" outlineLevel="1" collapsed="1">
      <c r="A28" s="5" t="s">
        <v>11</v>
      </c>
      <c r="B28" s="5" t="s">
        <v>53</v>
      </c>
      <c r="C28" s="8" t="s">
        <v>124</v>
      </c>
      <c r="D28" s="5"/>
      <c r="E28" s="5" t="s">
        <v>125</v>
      </c>
      <c r="F28" s="5" t="s">
        <v>14</v>
      </c>
      <c r="G28" s="5" t="s">
        <v>126</v>
      </c>
    </row>
    <row r="29" spans="1:7" ht="72.5" outlineLevel="1" collapsed="1">
      <c r="A29" s="5" t="s">
        <v>11</v>
      </c>
      <c r="B29" s="5" t="s">
        <v>53</v>
      </c>
      <c r="C29" s="8" t="s">
        <v>127</v>
      </c>
      <c r="D29" s="5"/>
      <c r="E29" s="5" t="s">
        <v>128</v>
      </c>
      <c r="F29" s="5" t="s">
        <v>14</v>
      </c>
      <c r="G29" s="5" t="s">
        <v>11</v>
      </c>
    </row>
    <row r="30" spans="1:7" ht="23.5" outlineLevel="1" collapsed="1">
      <c r="A30" s="5" t="s">
        <v>14</v>
      </c>
      <c r="B30" s="5" t="s">
        <v>60</v>
      </c>
      <c r="C30" s="9" t="s">
        <v>61</v>
      </c>
      <c r="D30" s="5" t="b">
        <f>EXACT(G29,"No")</f>
        <v>0</v>
      </c>
      <c r="E30" s="10" t="s">
        <v>108</v>
      </c>
      <c r="F30" s="5" t="s">
        <v>14</v>
      </c>
      <c r="G30" s="5" t="s">
        <v>13</v>
      </c>
    </row>
    <row r="31" spans="1:7" ht="23.5" outlineLevel="1" collapsed="1">
      <c r="A31" s="5" t="s">
        <v>14</v>
      </c>
      <c r="B31" s="5" t="s">
        <v>60</v>
      </c>
      <c r="C31" s="9" t="s">
        <v>61</v>
      </c>
      <c r="D31" s="5" t="b">
        <f>EXACT(G29,"Yes")</f>
        <v>1</v>
      </c>
      <c r="E31" s="10" t="s">
        <v>109</v>
      </c>
      <c r="F31" s="5" t="s">
        <v>14</v>
      </c>
      <c r="G31" s="5" t="s">
        <v>13</v>
      </c>
    </row>
    <row r="32" spans="1:7" outlineLevel="1" collapsed="1">
      <c r="A32" s="5" t="s">
        <v>11</v>
      </c>
      <c r="B32" s="5" t="s">
        <v>15</v>
      </c>
      <c r="C32" s="5" t="s">
        <v>13</v>
      </c>
      <c r="D32" s="5"/>
      <c r="E32" s="5" t="s">
        <v>100</v>
      </c>
      <c r="F32" s="5" t="s">
        <v>14</v>
      </c>
      <c r="G32" s="5" t="s">
        <v>17</v>
      </c>
    </row>
  </sheetData>
  <mergeCells count="3">
    <mergeCell ref="A1:G1"/>
    <mergeCell ref="B2:G2"/>
    <mergeCell ref="B3:G3"/>
  </mergeCells>
  <hyperlinks>
    <hyperlink ref="C5" location="#'Choose which renewable  (enum)'!A3" display="Choose which renewable  (enum)" xr:uid="{00000000-0004-0000-3000-000000000000}"/>
    <hyperlink ref="B6" location="#'Rural electrification projects'!A1" display="Rural electrification projects" xr:uid="{00000000-0004-0000-3000-000001000000}"/>
    <hyperlink ref="C7" location="#'Does the project mee 4 (enum)'!A3" display="Does the project mee 4 (enum)" xr:uid="{00000000-0004-0000-3000-000002000000}"/>
    <hyperlink ref="B11" location="#'Tech for small-scale off-grid '!A1" display="Tech for small-scale off-grid " xr:uid="{00000000-0004-0000-3000-000003000000}"/>
    <hyperlink ref="C12" location="#'Does the project mee 3 (enum)'!A3" display="Does the project mee 3 (enum)" xr:uid="{00000000-0004-0000-3000-000004000000}"/>
    <hyperlink ref="B16" location="#'Tech for small-scale grid-conn'!A1" display="Tech for small-scale grid-conn" xr:uid="{00000000-0004-0000-3000-000005000000}"/>
    <hyperlink ref="C17" location="#'Does the project includ (enum)'!A3" display="Does the project includ (enum)" xr:uid="{00000000-0004-0000-3000-000006000000}"/>
    <hyperlink ref="B21" location="#'Tech for large-scale isolated '!A1" display="Tech for large-scale isolated " xr:uid="{00000000-0004-0000-3000-000007000000}"/>
    <hyperlink ref="C23" location="#'Does the project mee 2 (enum)'!A3" display="Does the project mee 2 (enum)" xr:uid="{00000000-0004-0000-3000-000008000000}"/>
    <hyperlink ref="B27" location="#'Tech for large-scale grid-conn'!A1" display="Tech for large-scale grid-conn" xr:uid="{00000000-0004-0000-3000-000009000000}"/>
    <hyperlink ref="C28" location="#'Choose which grid-conne (enum)'!A3" display="Choose which grid-conne (enum)" xr:uid="{00000000-0004-0000-3000-00000A000000}"/>
    <hyperlink ref="C29" location="#'Does the project mee 1 (enum)'!A3" display="Does the project mee 1 (enum)" xr:uid="{00000000-0004-0000-3000-00000B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7">
        <x14:dataValidation type="list" allowBlank="1" xr:uid="{00000000-0002-0000-3000-000000000000}">
          <x14:formula1>
            <xm:f>'Does the project mee 3 (enum)'!A3:A4</xm:f>
          </x14:formula1>
          <xm:sqref>G12</xm:sqref>
        </x14:dataValidation>
        <x14:dataValidation type="list" allowBlank="1" xr:uid="{00000000-0002-0000-3000-000001000000}">
          <x14:formula1>
            <xm:f>'Does the project includ (enum)'!A3:A4</xm:f>
          </x14:formula1>
          <xm:sqref>G17</xm:sqref>
        </x14:dataValidation>
        <x14:dataValidation type="list" allowBlank="1" xr:uid="{00000000-0002-0000-3000-000002000000}">
          <x14:formula1>
            <xm:f>'Does the project mee 2 (enum)'!A3:A4</xm:f>
          </x14:formula1>
          <xm:sqref>G23</xm:sqref>
        </x14:dataValidation>
        <x14:dataValidation type="list" allowBlank="1" xr:uid="{00000000-0002-0000-3000-000003000000}">
          <x14:formula1>
            <xm:f>'Choose which grid-conne (enum)'!A3:A7</xm:f>
          </x14:formula1>
          <xm:sqref>G28</xm:sqref>
        </x14:dataValidation>
        <x14:dataValidation type="list" allowBlank="1" xr:uid="{00000000-0002-0000-3000-000004000000}">
          <x14:formula1>
            <xm:f>'Does the project mee 1 (enum)'!A3:A4</xm:f>
          </x14:formula1>
          <xm:sqref>G29</xm:sqref>
        </x14:dataValidation>
        <x14:dataValidation type="list" allowBlank="1" xr:uid="{00000000-0002-0000-3000-000005000000}">
          <x14:formula1>
            <xm:f>'Choose which renewable  (enum)'!A3:A7</xm:f>
          </x14:formula1>
          <xm:sqref>G5</xm:sqref>
        </x14:dataValidation>
        <x14:dataValidation type="list" allowBlank="1" xr:uid="{00000000-0002-0000-3000-000006000000}">
          <x14:formula1>
            <xm:f>'Does the project mee 4 (enum)'!A3:A4</xm:f>
          </x14:formula1>
          <xm:sqref>G7</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outlinePr summaryBelow="0" summaryRight="0"/>
  </sheetPr>
  <dimension ref="A1:G6"/>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96</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97</v>
      </c>
      <c r="D5" s="3"/>
      <c r="E5" s="3" t="s">
        <v>98</v>
      </c>
      <c r="F5" s="3" t="s">
        <v>14</v>
      </c>
      <c r="G5" s="3" t="s">
        <v>99</v>
      </c>
    </row>
    <row r="6" spans="1:7">
      <c r="A6" s="3" t="s">
        <v>11</v>
      </c>
      <c r="B6" s="3" t="s">
        <v>15</v>
      </c>
      <c r="C6" s="3" t="s">
        <v>13</v>
      </c>
      <c r="D6" s="3"/>
      <c r="E6" s="3" t="s">
        <v>100</v>
      </c>
      <c r="F6" s="3" t="s">
        <v>14</v>
      </c>
      <c r="G6" s="3" t="s">
        <v>17</v>
      </c>
    </row>
  </sheetData>
  <mergeCells count="3">
    <mergeCell ref="A1:G1"/>
    <mergeCell ref="B2:G2"/>
    <mergeCell ref="B3:G3"/>
  </mergeCells>
  <hyperlinks>
    <hyperlink ref="C5" location="#'Choose which technology (enum)'!A3" display="Choose which technology (enum)" xr:uid="{00000000-0004-0000-3100-000000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00000000-0002-0000-3100-000000000000}">
          <x14:formula1>
            <xm:f>'Choose which technology (enum)'!A3:A5</xm:f>
          </x14:formula1>
          <xm:sqref>G5</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outlinePr summaryBelow="0" summaryRight="0"/>
  </sheetPr>
  <dimension ref="A1:G8"/>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131</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58">
      <c r="A5" s="3" t="s">
        <v>11</v>
      </c>
      <c r="B5" s="3" t="s">
        <v>53</v>
      </c>
      <c r="C5" s="4" t="s">
        <v>137</v>
      </c>
      <c r="D5" s="3"/>
      <c r="E5" s="3" t="s">
        <v>138</v>
      </c>
      <c r="F5" s="3" t="s">
        <v>14</v>
      </c>
      <c r="G5" s="3" t="s">
        <v>11</v>
      </c>
    </row>
    <row r="6" spans="1:7" ht="23.5">
      <c r="A6" s="3" t="s">
        <v>14</v>
      </c>
      <c r="B6" s="3" t="s">
        <v>60</v>
      </c>
      <c r="C6" s="12" t="s">
        <v>61</v>
      </c>
      <c r="D6" s="3" t="b">
        <f>EXACT(G5,"No")</f>
        <v>0</v>
      </c>
      <c r="E6" s="13" t="s">
        <v>108</v>
      </c>
      <c r="F6" s="3" t="s">
        <v>14</v>
      </c>
      <c r="G6" s="3" t="s">
        <v>13</v>
      </c>
    </row>
    <row r="7" spans="1:7" ht="23.5">
      <c r="A7" s="3" t="s">
        <v>14</v>
      </c>
      <c r="B7" s="3" t="s">
        <v>60</v>
      </c>
      <c r="C7" s="12" t="s">
        <v>61</v>
      </c>
      <c r="D7" s="3" t="b">
        <f>EXACT(G5,"Yes")</f>
        <v>1</v>
      </c>
      <c r="E7" s="13" t="s">
        <v>109</v>
      </c>
      <c r="F7" s="3" t="s">
        <v>14</v>
      </c>
      <c r="G7" s="3" t="s">
        <v>13</v>
      </c>
    </row>
    <row r="8" spans="1:7">
      <c r="A8" s="3" t="s">
        <v>11</v>
      </c>
      <c r="B8" s="3" t="s">
        <v>15</v>
      </c>
      <c r="C8" s="3" t="s">
        <v>13</v>
      </c>
      <c r="D8" s="3"/>
      <c r="E8" s="3" t="s">
        <v>100</v>
      </c>
      <c r="F8" s="3" t="s">
        <v>14</v>
      </c>
      <c r="G8" s="3" t="s">
        <v>17</v>
      </c>
    </row>
  </sheetData>
  <mergeCells count="3">
    <mergeCell ref="A1:G1"/>
    <mergeCell ref="B2:G2"/>
    <mergeCell ref="B3:G3"/>
  </mergeCells>
  <hyperlinks>
    <hyperlink ref="C5" location="#'Does project meet the f (enum)'!A3" display="Does project meet the f (enum)" xr:uid="{00000000-0004-0000-3200-000000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00000000-0002-0000-3200-000000000000}">
          <x14:formula1>
            <xm:f>'Does project meet the f (enum)'!A3:A4</xm:f>
          </x14:formula1>
          <xm:sqref>G5</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outlinePr summaryBelow="0" summaryRight="0"/>
  </sheetPr>
  <dimension ref="A1:G8"/>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133</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116">
      <c r="A5" s="3" t="s">
        <v>11</v>
      </c>
      <c r="B5" s="3" t="s">
        <v>53</v>
      </c>
      <c r="C5" s="4" t="s">
        <v>134</v>
      </c>
      <c r="D5" s="3"/>
      <c r="E5" s="3" t="s">
        <v>135</v>
      </c>
      <c r="F5" s="3" t="s">
        <v>14</v>
      </c>
      <c r="G5" s="3" t="s">
        <v>11</v>
      </c>
    </row>
    <row r="6" spans="1:7" ht="23.5">
      <c r="A6" s="3" t="s">
        <v>14</v>
      </c>
      <c r="B6" s="3" t="s">
        <v>60</v>
      </c>
      <c r="C6" s="12" t="s">
        <v>61</v>
      </c>
      <c r="D6" s="3" t="b">
        <f>EXACT(G5,"No")</f>
        <v>0</v>
      </c>
      <c r="E6" s="13" t="s">
        <v>108</v>
      </c>
      <c r="F6" s="3" t="s">
        <v>14</v>
      </c>
      <c r="G6" s="3" t="s">
        <v>13</v>
      </c>
    </row>
    <row r="7" spans="1:7" ht="23.5">
      <c r="A7" s="3" t="s">
        <v>14</v>
      </c>
      <c r="B7" s="3" t="s">
        <v>60</v>
      </c>
      <c r="C7" s="12" t="s">
        <v>61</v>
      </c>
      <c r="D7" s="3" t="b">
        <f>EXACT(G5,"Yes")</f>
        <v>1</v>
      </c>
      <c r="E7" s="13" t="s">
        <v>109</v>
      </c>
      <c r="F7" s="3" t="s">
        <v>14</v>
      </c>
      <c r="G7" s="3" t="s">
        <v>13</v>
      </c>
    </row>
    <row r="8" spans="1:7">
      <c r="A8" s="3" t="s">
        <v>11</v>
      </c>
      <c r="B8" s="3" t="s">
        <v>15</v>
      </c>
      <c r="C8" s="3" t="s">
        <v>13</v>
      </c>
      <c r="D8" s="3"/>
      <c r="E8" s="3" t="s">
        <v>100</v>
      </c>
      <c r="F8" s="3" t="s">
        <v>14</v>
      </c>
      <c r="G8" s="3" t="s">
        <v>17</v>
      </c>
    </row>
  </sheetData>
  <mergeCells count="3">
    <mergeCell ref="A1:G1"/>
    <mergeCell ref="B2:G2"/>
    <mergeCell ref="B3:G3"/>
  </mergeCells>
  <hyperlinks>
    <hyperlink ref="C5" location="#'Does the project meet t (enum)'!A3" display="Does the project meet t (enum)" xr:uid="{00000000-0004-0000-3300-000000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00000000-0002-0000-3300-000000000000}">
          <x14:formula1>
            <xm:f>'Does the project meet t (enum)'!A3:A4</xm:f>
          </x14:formula1>
          <xm:sqref>G5</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outlinePr summaryBelow="0" summaryRight="0"/>
  </sheetPr>
  <dimension ref="A1:G9"/>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104</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124</v>
      </c>
      <c r="D5" s="3"/>
      <c r="E5" s="3" t="s">
        <v>125</v>
      </c>
      <c r="F5" s="3" t="s">
        <v>14</v>
      </c>
      <c r="G5" s="3" t="s">
        <v>126</v>
      </c>
    </row>
    <row r="6" spans="1:7" ht="72.5">
      <c r="A6" s="3" t="s">
        <v>11</v>
      </c>
      <c r="B6" s="3" t="s">
        <v>53</v>
      </c>
      <c r="C6" s="4" t="s">
        <v>127</v>
      </c>
      <c r="D6" s="3"/>
      <c r="E6" s="3" t="s">
        <v>128</v>
      </c>
      <c r="F6" s="3" t="s">
        <v>14</v>
      </c>
      <c r="G6" s="3" t="s">
        <v>11</v>
      </c>
    </row>
    <row r="7" spans="1:7" ht="23.5">
      <c r="A7" s="3" t="s">
        <v>14</v>
      </c>
      <c r="B7" s="3" t="s">
        <v>60</v>
      </c>
      <c r="C7" s="12" t="s">
        <v>61</v>
      </c>
      <c r="D7" s="3" t="b">
        <f>EXACT(G6,"No")</f>
        <v>0</v>
      </c>
      <c r="E7" s="13" t="s">
        <v>108</v>
      </c>
      <c r="F7" s="3" t="s">
        <v>14</v>
      </c>
      <c r="G7" s="3" t="s">
        <v>13</v>
      </c>
    </row>
    <row r="8" spans="1:7" ht="23.5">
      <c r="A8" s="3" t="s">
        <v>14</v>
      </c>
      <c r="B8" s="3" t="s">
        <v>60</v>
      </c>
      <c r="C8" s="12" t="s">
        <v>61</v>
      </c>
      <c r="D8" s="3" t="b">
        <f>EXACT(G6,"Yes")</f>
        <v>1</v>
      </c>
      <c r="E8" s="13" t="s">
        <v>109</v>
      </c>
      <c r="F8" s="3" t="s">
        <v>14</v>
      </c>
      <c r="G8" s="3" t="s">
        <v>13</v>
      </c>
    </row>
    <row r="9" spans="1:7">
      <c r="A9" s="3" t="s">
        <v>11</v>
      </c>
      <c r="B9" s="3" t="s">
        <v>15</v>
      </c>
      <c r="C9" s="3" t="s">
        <v>13</v>
      </c>
      <c r="D9" s="3"/>
      <c r="E9" s="3" t="s">
        <v>100</v>
      </c>
      <c r="F9" s="3" t="s">
        <v>14</v>
      </c>
      <c r="G9" s="3" t="s">
        <v>17</v>
      </c>
    </row>
  </sheetData>
  <mergeCells count="3">
    <mergeCell ref="A1:G1"/>
    <mergeCell ref="B2:G2"/>
    <mergeCell ref="B3:G3"/>
  </mergeCells>
  <hyperlinks>
    <hyperlink ref="C5" location="#'Choose which grid-conne (enum)'!A3" display="Choose which grid-conne (enum)" xr:uid="{00000000-0004-0000-3400-000000000000}"/>
    <hyperlink ref="C6" location="#'Does the project mee 1 (enum)'!A3" display="Does the project mee 1 (enum)" xr:uid="{00000000-0004-0000-3400-000001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00000000-0002-0000-3400-000000000000}">
          <x14:formula1>
            <xm:f>'Choose which grid-conne (enum)'!A3:A7</xm:f>
          </x14:formula1>
          <xm:sqref>G5</xm:sqref>
        </x14:dataValidation>
        <x14:dataValidation type="list" allowBlank="1" xr:uid="{00000000-0002-0000-3400-000001000000}">
          <x14:formula1>
            <xm:f>'Does the project mee 1 (enum)'!A3:A4</xm:f>
          </x14:formula1>
          <xm:sqref>G6</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outlinePr summaryBelow="0" summaryRight="0"/>
  </sheetPr>
  <dimension ref="A1:G9"/>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119</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3" t="s">
        <v>13</v>
      </c>
      <c r="D5" s="3"/>
      <c r="E5" s="3" t="s">
        <v>120</v>
      </c>
      <c r="F5" s="3" t="s">
        <v>14</v>
      </c>
      <c r="G5" s="3" t="s">
        <v>13</v>
      </c>
    </row>
    <row r="6" spans="1:7" ht="87">
      <c r="A6" s="3" t="s">
        <v>11</v>
      </c>
      <c r="B6" s="3" t="s">
        <v>53</v>
      </c>
      <c r="C6" s="4" t="s">
        <v>121</v>
      </c>
      <c r="D6" s="3"/>
      <c r="E6" s="3" t="s">
        <v>122</v>
      </c>
      <c r="F6" s="3" t="s">
        <v>14</v>
      </c>
      <c r="G6" s="3" t="s">
        <v>11</v>
      </c>
    </row>
    <row r="7" spans="1:7" ht="23.5">
      <c r="A7" s="3" t="s">
        <v>14</v>
      </c>
      <c r="B7" s="3" t="s">
        <v>60</v>
      </c>
      <c r="C7" s="12" t="s">
        <v>61</v>
      </c>
      <c r="D7" s="3" t="b">
        <f>EXACT(G6,"No")</f>
        <v>0</v>
      </c>
      <c r="E7" s="13" t="s">
        <v>108</v>
      </c>
      <c r="F7" s="3" t="s">
        <v>14</v>
      </c>
      <c r="G7" s="3" t="s">
        <v>13</v>
      </c>
    </row>
    <row r="8" spans="1:7" ht="23.5">
      <c r="A8" s="3" t="s">
        <v>14</v>
      </c>
      <c r="B8" s="3" t="s">
        <v>60</v>
      </c>
      <c r="C8" s="12" t="s">
        <v>61</v>
      </c>
      <c r="D8" s="3" t="b">
        <f>EXACT(G6,"Yes")</f>
        <v>1</v>
      </c>
      <c r="E8" s="13" t="s">
        <v>109</v>
      </c>
      <c r="F8" s="3" t="s">
        <v>14</v>
      </c>
      <c r="G8" s="3" t="s">
        <v>13</v>
      </c>
    </row>
    <row r="9" spans="1:7">
      <c r="A9" s="3" t="s">
        <v>11</v>
      </c>
      <c r="B9" s="3" t="s">
        <v>15</v>
      </c>
      <c r="C9" s="3" t="s">
        <v>13</v>
      </c>
      <c r="D9" s="3"/>
      <c r="E9" s="3" t="s">
        <v>100</v>
      </c>
      <c r="F9" s="3" t="s">
        <v>14</v>
      </c>
      <c r="G9" s="3" t="s">
        <v>17</v>
      </c>
    </row>
  </sheetData>
  <mergeCells count="3">
    <mergeCell ref="A1:G1"/>
    <mergeCell ref="B2:G2"/>
    <mergeCell ref="B3:G3"/>
  </mergeCells>
  <hyperlinks>
    <hyperlink ref="C6" location="#'Does the project mee 2 (enum)'!A3" display="Does the project mee 2 (enum)" xr:uid="{00000000-0004-0000-3500-000000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00000000-0002-0000-3500-000000000000}">
          <x14:formula1>
            <xm:f>'Does the project mee 2 (enum)'!A3:A4</xm:f>
          </x14:formula1>
          <xm:sqref>G6</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outlinePr summaryBelow="0" summaryRight="0"/>
  </sheetPr>
  <dimension ref="A1:G8"/>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115</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72.5">
      <c r="A5" s="3" t="s">
        <v>11</v>
      </c>
      <c r="B5" s="3" t="s">
        <v>53</v>
      </c>
      <c r="C5" s="4" t="s">
        <v>116</v>
      </c>
      <c r="D5" s="3"/>
      <c r="E5" s="3" t="s">
        <v>117</v>
      </c>
      <c r="F5" s="3" t="s">
        <v>14</v>
      </c>
      <c r="G5" s="3" t="s">
        <v>11</v>
      </c>
    </row>
    <row r="6" spans="1:7" ht="23.5">
      <c r="A6" s="3" t="s">
        <v>14</v>
      </c>
      <c r="B6" s="3" t="s">
        <v>60</v>
      </c>
      <c r="C6" s="12" t="s">
        <v>61</v>
      </c>
      <c r="D6" s="3" t="b">
        <f>EXACT(G5,"No")</f>
        <v>0</v>
      </c>
      <c r="E6" s="13" t="s">
        <v>108</v>
      </c>
      <c r="F6" s="3" t="s">
        <v>14</v>
      </c>
      <c r="G6" s="3" t="s">
        <v>13</v>
      </c>
    </row>
    <row r="7" spans="1:7" ht="23.5">
      <c r="A7" s="3" t="s">
        <v>14</v>
      </c>
      <c r="B7" s="3" t="s">
        <v>60</v>
      </c>
      <c r="C7" s="12" t="s">
        <v>61</v>
      </c>
      <c r="D7" s="3" t="b">
        <f>EXACT(G5,"Yes")</f>
        <v>1</v>
      </c>
      <c r="E7" s="13" t="s">
        <v>109</v>
      </c>
      <c r="F7" s="3" t="s">
        <v>14</v>
      </c>
      <c r="G7" s="3" t="s">
        <v>13</v>
      </c>
    </row>
    <row r="8" spans="1:7">
      <c r="A8" s="3" t="s">
        <v>11</v>
      </c>
      <c r="B8" s="3" t="s">
        <v>15</v>
      </c>
      <c r="C8" s="3" t="s">
        <v>13</v>
      </c>
      <c r="D8" s="3"/>
      <c r="E8" s="3" t="s">
        <v>100</v>
      </c>
      <c r="F8" s="3" t="s">
        <v>14</v>
      </c>
      <c r="G8" s="3" t="s">
        <v>17</v>
      </c>
    </row>
  </sheetData>
  <mergeCells count="3">
    <mergeCell ref="A1:G1"/>
    <mergeCell ref="B2:G2"/>
    <mergeCell ref="B3:G3"/>
  </mergeCells>
  <hyperlinks>
    <hyperlink ref="C5" location="#'Does the project includ (enum)'!A3" display="Does the project includ (enum)" xr:uid="{00000000-0004-0000-3600-000000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00000000-0002-0000-3600-000000000000}">
          <x14:formula1>
            <xm:f>'Does the project includ (enum)'!A3:A4</xm:f>
          </x14:formula1>
          <xm:sqref>G5</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outlinePr summaryBelow="0" summaryRight="0"/>
  </sheetPr>
  <dimension ref="A1:G8"/>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111</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87">
      <c r="A5" s="3" t="s">
        <v>11</v>
      </c>
      <c r="B5" s="3" t="s">
        <v>53</v>
      </c>
      <c r="C5" s="4" t="s">
        <v>112</v>
      </c>
      <c r="D5" s="3"/>
      <c r="E5" s="3" t="s">
        <v>113</v>
      </c>
      <c r="F5" s="3" t="s">
        <v>14</v>
      </c>
      <c r="G5" s="3" t="s">
        <v>11</v>
      </c>
    </row>
    <row r="6" spans="1:7" ht="23.5">
      <c r="A6" s="3" t="s">
        <v>14</v>
      </c>
      <c r="B6" s="3" t="s">
        <v>60</v>
      </c>
      <c r="C6" s="12" t="s">
        <v>61</v>
      </c>
      <c r="D6" s="3" t="b">
        <f>EXACT(G5,"No")</f>
        <v>0</v>
      </c>
      <c r="E6" s="13" t="s">
        <v>108</v>
      </c>
      <c r="F6" s="3" t="s">
        <v>14</v>
      </c>
      <c r="G6" s="3" t="s">
        <v>13</v>
      </c>
    </row>
    <row r="7" spans="1:7" ht="23.5">
      <c r="A7" s="3" t="s">
        <v>14</v>
      </c>
      <c r="B7" s="3" t="s">
        <v>60</v>
      </c>
      <c r="C7" s="12" t="s">
        <v>61</v>
      </c>
      <c r="D7" s="3" t="b">
        <f>EXACT(G5,"Yes")</f>
        <v>1</v>
      </c>
      <c r="E7" s="13" t="s">
        <v>109</v>
      </c>
      <c r="F7" s="3" t="s">
        <v>14</v>
      </c>
      <c r="G7" s="3" t="s">
        <v>13</v>
      </c>
    </row>
    <row r="8" spans="1:7">
      <c r="A8" s="3" t="s">
        <v>11</v>
      </c>
      <c r="B8" s="3" t="s">
        <v>15</v>
      </c>
      <c r="C8" s="3" t="s">
        <v>13</v>
      </c>
      <c r="D8" s="3"/>
      <c r="E8" s="3" t="s">
        <v>100</v>
      </c>
      <c r="F8" s="3" t="s">
        <v>14</v>
      </c>
      <c r="G8" s="3" t="s">
        <v>17</v>
      </c>
    </row>
  </sheetData>
  <mergeCells count="3">
    <mergeCell ref="A1:G1"/>
    <mergeCell ref="B2:G2"/>
    <mergeCell ref="B3:G3"/>
  </mergeCells>
  <hyperlinks>
    <hyperlink ref="C5" location="#'Does the project mee 3 (enum)'!A3" display="Does the project mee 3 (enum)" xr:uid="{00000000-0004-0000-3700-000000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00000000-0002-0000-3700-000000000000}">
          <x14:formula1>
            <xm:f>'Does the project mee 3 (enum)'!A3:A4</xm:f>
          </x14:formula1>
          <xm:sqref>G5</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outlinePr summaryBelow="0" summaryRight="0"/>
  </sheetPr>
  <dimension ref="A1:G8"/>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105</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101.5">
      <c r="A5" s="3" t="s">
        <v>11</v>
      </c>
      <c r="B5" s="3" t="s">
        <v>53</v>
      </c>
      <c r="C5" s="4" t="s">
        <v>106</v>
      </c>
      <c r="D5" s="3"/>
      <c r="E5" s="3" t="s">
        <v>107</v>
      </c>
      <c r="F5" s="3" t="s">
        <v>14</v>
      </c>
      <c r="G5" s="3" t="s">
        <v>11</v>
      </c>
    </row>
    <row r="6" spans="1:7" ht="23.5">
      <c r="A6" s="3" t="s">
        <v>14</v>
      </c>
      <c r="B6" s="3" t="s">
        <v>60</v>
      </c>
      <c r="C6" s="12" t="s">
        <v>61</v>
      </c>
      <c r="D6" s="3" t="b">
        <f>EXACT(G5,"No")</f>
        <v>0</v>
      </c>
      <c r="E6" s="13" t="s">
        <v>108</v>
      </c>
      <c r="F6" s="3" t="s">
        <v>14</v>
      </c>
      <c r="G6" s="3" t="s">
        <v>13</v>
      </c>
    </row>
    <row r="7" spans="1:7" ht="23.5">
      <c r="A7" s="3" t="s">
        <v>14</v>
      </c>
      <c r="B7" s="3" t="s">
        <v>60</v>
      </c>
      <c r="C7" s="12" t="s">
        <v>61</v>
      </c>
      <c r="D7" s="3" t="b">
        <f>EXACT(G5,"Yes")</f>
        <v>1</v>
      </c>
      <c r="E7" s="13" t="s">
        <v>109</v>
      </c>
      <c r="F7" s="3" t="s">
        <v>14</v>
      </c>
      <c r="G7" s="3" t="s">
        <v>13</v>
      </c>
    </row>
    <row r="8" spans="1:7">
      <c r="A8" s="3" t="s">
        <v>11</v>
      </c>
      <c r="B8" s="3" t="s">
        <v>15</v>
      </c>
      <c r="C8" s="3" t="s">
        <v>13</v>
      </c>
      <c r="D8" s="3"/>
      <c r="E8" s="3" t="s">
        <v>100</v>
      </c>
      <c r="F8" s="3" t="s">
        <v>14</v>
      </c>
      <c r="G8" s="3" t="s">
        <v>17</v>
      </c>
    </row>
  </sheetData>
  <mergeCells count="3">
    <mergeCell ref="A1:G1"/>
    <mergeCell ref="B2:G2"/>
    <mergeCell ref="B3:G3"/>
  </mergeCells>
  <hyperlinks>
    <hyperlink ref="C5" location="#'Does the project mee 4 (enum)'!A3" display="Does the project mee 4 (enum)" xr:uid="{00000000-0004-0000-3800-000000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00000000-0002-0000-3800-000000000000}">
          <x14:formula1>
            <xm:f>'Does the project mee 4 (enum)'!A3:A4</xm:f>
          </x14:formula1>
          <xm:sqref>G5</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outlinePr summaryBelow="0" summaryRight="0"/>
  </sheetPr>
  <dimension ref="A1:G6"/>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44</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c r="A5" s="3" t="s">
        <v>11</v>
      </c>
      <c r="B5" s="3" t="s">
        <v>41</v>
      </c>
      <c r="C5" s="3" t="s">
        <v>13</v>
      </c>
      <c r="D5" s="3"/>
      <c r="E5" s="3" t="s">
        <v>46</v>
      </c>
      <c r="F5" s="3" t="s">
        <v>14</v>
      </c>
      <c r="G5" s="3" t="s">
        <v>43</v>
      </c>
    </row>
    <row r="6" spans="1:7">
      <c r="A6" s="3" t="s">
        <v>11</v>
      </c>
      <c r="B6" s="3" t="s">
        <v>41</v>
      </c>
      <c r="C6" s="3" t="s">
        <v>13</v>
      </c>
      <c r="D6" s="3"/>
      <c r="E6" s="3" t="s">
        <v>47</v>
      </c>
      <c r="F6" s="3" t="s">
        <v>14</v>
      </c>
      <c r="G6" s="3" t="s">
        <v>43</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209"/>
  <sheetViews>
    <sheetView workbookViewId="0"/>
  </sheetViews>
  <sheetFormatPr defaultRowHeight="14.5" outlineLevelRow="7"/>
  <cols>
    <col min="1" max="1" width="20" customWidth="1"/>
    <col min="2" max="2" width="40" customWidth="1"/>
    <col min="3" max="4" width="20" customWidth="1"/>
    <col min="5" max="5" width="70" customWidth="1"/>
    <col min="6" max="6" width="30" customWidth="1"/>
    <col min="7" max="7" width="50" customWidth="1"/>
  </cols>
  <sheetData>
    <row r="1" spans="1:7" ht="18.5">
      <c r="A1" s="17" t="s">
        <v>193</v>
      </c>
      <c r="B1" s="17"/>
      <c r="C1" s="17"/>
      <c r="D1" s="17"/>
      <c r="E1" s="17"/>
      <c r="F1" s="17"/>
      <c r="G1" s="17"/>
    </row>
    <row r="2" spans="1:7" ht="18.5">
      <c r="A2" s="1" t="s">
        <v>1</v>
      </c>
      <c r="B2" s="18" t="s">
        <v>13</v>
      </c>
      <c r="C2" s="18"/>
      <c r="D2" s="18"/>
      <c r="E2" s="18"/>
      <c r="F2" s="18"/>
      <c r="G2" s="18"/>
    </row>
    <row r="3" spans="1:7" ht="18.5">
      <c r="A3" s="1" t="s">
        <v>2</v>
      </c>
      <c r="B3" s="18" t="s">
        <v>3</v>
      </c>
      <c r="C3" s="18"/>
      <c r="D3" s="18"/>
      <c r="E3" s="18"/>
      <c r="F3" s="18"/>
      <c r="G3" s="18"/>
    </row>
    <row r="4" spans="1:7" ht="18.5">
      <c r="A4" s="2" t="s">
        <v>4</v>
      </c>
      <c r="B4" s="2" t="s">
        <v>5</v>
      </c>
      <c r="C4" s="2" t="s">
        <v>6</v>
      </c>
      <c r="D4" s="2" t="s">
        <v>7</v>
      </c>
      <c r="E4" s="2" t="s">
        <v>8</v>
      </c>
      <c r="F4" s="2" t="s">
        <v>9</v>
      </c>
      <c r="G4" s="2" t="s">
        <v>10</v>
      </c>
    </row>
    <row r="5" spans="1:7">
      <c r="A5" s="3" t="s">
        <v>11</v>
      </c>
      <c r="B5" s="3" t="s">
        <v>15</v>
      </c>
      <c r="C5" s="3" t="s">
        <v>13</v>
      </c>
      <c r="D5" s="3"/>
      <c r="E5" s="3" t="s">
        <v>194</v>
      </c>
      <c r="F5" s="3" t="s">
        <v>14</v>
      </c>
      <c r="G5" s="3" t="s">
        <v>17</v>
      </c>
    </row>
    <row r="6" spans="1:7" ht="29">
      <c r="A6" s="3" t="s">
        <v>11</v>
      </c>
      <c r="B6" s="3" t="s">
        <v>53</v>
      </c>
      <c r="C6" s="4" t="s">
        <v>195</v>
      </c>
      <c r="D6" s="3"/>
      <c r="E6" s="3" t="s">
        <v>196</v>
      </c>
      <c r="F6" s="3" t="s">
        <v>14</v>
      </c>
      <c r="G6" s="3" t="s">
        <v>197</v>
      </c>
    </row>
    <row r="7" spans="1:7">
      <c r="A7" s="3" t="s">
        <v>14</v>
      </c>
      <c r="B7" s="4" t="s">
        <v>198</v>
      </c>
      <c r="C7" s="3" t="s">
        <v>13</v>
      </c>
      <c r="D7" s="3" t="b">
        <f>EXACT(G6,"Annual")</f>
        <v>0</v>
      </c>
      <c r="E7" s="3" t="s">
        <v>199</v>
      </c>
      <c r="F7" s="3" t="s">
        <v>14</v>
      </c>
      <c r="G7" s="3" t="s">
        <v>13</v>
      </c>
    </row>
    <row r="8" spans="1:7" ht="29" outlineLevel="1" collapsed="1">
      <c r="A8" s="5" t="s">
        <v>11</v>
      </c>
      <c r="B8" s="5" t="s">
        <v>53</v>
      </c>
      <c r="C8" s="8" t="s">
        <v>200</v>
      </c>
      <c r="D8" s="5"/>
      <c r="E8" s="5" t="s">
        <v>199</v>
      </c>
      <c r="F8" s="5" t="s">
        <v>14</v>
      </c>
      <c r="G8" s="5" t="s">
        <v>11</v>
      </c>
    </row>
    <row r="9" spans="1:7" outlineLevel="1" collapsed="1">
      <c r="A9" s="6" t="s">
        <v>14</v>
      </c>
      <c r="B9" s="7" t="s">
        <v>201</v>
      </c>
      <c r="C9" s="6" t="s">
        <v>13</v>
      </c>
      <c r="D9" s="6" t="b">
        <f>EXACT(G8,"No")</f>
        <v>0</v>
      </c>
      <c r="E9" s="6" t="s">
        <v>202</v>
      </c>
      <c r="F9" s="6" t="s">
        <v>14</v>
      </c>
      <c r="G9" s="6" t="s">
        <v>13</v>
      </c>
    </row>
    <row r="10" spans="1:7" ht="29" outlineLevel="2" collapsed="1">
      <c r="A10" s="5" t="s">
        <v>11</v>
      </c>
      <c r="B10" s="5" t="s">
        <v>53</v>
      </c>
      <c r="C10" s="8" t="s">
        <v>203</v>
      </c>
      <c r="D10" s="5"/>
      <c r="E10" s="5" t="s">
        <v>202</v>
      </c>
      <c r="F10" s="5" t="s">
        <v>14</v>
      </c>
      <c r="G10" s="5" t="s">
        <v>11</v>
      </c>
    </row>
    <row r="11" spans="1:7" outlineLevel="2" collapsed="1">
      <c r="A11" s="6" t="s">
        <v>14</v>
      </c>
      <c r="B11" s="7" t="s">
        <v>204</v>
      </c>
      <c r="C11" s="6" t="s">
        <v>13</v>
      </c>
      <c r="D11" s="6" t="b">
        <f>EXACT(G10,"No")</f>
        <v>0</v>
      </c>
      <c r="E11" s="6" t="s">
        <v>205</v>
      </c>
      <c r="F11" s="6" t="s">
        <v>14</v>
      </c>
      <c r="G11" s="6" t="s">
        <v>13</v>
      </c>
    </row>
    <row r="12" spans="1:7" ht="29" outlineLevel="3" collapsed="1">
      <c r="A12" s="5" t="s">
        <v>11</v>
      </c>
      <c r="B12" s="5" t="s">
        <v>53</v>
      </c>
      <c r="C12" s="8" t="s">
        <v>206</v>
      </c>
      <c r="D12" s="5"/>
      <c r="E12" s="5" t="s">
        <v>205</v>
      </c>
      <c r="F12" s="5" t="s">
        <v>14</v>
      </c>
      <c r="G12" s="5" t="s">
        <v>11</v>
      </c>
    </row>
    <row r="13" spans="1:7" outlineLevel="3" collapsed="1">
      <c r="A13" s="6" t="s">
        <v>14</v>
      </c>
      <c r="B13" s="7" t="s">
        <v>207</v>
      </c>
      <c r="C13" s="6" t="s">
        <v>13</v>
      </c>
      <c r="D13" s="6" t="b">
        <f>EXACT(G12,"No")</f>
        <v>0</v>
      </c>
      <c r="E13" s="6" t="s">
        <v>208</v>
      </c>
      <c r="F13" s="6" t="s">
        <v>14</v>
      </c>
      <c r="G13" s="6" t="s">
        <v>13</v>
      </c>
    </row>
    <row r="14" spans="1:7" ht="29" outlineLevel="4" collapsed="1">
      <c r="A14" s="5" t="s">
        <v>11</v>
      </c>
      <c r="B14" s="5" t="s">
        <v>53</v>
      </c>
      <c r="C14" s="8" t="s">
        <v>328</v>
      </c>
      <c r="D14" s="5"/>
      <c r="E14" s="5" t="s">
        <v>208</v>
      </c>
      <c r="F14" s="5" t="s">
        <v>14</v>
      </c>
      <c r="G14" s="5" t="s">
        <v>11</v>
      </c>
    </row>
    <row r="15" spans="1:7" ht="29" outlineLevel="4" collapsed="1">
      <c r="A15" s="6" t="s">
        <v>14</v>
      </c>
      <c r="B15" s="7" t="s">
        <v>329</v>
      </c>
      <c r="C15" s="6" t="s">
        <v>13</v>
      </c>
      <c r="D15" s="6" t="b">
        <f>EXACT(G14,"No")</f>
        <v>0</v>
      </c>
      <c r="E15" s="6" t="s">
        <v>330</v>
      </c>
      <c r="F15" s="6" t="s">
        <v>14</v>
      </c>
      <c r="G15" s="6" t="s">
        <v>13</v>
      </c>
    </row>
    <row r="16" spans="1:7" ht="29" outlineLevel="5" collapsed="1">
      <c r="A16" s="5" t="s">
        <v>11</v>
      </c>
      <c r="B16" s="5" t="s">
        <v>53</v>
      </c>
      <c r="C16" s="8" t="s">
        <v>395</v>
      </c>
      <c r="D16" s="5"/>
      <c r="E16" s="5" t="s">
        <v>330</v>
      </c>
      <c r="F16" s="5" t="s">
        <v>14</v>
      </c>
      <c r="G16" s="5" t="s">
        <v>11</v>
      </c>
    </row>
    <row r="17" spans="1:7" ht="47" outlineLevel="5" collapsed="1">
      <c r="A17" s="5" t="s">
        <v>14</v>
      </c>
      <c r="B17" s="5" t="s">
        <v>60</v>
      </c>
      <c r="C17" s="9" t="s">
        <v>61</v>
      </c>
      <c r="D17" s="5" t="b">
        <f>EXACT(G16,"No")</f>
        <v>0</v>
      </c>
      <c r="E17" s="10" t="s">
        <v>396</v>
      </c>
      <c r="F17" s="5" t="s">
        <v>14</v>
      </c>
      <c r="G17" s="5" t="s">
        <v>13</v>
      </c>
    </row>
    <row r="18" spans="1:7" outlineLevel="5" collapsed="1">
      <c r="A18" s="6" t="s">
        <v>14</v>
      </c>
      <c r="B18" s="7" t="s">
        <v>211</v>
      </c>
      <c r="C18" s="6" t="s">
        <v>13</v>
      </c>
      <c r="D18" s="6" t="b">
        <f>EXACT(G16,"Yes")</f>
        <v>1</v>
      </c>
      <c r="E18" s="6" t="s">
        <v>397</v>
      </c>
      <c r="F18" s="6" t="s">
        <v>14</v>
      </c>
      <c r="G18" s="6" t="s">
        <v>13</v>
      </c>
    </row>
    <row r="19" spans="1:7" ht="29" outlineLevel="6" collapsed="1">
      <c r="A19" s="5" t="s">
        <v>11</v>
      </c>
      <c r="B19" s="5" t="s">
        <v>53</v>
      </c>
      <c r="C19" s="8" t="s">
        <v>213</v>
      </c>
      <c r="D19" s="5"/>
      <c r="E19" s="5" t="s">
        <v>214</v>
      </c>
      <c r="F19" s="5" t="s">
        <v>14</v>
      </c>
      <c r="G19" s="5" t="s">
        <v>215</v>
      </c>
    </row>
    <row r="20" spans="1:7" ht="29" outlineLevel="6" collapsed="1">
      <c r="A20" s="6" t="s">
        <v>14</v>
      </c>
      <c r="B20" s="7" t="s">
        <v>216</v>
      </c>
      <c r="C20" s="6" t="s">
        <v>13</v>
      </c>
      <c r="D20" s="6" t="b">
        <f>EXACT(G19,"Based on the total net electricity generation of all power plants serving the system and the fuel types and total fuel consumption of the project electricity system")</f>
        <v>0</v>
      </c>
      <c r="E20" s="6" t="s">
        <v>217</v>
      </c>
      <c r="F20" s="6" t="s">
        <v>14</v>
      </c>
      <c r="G20" s="6" t="s">
        <v>13</v>
      </c>
    </row>
    <row r="21" spans="1:7" outlineLevel="7" collapsed="1">
      <c r="A21" s="5" t="s">
        <v>14</v>
      </c>
      <c r="B21" s="5" t="s">
        <v>139</v>
      </c>
      <c r="C21" s="5" t="s">
        <v>13</v>
      </c>
      <c r="D21" s="5" t="s">
        <v>14</v>
      </c>
      <c r="E21" s="5" t="s">
        <v>221</v>
      </c>
      <c r="F21" s="5" t="s">
        <v>14</v>
      </c>
      <c r="G21" s="5">
        <v>1</v>
      </c>
    </row>
    <row r="22" spans="1:7" ht="29" outlineLevel="7" collapsed="1">
      <c r="A22" s="5" t="s">
        <v>11</v>
      </c>
      <c r="B22" s="5" t="s">
        <v>139</v>
      </c>
      <c r="C22" s="5" t="s">
        <v>13</v>
      </c>
      <c r="D22" s="5"/>
      <c r="E22" s="5" t="s">
        <v>222</v>
      </c>
      <c r="F22" s="5" t="s">
        <v>14</v>
      </c>
      <c r="G22" s="5">
        <v>1</v>
      </c>
    </row>
    <row r="23" spans="1:7" outlineLevel="7" collapsed="1">
      <c r="A23" s="5" t="s">
        <v>11</v>
      </c>
      <c r="B23" s="8" t="s">
        <v>223</v>
      </c>
      <c r="C23" s="5" t="s">
        <v>13</v>
      </c>
      <c r="D23" s="5"/>
      <c r="E23" s="5" t="s">
        <v>223</v>
      </c>
      <c r="F23" s="5" t="s">
        <v>11</v>
      </c>
      <c r="G23" s="5" t="s">
        <v>13</v>
      </c>
    </row>
    <row r="24" spans="1:7" outlineLevel="6" collapsed="1">
      <c r="A24" s="6" t="s">
        <v>14</v>
      </c>
      <c r="B24" s="7" t="s">
        <v>218</v>
      </c>
      <c r="C24" s="6" t="s">
        <v>13</v>
      </c>
      <c r="D24" s="6" t="b">
        <f>EXACT(G19,"Based on the net electricity generation and a CO2 emission factor of each power unit")</f>
        <v>1</v>
      </c>
      <c r="E24" s="6" t="s">
        <v>219</v>
      </c>
      <c r="F24" s="6" t="s">
        <v>14</v>
      </c>
      <c r="G24" s="6" t="s">
        <v>13</v>
      </c>
    </row>
    <row r="25" spans="1:7" outlineLevel="7" collapsed="1">
      <c r="A25" s="5" t="s">
        <v>14</v>
      </c>
      <c r="B25" s="5" t="s">
        <v>139</v>
      </c>
      <c r="C25" s="5" t="s">
        <v>13</v>
      </c>
      <c r="D25" s="5" t="s">
        <v>14</v>
      </c>
      <c r="E25" s="5" t="s">
        <v>221</v>
      </c>
      <c r="F25" s="5" t="s">
        <v>14</v>
      </c>
      <c r="G25" s="5">
        <v>1</v>
      </c>
    </row>
    <row r="26" spans="1:7" outlineLevel="7" collapsed="1">
      <c r="A26" s="5" t="s">
        <v>11</v>
      </c>
      <c r="B26" s="8" t="s">
        <v>224</v>
      </c>
      <c r="C26" s="5" t="s">
        <v>13</v>
      </c>
      <c r="D26" s="5"/>
      <c r="E26" s="5" t="s">
        <v>225</v>
      </c>
      <c r="F26" s="5" t="s">
        <v>11</v>
      </c>
      <c r="G26" s="5" t="s">
        <v>13</v>
      </c>
    </row>
    <row r="27" spans="1:7" outlineLevel="6" collapsed="1">
      <c r="A27" s="5" t="s">
        <v>14</v>
      </c>
      <c r="B27" s="5" t="s">
        <v>139</v>
      </c>
      <c r="C27" s="5" t="s">
        <v>13</v>
      </c>
      <c r="D27" s="5" t="s">
        <v>14</v>
      </c>
      <c r="E27" s="5" t="s">
        <v>220</v>
      </c>
      <c r="F27" s="5" t="s">
        <v>14</v>
      </c>
      <c r="G27" s="5">
        <v>1</v>
      </c>
    </row>
    <row r="28" spans="1:7" outlineLevel="4" collapsed="1">
      <c r="A28" s="6" t="s">
        <v>14</v>
      </c>
      <c r="B28" s="7" t="s">
        <v>209</v>
      </c>
      <c r="C28" s="6" t="s">
        <v>13</v>
      </c>
      <c r="D28" s="6" t="b">
        <f>EXACT(G14,"Yes")</f>
        <v>1</v>
      </c>
      <c r="E28" s="6" t="s">
        <v>210</v>
      </c>
      <c r="F28" s="6" t="s">
        <v>14</v>
      </c>
      <c r="G28" s="6" t="s">
        <v>13</v>
      </c>
    </row>
    <row r="29" spans="1:7" ht="43.5" outlineLevel="5" collapsed="1">
      <c r="A29" s="5" t="s">
        <v>11</v>
      </c>
      <c r="B29" s="5" t="s">
        <v>53</v>
      </c>
      <c r="C29" s="8" t="s">
        <v>331</v>
      </c>
      <c r="D29" s="5"/>
      <c r="E29" s="5" t="s">
        <v>332</v>
      </c>
      <c r="F29" s="5" t="s">
        <v>14</v>
      </c>
      <c r="G29" s="5" t="s">
        <v>333</v>
      </c>
    </row>
    <row r="30" spans="1:7" outlineLevel="5" collapsed="1">
      <c r="A30" s="6" t="s">
        <v>14</v>
      </c>
      <c r="B30" s="7" t="s">
        <v>334</v>
      </c>
      <c r="C30" s="6" t="s">
        <v>13</v>
      </c>
      <c r="D30" s="6" t="b">
        <f>EXACT(G29,"Lambda (λy) should be determined by applying the step wise procedure provided in appendix 3 of methodology")</f>
        <v>0</v>
      </c>
      <c r="E30" s="6" t="s">
        <v>334</v>
      </c>
      <c r="F30" s="6" t="s">
        <v>14</v>
      </c>
      <c r="G30" s="6" t="s">
        <v>13</v>
      </c>
    </row>
    <row r="31" spans="1:7" ht="29" outlineLevel="6" collapsed="1">
      <c r="A31" s="5" t="s">
        <v>11</v>
      </c>
      <c r="B31" s="5" t="s">
        <v>139</v>
      </c>
      <c r="C31" s="5" t="s">
        <v>13</v>
      </c>
      <c r="D31" s="5"/>
      <c r="E31" s="5" t="s">
        <v>398</v>
      </c>
      <c r="F31" s="5" t="s">
        <v>14</v>
      </c>
      <c r="G31" s="5">
        <v>1</v>
      </c>
    </row>
    <row r="32" spans="1:7" outlineLevel="6" collapsed="1">
      <c r="A32" s="5" t="s">
        <v>11</v>
      </c>
      <c r="B32" s="5" t="s">
        <v>15</v>
      </c>
      <c r="C32" s="5" t="s">
        <v>13</v>
      </c>
      <c r="D32" s="5"/>
      <c r="E32" s="5" t="s">
        <v>399</v>
      </c>
      <c r="F32" s="5" t="s">
        <v>14</v>
      </c>
      <c r="G32" s="5" t="s">
        <v>17</v>
      </c>
    </row>
    <row r="33" spans="1:7" outlineLevel="6" collapsed="1">
      <c r="A33" s="5" t="s">
        <v>11</v>
      </c>
      <c r="B33" s="5" t="s">
        <v>400</v>
      </c>
      <c r="C33" s="5" t="s">
        <v>13</v>
      </c>
      <c r="D33" s="5"/>
      <c r="E33" s="5" t="s">
        <v>401</v>
      </c>
      <c r="F33" s="5" t="s">
        <v>14</v>
      </c>
      <c r="G33" s="5" t="s">
        <v>437</v>
      </c>
    </row>
    <row r="34" spans="1:7" outlineLevel="5" collapsed="1">
      <c r="A34" s="6" t="s">
        <v>14</v>
      </c>
      <c r="B34" s="7" t="s">
        <v>335</v>
      </c>
      <c r="C34" s="6" t="s">
        <v>13</v>
      </c>
      <c r="D34" s="6" t="b">
        <f>EXACT(G29,"Use default values of lambda based on the share of electricity generation from low-cost/must-run in total generation")</f>
        <v>1</v>
      </c>
      <c r="E34" s="6" t="s">
        <v>335</v>
      </c>
      <c r="F34" s="6" t="s">
        <v>14</v>
      </c>
      <c r="G34" s="6" t="s">
        <v>13</v>
      </c>
    </row>
    <row r="35" spans="1:7" ht="29" outlineLevel="6" collapsed="1">
      <c r="A35" s="5" t="s">
        <v>14</v>
      </c>
      <c r="B35" s="5" t="s">
        <v>139</v>
      </c>
      <c r="C35" s="5" t="s">
        <v>13</v>
      </c>
      <c r="D35" s="5" t="s">
        <v>14</v>
      </c>
      <c r="E35" s="5" t="s">
        <v>398</v>
      </c>
      <c r="F35" s="5" t="s">
        <v>14</v>
      </c>
      <c r="G35" s="5">
        <v>1</v>
      </c>
    </row>
    <row r="36" spans="1:7" outlineLevel="6" collapsed="1">
      <c r="A36" s="5" t="s">
        <v>14</v>
      </c>
      <c r="B36" s="5" t="s">
        <v>139</v>
      </c>
      <c r="C36" s="5" t="s">
        <v>13</v>
      </c>
      <c r="D36" s="5" t="s">
        <v>14</v>
      </c>
      <c r="E36" s="5" t="s">
        <v>403</v>
      </c>
      <c r="F36" s="5" t="s">
        <v>14</v>
      </c>
      <c r="G36" s="5">
        <v>1</v>
      </c>
    </row>
    <row r="37" spans="1:7" ht="29" outlineLevel="6" collapsed="1">
      <c r="A37" s="5" t="s">
        <v>11</v>
      </c>
      <c r="B37" s="5" t="s">
        <v>139</v>
      </c>
      <c r="C37" s="5" t="s">
        <v>13</v>
      </c>
      <c r="D37" s="5"/>
      <c r="E37" s="5" t="s">
        <v>404</v>
      </c>
      <c r="F37" s="5" t="s">
        <v>11</v>
      </c>
      <c r="G37" s="5">
        <v>1</v>
      </c>
    </row>
    <row r="38" spans="1:7" outlineLevel="6" collapsed="1">
      <c r="A38" s="5" t="s">
        <v>11</v>
      </c>
      <c r="B38" s="5" t="s">
        <v>139</v>
      </c>
      <c r="C38" s="5" t="s">
        <v>13</v>
      </c>
      <c r="D38" s="5"/>
      <c r="E38" s="5" t="s">
        <v>405</v>
      </c>
      <c r="F38" s="5" t="s">
        <v>11</v>
      </c>
      <c r="G38" s="5">
        <v>1</v>
      </c>
    </row>
    <row r="39" spans="1:7" outlineLevel="6" collapsed="1">
      <c r="A39" s="5" t="s">
        <v>11</v>
      </c>
      <c r="B39" s="5" t="s">
        <v>139</v>
      </c>
      <c r="C39" s="5" t="s">
        <v>13</v>
      </c>
      <c r="D39" s="5"/>
      <c r="E39" s="5" t="s">
        <v>406</v>
      </c>
      <c r="F39" s="5" t="s">
        <v>14</v>
      </c>
      <c r="G39" s="5">
        <v>1</v>
      </c>
    </row>
    <row r="40" spans="1:7" outlineLevel="5" collapsed="1">
      <c r="A40" s="5" t="s">
        <v>14</v>
      </c>
      <c r="B40" s="5" t="s">
        <v>139</v>
      </c>
      <c r="C40" s="5" t="s">
        <v>13</v>
      </c>
      <c r="D40" s="5" t="s">
        <v>14</v>
      </c>
      <c r="E40" s="5" t="s">
        <v>336</v>
      </c>
      <c r="F40" s="5" t="s">
        <v>14</v>
      </c>
      <c r="G40" s="5">
        <v>1</v>
      </c>
    </row>
    <row r="41" spans="1:7" outlineLevel="5" collapsed="1">
      <c r="A41" s="6" t="s">
        <v>11</v>
      </c>
      <c r="B41" s="7" t="s">
        <v>224</v>
      </c>
      <c r="C41" s="6" t="s">
        <v>13</v>
      </c>
      <c r="D41" s="6"/>
      <c r="E41" s="6" t="s">
        <v>225</v>
      </c>
      <c r="F41" s="6" t="s">
        <v>11</v>
      </c>
      <c r="G41" s="6" t="s">
        <v>13</v>
      </c>
    </row>
    <row r="42" spans="1:7" ht="29" outlineLevel="6" collapsed="1">
      <c r="A42" s="5" t="s">
        <v>11</v>
      </c>
      <c r="B42" s="5" t="s">
        <v>53</v>
      </c>
      <c r="C42" s="8" t="s">
        <v>341</v>
      </c>
      <c r="D42" s="5"/>
      <c r="E42" s="5" t="s">
        <v>342</v>
      </c>
      <c r="F42" s="5" t="s">
        <v>14</v>
      </c>
      <c r="G42" s="5" t="s">
        <v>343</v>
      </c>
    </row>
    <row r="43" spans="1:7" outlineLevel="6" collapsed="1">
      <c r="A43" s="6" t="s">
        <v>14</v>
      </c>
      <c r="B43" s="7" t="s">
        <v>344</v>
      </c>
      <c r="C43" s="6" t="s">
        <v>13</v>
      </c>
      <c r="D43" s="6" t="b">
        <f>EXACT(G42,"Only data available is the electricity generation for the specific power unit")</f>
        <v>0</v>
      </c>
      <c r="E43" s="6" t="s">
        <v>345</v>
      </c>
      <c r="F43" s="6" t="s">
        <v>14</v>
      </c>
      <c r="G43" s="6" t="s">
        <v>13</v>
      </c>
    </row>
    <row r="44" spans="1:7" outlineLevel="7" collapsed="1">
      <c r="A44" s="5" t="s">
        <v>14</v>
      </c>
      <c r="B44" s="5" t="s">
        <v>139</v>
      </c>
      <c r="C44" s="5" t="s">
        <v>13</v>
      </c>
      <c r="D44" s="5" t="s">
        <v>14</v>
      </c>
      <c r="E44" s="5" t="s">
        <v>408</v>
      </c>
      <c r="F44" s="5" t="s">
        <v>14</v>
      </c>
      <c r="G44" s="5">
        <v>1</v>
      </c>
    </row>
    <row r="45" spans="1:7" ht="29" outlineLevel="7" collapsed="1">
      <c r="A45" s="5" t="s">
        <v>11</v>
      </c>
      <c r="B45" s="5" t="s">
        <v>139</v>
      </c>
      <c r="C45" s="5" t="s">
        <v>13</v>
      </c>
      <c r="D45" s="5"/>
      <c r="E45" s="5" t="s">
        <v>409</v>
      </c>
      <c r="F45" s="5" t="s">
        <v>14</v>
      </c>
      <c r="G45" s="5">
        <v>1</v>
      </c>
    </row>
    <row r="46" spans="1:7" ht="29" outlineLevel="6" collapsed="1">
      <c r="A46" s="6" t="s">
        <v>14</v>
      </c>
      <c r="B46" s="7" t="s">
        <v>346</v>
      </c>
      <c r="C46" s="6" t="s">
        <v>13</v>
      </c>
      <c r="D46" s="6" t="b">
        <f>EXACT(G42,"Only data available for the specific power unit are the electricity generation and the fuel types used")</f>
        <v>0</v>
      </c>
      <c r="E46" s="6" t="s">
        <v>347</v>
      </c>
      <c r="F46" s="6" t="s">
        <v>14</v>
      </c>
      <c r="G46" s="6" t="s">
        <v>13</v>
      </c>
    </row>
    <row r="47" spans="1:7" outlineLevel="7" collapsed="1">
      <c r="A47" s="5" t="s">
        <v>14</v>
      </c>
      <c r="B47" s="5" t="s">
        <v>139</v>
      </c>
      <c r="C47" s="5" t="s">
        <v>13</v>
      </c>
      <c r="D47" s="5" t="s">
        <v>14</v>
      </c>
      <c r="E47" s="5" t="s">
        <v>410</v>
      </c>
      <c r="F47" s="5" t="s">
        <v>14</v>
      </c>
      <c r="G47" s="5">
        <v>1</v>
      </c>
    </row>
    <row r="48" spans="1:7" ht="29" outlineLevel="7" collapsed="1">
      <c r="A48" s="5" t="s">
        <v>11</v>
      </c>
      <c r="B48" s="5" t="s">
        <v>139</v>
      </c>
      <c r="C48" s="5" t="s">
        <v>13</v>
      </c>
      <c r="D48" s="5"/>
      <c r="E48" s="5" t="s">
        <v>409</v>
      </c>
      <c r="F48" s="5" t="s">
        <v>14</v>
      </c>
      <c r="G48" s="5">
        <v>1</v>
      </c>
    </row>
    <row r="49" spans="1:7" ht="29" outlineLevel="7" collapsed="1">
      <c r="A49" s="5" t="s">
        <v>11</v>
      </c>
      <c r="B49" s="5" t="s">
        <v>139</v>
      </c>
      <c r="C49" s="5" t="s">
        <v>13</v>
      </c>
      <c r="D49" s="5"/>
      <c r="E49" s="5" t="s">
        <v>411</v>
      </c>
      <c r="F49" s="5" t="s">
        <v>14</v>
      </c>
      <c r="G49" s="5">
        <v>1</v>
      </c>
    </row>
    <row r="50" spans="1:7" outlineLevel="7" collapsed="1">
      <c r="A50" s="5" t="s">
        <v>11</v>
      </c>
      <c r="B50" s="5" t="s">
        <v>139</v>
      </c>
      <c r="C50" s="5" t="s">
        <v>13</v>
      </c>
      <c r="D50" s="5"/>
      <c r="E50" s="5" t="s">
        <v>412</v>
      </c>
      <c r="F50" s="5" t="s">
        <v>14</v>
      </c>
      <c r="G50" s="5">
        <v>1</v>
      </c>
    </row>
    <row r="51" spans="1:7" outlineLevel="6" collapsed="1">
      <c r="A51" s="6" t="s">
        <v>14</v>
      </c>
      <c r="B51" s="7" t="s">
        <v>348</v>
      </c>
      <c r="C51" s="6" t="s">
        <v>13</v>
      </c>
      <c r="D51" s="6" t="b">
        <f>EXACT(G42,"Data available for fuel consumption and electricity generation")</f>
        <v>1</v>
      </c>
      <c r="E51" s="6" t="s">
        <v>343</v>
      </c>
      <c r="F51" s="6" t="s">
        <v>14</v>
      </c>
      <c r="G51" s="6" t="s">
        <v>13</v>
      </c>
    </row>
    <row r="52" spans="1:7" outlineLevel="7" collapsed="1">
      <c r="A52" s="5" t="s">
        <v>14</v>
      </c>
      <c r="B52" s="5" t="s">
        <v>139</v>
      </c>
      <c r="C52" s="5" t="s">
        <v>13</v>
      </c>
      <c r="D52" s="5" t="s">
        <v>14</v>
      </c>
      <c r="E52" s="5" t="s">
        <v>408</v>
      </c>
      <c r="F52" s="5" t="s">
        <v>14</v>
      </c>
      <c r="G52" s="5">
        <v>1</v>
      </c>
    </row>
    <row r="53" spans="1:7" ht="29" outlineLevel="7" collapsed="1">
      <c r="A53" s="5" t="s">
        <v>11</v>
      </c>
      <c r="B53" s="5" t="s">
        <v>15</v>
      </c>
      <c r="C53" s="5" t="s">
        <v>13</v>
      </c>
      <c r="D53" s="5"/>
      <c r="E53" s="5" t="s">
        <v>413</v>
      </c>
      <c r="F53" s="5" t="s">
        <v>14</v>
      </c>
      <c r="G53" s="5" t="s">
        <v>17</v>
      </c>
    </row>
    <row r="54" spans="1:7" ht="29" outlineLevel="7" collapsed="1">
      <c r="A54" s="5" t="s">
        <v>11</v>
      </c>
      <c r="B54" s="5" t="s">
        <v>139</v>
      </c>
      <c r="C54" s="5" t="s">
        <v>13</v>
      </c>
      <c r="D54" s="5"/>
      <c r="E54" s="5" t="s">
        <v>409</v>
      </c>
      <c r="F54" s="5" t="s">
        <v>14</v>
      </c>
      <c r="G54" s="5">
        <v>1</v>
      </c>
    </row>
    <row r="55" spans="1:7" outlineLevel="7" collapsed="1">
      <c r="A55" s="5" t="s">
        <v>11</v>
      </c>
      <c r="B55" s="5" t="s">
        <v>15</v>
      </c>
      <c r="C55" s="5" t="s">
        <v>13</v>
      </c>
      <c r="D55" s="5"/>
      <c r="E55" s="5" t="s">
        <v>414</v>
      </c>
      <c r="F55" s="5" t="s">
        <v>14</v>
      </c>
      <c r="G55" s="5" t="s">
        <v>17</v>
      </c>
    </row>
    <row r="56" spans="1:7" outlineLevel="7" collapsed="1">
      <c r="A56" s="5" t="s">
        <v>11</v>
      </c>
      <c r="B56" s="8" t="s">
        <v>223</v>
      </c>
      <c r="C56" s="5" t="s">
        <v>13</v>
      </c>
      <c r="D56" s="5"/>
      <c r="E56" s="5" t="s">
        <v>223</v>
      </c>
      <c r="F56" s="5" t="s">
        <v>11</v>
      </c>
      <c r="G56" s="5" t="s">
        <v>13</v>
      </c>
    </row>
    <row r="57" spans="1:7" outlineLevel="3" collapsed="1">
      <c r="A57" s="6" t="s">
        <v>14</v>
      </c>
      <c r="B57" s="7" t="s">
        <v>209</v>
      </c>
      <c r="C57" s="6" t="s">
        <v>13</v>
      </c>
      <c r="D57" s="6" t="b">
        <f>EXACT(G12,"Yes")</f>
        <v>1</v>
      </c>
      <c r="E57" s="6" t="s">
        <v>210</v>
      </c>
      <c r="F57" s="6" t="s">
        <v>14</v>
      </c>
      <c r="G57" s="6" t="s">
        <v>13</v>
      </c>
    </row>
    <row r="58" spans="1:7" ht="43.5" outlineLevel="4" collapsed="1">
      <c r="A58" s="5" t="s">
        <v>11</v>
      </c>
      <c r="B58" s="5" t="s">
        <v>53</v>
      </c>
      <c r="C58" s="8" t="s">
        <v>331</v>
      </c>
      <c r="D58" s="5"/>
      <c r="E58" s="5" t="s">
        <v>332</v>
      </c>
      <c r="F58" s="5" t="s">
        <v>14</v>
      </c>
      <c r="G58" s="5" t="s">
        <v>333</v>
      </c>
    </row>
    <row r="59" spans="1:7" outlineLevel="4" collapsed="1">
      <c r="A59" s="6" t="s">
        <v>14</v>
      </c>
      <c r="B59" s="7" t="s">
        <v>334</v>
      </c>
      <c r="C59" s="6" t="s">
        <v>13</v>
      </c>
      <c r="D59" s="6" t="b">
        <f>EXACT(G58,"Lambda (λy) should be determined by applying the step wise procedure provided in appendix 3 of methodology")</f>
        <v>0</v>
      </c>
      <c r="E59" s="6" t="s">
        <v>334</v>
      </c>
      <c r="F59" s="6" t="s">
        <v>14</v>
      </c>
      <c r="G59" s="6" t="s">
        <v>13</v>
      </c>
    </row>
    <row r="60" spans="1:7" ht="29" outlineLevel="5" collapsed="1">
      <c r="A60" s="5" t="s">
        <v>11</v>
      </c>
      <c r="B60" s="5" t="s">
        <v>139</v>
      </c>
      <c r="C60" s="5" t="s">
        <v>13</v>
      </c>
      <c r="D60" s="5"/>
      <c r="E60" s="5" t="s">
        <v>398</v>
      </c>
      <c r="F60" s="5" t="s">
        <v>14</v>
      </c>
      <c r="G60" s="5">
        <v>1</v>
      </c>
    </row>
    <row r="61" spans="1:7" outlineLevel="5" collapsed="1">
      <c r="A61" s="5" t="s">
        <v>11</v>
      </c>
      <c r="B61" s="5" t="s">
        <v>15</v>
      </c>
      <c r="C61" s="5" t="s">
        <v>13</v>
      </c>
      <c r="D61" s="5"/>
      <c r="E61" s="5" t="s">
        <v>399</v>
      </c>
      <c r="F61" s="5" t="s">
        <v>14</v>
      </c>
      <c r="G61" s="5" t="s">
        <v>17</v>
      </c>
    </row>
    <row r="62" spans="1:7" outlineLevel="5" collapsed="1">
      <c r="A62" s="5" t="s">
        <v>11</v>
      </c>
      <c r="B62" s="5" t="s">
        <v>400</v>
      </c>
      <c r="C62" s="5" t="s">
        <v>13</v>
      </c>
      <c r="D62" s="5"/>
      <c r="E62" s="5" t="s">
        <v>401</v>
      </c>
      <c r="F62" s="5" t="s">
        <v>14</v>
      </c>
      <c r="G62" s="5" t="s">
        <v>438</v>
      </c>
    </row>
    <row r="63" spans="1:7" outlineLevel="4" collapsed="1">
      <c r="A63" s="6" t="s">
        <v>14</v>
      </c>
      <c r="B63" s="7" t="s">
        <v>335</v>
      </c>
      <c r="C63" s="6" t="s">
        <v>13</v>
      </c>
      <c r="D63" s="6" t="b">
        <f>EXACT(G58,"Use default values of lambda based on the share of electricity generation from low-cost/must-run in total generation")</f>
        <v>1</v>
      </c>
      <c r="E63" s="6" t="s">
        <v>335</v>
      </c>
      <c r="F63" s="6" t="s">
        <v>14</v>
      </c>
      <c r="G63" s="6" t="s">
        <v>13</v>
      </c>
    </row>
    <row r="64" spans="1:7" ht="29" outlineLevel="5" collapsed="1">
      <c r="A64" s="5" t="s">
        <v>14</v>
      </c>
      <c r="B64" s="5" t="s">
        <v>139</v>
      </c>
      <c r="C64" s="5" t="s">
        <v>13</v>
      </c>
      <c r="D64" s="5" t="s">
        <v>14</v>
      </c>
      <c r="E64" s="5" t="s">
        <v>398</v>
      </c>
      <c r="F64" s="5" t="s">
        <v>14</v>
      </c>
      <c r="G64" s="5">
        <v>1</v>
      </c>
    </row>
    <row r="65" spans="1:7" outlineLevel="5" collapsed="1">
      <c r="A65" s="5" t="s">
        <v>14</v>
      </c>
      <c r="B65" s="5" t="s">
        <v>139</v>
      </c>
      <c r="C65" s="5" t="s">
        <v>13</v>
      </c>
      <c r="D65" s="5" t="s">
        <v>14</v>
      </c>
      <c r="E65" s="5" t="s">
        <v>403</v>
      </c>
      <c r="F65" s="5" t="s">
        <v>14</v>
      </c>
      <c r="G65" s="5">
        <v>1</v>
      </c>
    </row>
    <row r="66" spans="1:7" ht="29" outlineLevel="5" collapsed="1">
      <c r="A66" s="5" t="s">
        <v>11</v>
      </c>
      <c r="B66" s="5" t="s">
        <v>139</v>
      </c>
      <c r="C66" s="5" t="s">
        <v>13</v>
      </c>
      <c r="D66" s="5"/>
      <c r="E66" s="5" t="s">
        <v>404</v>
      </c>
      <c r="F66" s="5" t="s">
        <v>11</v>
      </c>
      <c r="G66" s="5">
        <v>1</v>
      </c>
    </row>
    <row r="67" spans="1:7" outlineLevel="5" collapsed="1">
      <c r="A67" s="5" t="s">
        <v>11</v>
      </c>
      <c r="B67" s="5" t="s">
        <v>139</v>
      </c>
      <c r="C67" s="5" t="s">
        <v>13</v>
      </c>
      <c r="D67" s="5"/>
      <c r="E67" s="5" t="s">
        <v>405</v>
      </c>
      <c r="F67" s="5" t="s">
        <v>11</v>
      </c>
      <c r="G67" s="5">
        <v>1</v>
      </c>
    </row>
    <row r="68" spans="1:7" outlineLevel="5" collapsed="1">
      <c r="A68" s="5" t="s">
        <v>11</v>
      </c>
      <c r="B68" s="5" t="s">
        <v>139</v>
      </c>
      <c r="C68" s="5" t="s">
        <v>13</v>
      </c>
      <c r="D68" s="5"/>
      <c r="E68" s="5" t="s">
        <v>406</v>
      </c>
      <c r="F68" s="5" t="s">
        <v>14</v>
      </c>
      <c r="G68" s="5">
        <v>1</v>
      </c>
    </row>
    <row r="69" spans="1:7" outlineLevel="4" collapsed="1">
      <c r="A69" s="5" t="s">
        <v>14</v>
      </c>
      <c r="B69" s="5" t="s">
        <v>139</v>
      </c>
      <c r="C69" s="5" t="s">
        <v>13</v>
      </c>
      <c r="D69" s="5" t="s">
        <v>14</v>
      </c>
      <c r="E69" s="5" t="s">
        <v>336</v>
      </c>
      <c r="F69" s="5" t="s">
        <v>14</v>
      </c>
      <c r="G69" s="5">
        <v>1</v>
      </c>
    </row>
    <row r="70" spans="1:7" outlineLevel="4" collapsed="1">
      <c r="A70" s="6" t="s">
        <v>11</v>
      </c>
      <c r="B70" s="7" t="s">
        <v>224</v>
      </c>
      <c r="C70" s="6" t="s">
        <v>13</v>
      </c>
      <c r="D70" s="6"/>
      <c r="E70" s="6" t="s">
        <v>225</v>
      </c>
      <c r="F70" s="6" t="s">
        <v>11</v>
      </c>
      <c r="G70" s="6" t="s">
        <v>13</v>
      </c>
    </row>
    <row r="71" spans="1:7" ht="29" outlineLevel="5" collapsed="1">
      <c r="A71" s="5" t="s">
        <v>11</v>
      </c>
      <c r="B71" s="5" t="s">
        <v>53</v>
      </c>
      <c r="C71" s="8" t="s">
        <v>341</v>
      </c>
      <c r="D71" s="5"/>
      <c r="E71" s="5" t="s">
        <v>342</v>
      </c>
      <c r="F71" s="5" t="s">
        <v>14</v>
      </c>
      <c r="G71" s="5" t="s">
        <v>343</v>
      </c>
    </row>
    <row r="72" spans="1:7" outlineLevel="5" collapsed="1">
      <c r="A72" s="6" t="s">
        <v>14</v>
      </c>
      <c r="B72" s="7" t="s">
        <v>344</v>
      </c>
      <c r="C72" s="6" t="s">
        <v>13</v>
      </c>
      <c r="D72" s="6" t="b">
        <f>EXACT(G71,"Only data available is the electricity generation for the specific power unit")</f>
        <v>0</v>
      </c>
      <c r="E72" s="6" t="s">
        <v>345</v>
      </c>
      <c r="F72" s="6" t="s">
        <v>14</v>
      </c>
      <c r="G72" s="6" t="s">
        <v>13</v>
      </c>
    </row>
    <row r="73" spans="1:7" outlineLevel="6" collapsed="1">
      <c r="A73" s="5" t="s">
        <v>14</v>
      </c>
      <c r="B73" s="5" t="s">
        <v>139</v>
      </c>
      <c r="C73" s="5" t="s">
        <v>13</v>
      </c>
      <c r="D73" s="5" t="s">
        <v>14</v>
      </c>
      <c r="E73" s="5" t="s">
        <v>408</v>
      </c>
      <c r="F73" s="5" t="s">
        <v>14</v>
      </c>
      <c r="G73" s="5">
        <v>1</v>
      </c>
    </row>
    <row r="74" spans="1:7" ht="29" outlineLevel="6" collapsed="1">
      <c r="A74" s="5" t="s">
        <v>11</v>
      </c>
      <c r="B74" s="5" t="s">
        <v>139</v>
      </c>
      <c r="C74" s="5" t="s">
        <v>13</v>
      </c>
      <c r="D74" s="5"/>
      <c r="E74" s="5" t="s">
        <v>409</v>
      </c>
      <c r="F74" s="5" t="s">
        <v>14</v>
      </c>
      <c r="G74" s="5">
        <v>1</v>
      </c>
    </row>
    <row r="75" spans="1:7" ht="29" outlineLevel="5" collapsed="1">
      <c r="A75" s="6" t="s">
        <v>14</v>
      </c>
      <c r="B75" s="7" t="s">
        <v>346</v>
      </c>
      <c r="C75" s="6" t="s">
        <v>13</v>
      </c>
      <c r="D75" s="6" t="b">
        <f>EXACT(G71,"Only data available for the specific power unit are the electricity generation and the fuel types used")</f>
        <v>0</v>
      </c>
      <c r="E75" s="6" t="s">
        <v>347</v>
      </c>
      <c r="F75" s="6" t="s">
        <v>14</v>
      </c>
      <c r="G75" s="6" t="s">
        <v>13</v>
      </c>
    </row>
    <row r="76" spans="1:7" outlineLevel="6" collapsed="1">
      <c r="A76" s="5" t="s">
        <v>14</v>
      </c>
      <c r="B76" s="5" t="s">
        <v>139</v>
      </c>
      <c r="C76" s="5" t="s">
        <v>13</v>
      </c>
      <c r="D76" s="5" t="s">
        <v>14</v>
      </c>
      <c r="E76" s="5" t="s">
        <v>410</v>
      </c>
      <c r="F76" s="5" t="s">
        <v>14</v>
      </c>
      <c r="G76" s="5">
        <v>1</v>
      </c>
    </row>
    <row r="77" spans="1:7" ht="29" outlineLevel="6" collapsed="1">
      <c r="A77" s="5" t="s">
        <v>11</v>
      </c>
      <c r="B77" s="5" t="s">
        <v>139</v>
      </c>
      <c r="C77" s="5" t="s">
        <v>13</v>
      </c>
      <c r="D77" s="5"/>
      <c r="E77" s="5" t="s">
        <v>409</v>
      </c>
      <c r="F77" s="5" t="s">
        <v>14</v>
      </c>
      <c r="G77" s="5">
        <v>1</v>
      </c>
    </row>
    <row r="78" spans="1:7" ht="29" outlineLevel="6" collapsed="1">
      <c r="A78" s="5" t="s">
        <v>11</v>
      </c>
      <c r="B78" s="5" t="s">
        <v>139</v>
      </c>
      <c r="C78" s="5" t="s">
        <v>13</v>
      </c>
      <c r="D78" s="5"/>
      <c r="E78" s="5" t="s">
        <v>411</v>
      </c>
      <c r="F78" s="5" t="s">
        <v>14</v>
      </c>
      <c r="G78" s="5">
        <v>1</v>
      </c>
    </row>
    <row r="79" spans="1:7" outlineLevel="6" collapsed="1">
      <c r="A79" s="5" t="s">
        <v>11</v>
      </c>
      <c r="B79" s="5" t="s">
        <v>139</v>
      </c>
      <c r="C79" s="5" t="s">
        <v>13</v>
      </c>
      <c r="D79" s="5"/>
      <c r="E79" s="5" t="s">
        <v>412</v>
      </c>
      <c r="F79" s="5" t="s">
        <v>14</v>
      </c>
      <c r="G79" s="5">
        <v>1</v>
      </c>
    </row>
    <row r="80" spans="1:7" outlineLevel="5" collapsed="1">
      <c r="A80" s="6" t="s">
        <v>14</v>
      </c>
      <c r="B80" s="7" t="s">
        <v>348</v>
      </c>
      <c r="C80" s="6" t="s">
        <v>13</v>
      </c>
      <c r="D80" s="6" t="b">
        <f>EXACT(G71,"Data available for fuel consumption and electricity generation")</f>
        <v>1</v>
      </c>
      <c r="E80" s="6" t="s">
        <v>343</v>
      </c>
      <c r="F80" s="6" t="s">
        <v>14</v>
      </c>
      <c r="G80" s="6" t="s">
        <v>13</v>
      </c>
    </row>
    <row r="81" spans="1:7" outlineLevel="6" collapsed="1">
      <c r="A81" s="5" t="s">
        <v>14</v>
      </c>
      <c r="B81" s="5" t="s">
        <v>139</v>
      </c>
      <c r="C81" s="5" t="s">
        <v>13</v>
      </c>
      <c r="D81" s="5" t="s">
        <v>14</v>
      </c>
      <c r="E81" s="5" t="s">
        <v>408</v>
      </c>
      <c r="F81" s="5" t="s">
        <v>14</v>
      </c>
      <c r="G81" s="5">
        <v>1</v>
      </c>
    </row>
    <row r="82" spans="1:7" ht="29" outlineLevel="6" collapsed="1">
      <c r="A82" s="5" t="s">
        <v>11</v>
      </c>
      <c r="B82" s="5" t="s">
        <v>15</v>
      </c>
      <c r="C82" s="5" t="s">
        <v>13</v>
      </c>
      <c r="D82" s="5"/>
      <c r="E82" s="5" t="s">
        <v>413</v>
      </c>
      <c r="F82" s="5" t="s">
        <v>14</v>
      </c>
      <c r="G82" s="5" t="s">
        <v>17</v>
      </c>
    </row>
    <row r="83" spans="1:7" ht="29" outlineLevel="6" collapsed="1">
      <c r="A83" s="5" t="s">
        <v>11</v>
      </c>
      <c r="B83" s="5" t="s">
        <v>139</v>
      </c>
      <c r="C83" s="5" t="s">
        <v>13</v>
      </c>
      <c r="D83" s="5"/>
      <c r="E83" s="5" t="s">
        <v>409</v>
      </c>
      <c r="F83" s="5" t="s">
        <v>14</v>
      </c>
      <c r="G83" s="5">
        <v>1</v>
      </c>
    </row>
    <row r="84" spans="1:7" outlineLevel="6" collapsed="1">
      <c r="A84" s="5" t="s">
        <v>11</v>
      </c>
      <c r="B84" s="5" t="s">
        <v>15</v>
      </c>
      <c r="C84" s="5" t="s">
        <v>13</v>
      </c>
      <c r="D84" s="5"/>
      <c r="E84" s="5" t="s">
        <v>414</v>
      </c>
      <c r="F84" s="5" t="s">
        <v>14</v>
      </c>
      <c r="G84" s="5" t="s">
        <v>17</v>
      </c>
    </row>
    <row r="85" spans="1:7" outlineLevel="6" collapsed="1">
      <c r="A85" s="6" t="s">
        <v>11</v>
      </c>
      <c r="B85" s="7" t="s">
        <v>223</v>
      </c>
      <c r="C85" s="6" t="s">
        <v>13</v>
      </c>
      <c r="D85" s="6"/>
      <c r="E85" s="6" t="s">
        <v>223</v>
      </c>
      <c r="F85" s="6" t="s">
        <v>11</v>
      </c>
      <c r="G85" s="6" t="s">
        <v>13</v>
      </c>
    </row>
    <row r="86" spans="1:7" outlineLevel="7" collapsed="1">
      <c r="A86" s="5" t="s">
        <v>11</v>
      </c>
      <c r="B86" s="5" t="s">
        <v>15</v>
      </c>
      <c r="C86" s="5" t="s">
        <v>13</v>
      </c>
      <c r="D86" s="5"/>
      <c r="E86" s="5" t="s">
        <v>337</v>
      </c>
      <c r="F86" s="5" t="s">
        <v>14</v>
      </c>
      <c r="G86" s="5" t="s">
        <v>17</v>
      </c>
    </row>
    <row r="87" spans="1:7" ht="29" outlineLevel="7" collapsed="1">
      <c r="A87" s="5" t="s">
        <v>11</v>
      </c>
      <c r="B87" s="5" t="s">
        <v>139</v>
      </c>
      <c r="C87" s="5" t="s">
        <v>13</v>
      </c>
      <c r="D87" s="5"/>
      <c r="E87" s="5" t="s">
        <v>338</v>
      </c>
      <c r="F87" s="5" t="s">
        <v>14</v>
      </c>
      <c r="G87" s="5">
        <v>1</v>
      </c>
    </row>
    <row r="88" spans="1:7" ht="29" outlineLevel="7" collapsed="1">
      <c r="A88" s="5" t="s">
        <v>11</v>
      </c>
      <c r="B88" s="5" t="s">
        <v>139</v>
      </c>
      <c r="C88" s="5" t="s">
        <v>13</v>
      </c>
      <c r="D88" s="5"/>
      <c r="E88" s="5" t="s">
        <v>339</v>
      </c>
      <c r="F88" s="5" t="s">
        <v>14</v>
      </c>
      <c r="G88" s="5">
        <v>1</v>
      </c>
    </row>
    <row r="89" spans="1:7" outlineLevel="7" collapsed="1">
      <c r="A89" s="5" t="s">
        <v>11</v>
      </c>
      <c r="B89" s="5" t="s">
        <v>139</v>
      </c>
      <c r="C89" s="5" t="s">
        <v>13</v>
      </c>
      <c r="D89" s="5"/>
      <c r="E89" s="5" t="s">
        <v>340</v>
      </c>
      <c r="F89" s="5" t="s">
        <v>14</v>
      </c>
      <c r="G89" s="5">
        <v>1</v>
      </c>
    </row>
    <row r="90" spans="1:7" outlineLevel="2" collapsed="1">
      <c r="A90" s="6" t="s">
        <v>14</v>
      </c>
      <c r="B90" s="7" t="s">
        <v>211</v>
      </c>
      <c r="C90" s="6" t="s">
        <v>13</v>
      </c>
      <c r="D90" s="6" t="b">
        <f>EXACT(G10,"Yes")</f>
        <v>1</v>
      </c>
      <c r="E90" s="6" t="s">
        <v>212</v>
      </c>
      <c r="F90" s="6" t="s">
        <v>14</v>
      </c>
      <c r="G90" s="6" t="s">
        <v>13</v>
      </c>
    </row>
    <row r="91" spans="1:7" ht="29" outlineLevel="3" collapsed="1">
      <c r="A91" s="5" t="s">
        <v>11</v>
      </c>
      <c r="B91" s="5" t="s">
        <v>53</v>
      </c>
      <c r="C91" s="8" t="s">
        <v>213</v>
      </c>
      <c r="D91" s="5"/>
      <c r="E91" s="5" t="s">
        <v>214</v>
      </c>
      <c r="F91" s="5" t="s">
        <v>14</v>
      </c>
      <c r="G91" s="5" t="s">
        <v>215</v>
      </c>
    </row>
    <row r="92" spans="1:7" ht="29" outlineLevel="3" collapsed="1">
      <c r="A92" s="6" t="s">
        <v>14</v>
      </c>
      <c r="B92" s="7" t="s">
        <v>216</v>
      </c>
      <c r="C92" s="6" t="s">
        <v>13</v>
      </c>
      <c r="D92" s="6" t="b">
        <f>EXACT(G91,"Based on the total net electricity generation of all power plants serving the system and the fuel types and total fuel consumption of the project electricity system")</f>
        <v>0</v>
      </c>
      <c r="E92" s="6" t="s">
        <v>217</v>
      </c>
      <c r="F92" s="6" t="s">
        <v>14</v>
      </c>
      <c r="G92" s="6" t="s">
        <v>13</v>
      </c>
    </row>
    <row r="93" spans="1:7" outlineLevel="4" collapsed="1">
      <c r="A93" s="5" t="s">
        <v>14</v>
      </c>
      <c r="B93" s="5" t="s">
        <v>139</v>
      </c>
      <c r="C93" s="5" t="s">
        <v>13</v>
      </c>
      <c r="D93" s="5" t="s">
        <v>14</v>
      </c>
      <c r="E93" s="5" t="s">
        <v>221</v>
      </c>
      <c r="F93" s="5" t="s">
        <v>14</v>
      </c>
      <c r="G93" s="5">
        <v>1</v>
      </c>
    </row>
    <row r="94" spans="1:7" ht="29" outlineLevel="4" collapsed="1">
      <c r="A94" s="5" t="s">
        <v>11</v>
      </c>
      <c r="B94" s="5" t="s">
        <v>139</v>
      </c>
      <c r="C94" s="5" t="s">
        <v>13</v>
      </c>
      <c r="D94" s="5"/>
      <c r="E94" s="5" t="s">
        <v>222</v>
      </c>
      <c r="F94" s="5" t="s">
        <v>14</v>
      </c>
      <c r="G94" s="5">
        <v>1</v>
      </c>
    </row>
    <row r="95" spans="1:7" outlineLevel="4" collapsed="1">
      <c r="A95" s="6" t="s">
        <v>11</v>
      </c>
      <c r="B95" s="7" t="s">
        <v>223</v>
      </c>
      <c r="C95" s="6" t="s">
        <v>13</v>
      </c>
      <c r="D95" s="6"/>
      <c r="E95" s="6" t="s">
        <v>223</v>
      </c>
      <c r="F95" s="6" t="s">
        <v>11</v>
      </c>
      <c r="G95" s="6" t="s">
        <v>13</v>
      </c>
    </row>
    <row r="96" spans="1:7" outlineLevel="5" collapsed="1">
      <c r="A96" s="5" t="s">
        <v>11</v>
      </c>
      <c r="B96" s="5" t="s">
        <v>15</v>
      </c>
      <c r="C96" s="5" t="s">
        <v>13</v>
      </c>
      <c r="D96" s="5"/>
      <c r="E96" s="5" t="s">
        <v>337</v>
      </c>
      <c r="F96" s="5" t="s">
        <v>14</v>
      </c>
      <c r="G96" s="5" t="s">
        <v>17</v>
      </c>
    </row>
    <row r="97" spans="1:7" ht="29" outlineLevel="5" collapsed="1">
      <c r="A97" s="5" t="s">
        <v>11</v>
      </c>
      <c r="B97" s="5" t="s">
        <v>139</v>
      </c>
      <c r="C97" s="5" t="s">
        <v>13</v>
      </c>
      <c r="D97" s="5"/>
      <c r="E97" s="5" t="s">
        <v>338</v>
      </c>
      <c r="F97" s="5" t="s">
        <v>14</v>
      </c>
      <c r="G97" s="5">
        <v>1</v>
      </c>
    </row>
    <row r="98" spans="1:7" ht="29" outlineLevel="5" collapsed="1">
      <c r="A98" s="5" t="s">
        <v>11</v>
      </c>
      <c r="B98" s="5" t="s">
        <v>139</v>
      </c>
      <c r="C98" s="5" t="s">
        <v>13</v>
      </c>
      <c r="D98" s="5"/>
      <c r="E98" s="5" t="s">
        <v>339</v>
      </c>
      <c r="F98" s="5" t="s">
        <v>14</v>
      </c>
      <c r="G98" s="5">
        <v>1</v>
      </c>
    </row>
    <row r="99" spans="1:7" outlineLevel="5" collapsed="1">
      <c r="A99" s="5" t="s">
        <v>11</v>
      </c>
      <c r="B99" s="5" t="s">
        <v>139</v>
      </c>
      <c r="C99" s="5" t="s">
        <v>13</v>
      </c>
      <c r="D99" s="5"/>
      <c r="E99" s="5" t="s">
        <v>340</v>
      </c>
      <c r="F99" s="5" t="s">
        <v>14</v>
      </c>
      <c r="G99" s="5">
        <v>1</v>
      </c>
    </row>
    <row r="100" spans="1:7" outlineLevel="3" collapsed="1">
      <c r="A100" s="6" t="s">
        <v>14</v>
      </c>
      <c r="B100" s="7" t="s">
        <v>218</v>
      </c>
      <c r="C100" s="6" t="s">
        <v>13</v>
      </c>
      <c r="D100" s="6" t="b">
        <f>EXACT(G91,"Based on the net electricity generation and a CO2 emission factor of each power unit")</f>
        <v>1</v>
      </c>
      <c r="E100" s="6" t="s">
        <v>219</v>
      </c>
      <c r="F100" s="6" t="s">
        <v>14</v>
      </c>
      <c r="G100" s="6" t="s">
        <v>13</v>
      </c>
    </row>
    <row r="101" spans="1:7" outlineLevel="4" collapsed="1">
      <c r="A101" s="5" t="s">
        <v>14</v>
      </c>
      <c r="B101" s="5" t="s">
        <v>139</v>
      </c>
      <c r="C101" s="5" t="s">
        <v>13</v>
      </c>
      <c r="D101" s="5" t="s">
        <v>14</v>
      </c>
      <c r="E101" s="5" t="s">
        <v>221</v>
      </c>
      <c r="F101" s="5" t="s">
        <v>14</v>
      </c>
      <c r="G101" s="5">
        <v>1</v>
      </c>
    </row>
    <row r="102" spans="1:7" outlineLevel="4" collapsed="1">
      <c r="A102" s="6" t="s">
        <v>11</v>
      </c>
      <c r="B102" s="7" t="s">
        <v>224</v>
      </c>
      <c r="C102" s="6" t="s">
        <v>13</v>
      </c>
      <c r="D102" s="6"/>
      <c r="E102" s="6" t="s">
        <v>225</v>
      </c>
      <c r="F102" s="6" t="s">
        <v>11</v>
      </c>
      <c r="G102" s="6" t="s">
        <v>13</v>
      </c>
    </row>
    <row r="103" spans="1:7" ht="29" outlineLevel="5" collapsed="1">
      <c r="A103" s="5" t="s">
        <v>11</v>
      </c>
      <c r="B103" s="5" t="s">
        <v>53</v>
      </c>
      <c r="C103" s="8" t="s">
        <v>341</v>
      </c>
      <c r="D103" s="5"/>
      <c r="E103" s="5" t="s">
        <v>342</v>
      </c>
      <c r="F103" s="5" t="s">
        <v>14</v>
      </c>
      <c r="G103" s="5" t="s">
        <v>343</v>
      </c>
    </row>
    <row r="104" spans="1:7" outlineLevel="5" collapsed="1">
      <c r="A104" s="6" t="s">
        <v>14</v>
      </c>
      <c r="B104" s="7" t="s">
        <v>344</v>
      </c>
      <c r="C104" s="6" t="s">
        <v>13</v>
      </c>
      <c r="D104" s="6" t="b">
        <f>EXACT(G103,"Only data available is the electricity generation for the specific power unit")</f>
        <v>0</v>
      </c>
      <c r="E104" s="6" t="s">
        <v>345</v>
      </c>
      <c r="F104" s="6" t="s">
        <v>14</v>
      </c>
      <c r="G104" s="6" t="s">
        <v>13</v>
      </c>
    </row>
    <row r="105" spans="1:7" outlineLevel="6" collapsed="1">
      <c r="A105" s="5" t="s">
        <v>14</v>
      </c>
      <c r="B105" s="5" t="s">
        <v>139</v>
      </c>
      <c r="C105" s="5" t="s">
        <v>13</v>
      </c>
      <c r="D105" s="5" t="s">
        <v>14</v>
      </c>
      <c r="E105" s="5" t="s">
        <v>408</v>
      </c>
      <c r="F105" s="5" t="s">
        <v>14</v>
      </c>
      <c r="G105" s="5">
        <v>1</v>
      </c>
    </row>
    <row r="106" spans="1:7" ht="29" outlineLevel="6" collapsed="1">
      <c r="A106" s="5" t="s">
        <v>11</v>
      </c>
      <c r="B106" s="5" t="s">
        <v>139</v>
      </c>
      <c r="C106" s="5" t="s">
        <v>13</v>
      </c>
      <c r="D106" s="5"/>
      <c r="E106" s="5" t="s">
        <v>409</v>
      </c>
      <c r="F106" s="5" t="s">
        <v>14</v>
      </c>
      <c r="G106" s="5">
        <v>1</v>
      </c>
    </row>
    <row r="107" spans="1:7" ht="29" outlineLevel="5" collapsed="1">
      <c r="A107" s="6" t="s">
        <v>14</v>
      </c>
      <c r="B107" s="7" t="s">
        <v>346</v>
      </c>
      <c r="C107" s="6" t="s">
        <v>13</v>
      </c>
      <c r="D107" s="6" t="b">
        <f>EXACT(G103,"Only data available for the specific power unit are the electricity generation and the fuel types used")</f>
        <v>0</v>
      </c>
      <c r="E107" s="6" t="s">
        <v>347</v>
      </c>
      <c r="F107" s="6" t="s">
        <v>14</v>
      </c>
      <c r="G107" s="6" t="s">
        <v>13</v>
      </c>
    </row>
    <row r="108" spans="1:7" outlineLevel="6" collapsed="1">
      <c r="A108" s="5" t="s">
        <v>14</v>
      </c>
      <c r="B108" s="5" t="s">
        <v>139</v>
      </c>
      <c r="C108" s="5" t="s">
        <v>13</v>
      </c>
      <c r="D108" s="5" t="s">
        <v>14</v>
      </c>
      <c r="E108" s="5" t="s">
        <v>410</v>
      </c>
      <c r="F108" s="5" t="s">
        <v>14</v>
      </c>
      <c r="G108" s="5">
        <v>1</v>
      </c>
    </row>
    <row r="109" spans="1:7" ht="29" outlineLevel="6" collapsed="1">
      <c r="A109" s="5" t="s">
        <v>11</v>
      </c>
      <c r="B109" s="5" t="s">
        <v>139</v>
      </c>
      <c r="C109" s="5" t="s">
        <v>13</v>
      </c>
      <c r="D109" s="5"/>
      <c r="E109" s="5" t="s">
        <v>409</v>
      </c>
      <c r="F109" s="5" t="s">
        <v>14</v>
      </c>
      <c r="G109" s="5">
        <v>1</v>
      </c>
    </row>
    <row r="110" spans="1:7" ht="29" outlineLevel="6" collapsed="1">
      <c r="A110" s="5" t="s">
        <v>11</v>
      </c>
      <c r="B110" s="5" t="s">
        <v>139</v>
      </c>
      <c r="C110" s="5" t="s">
        <v>13</v>
      </c>
      <c r="D110" s="5"/>
      <c r="E110" s="5" t="s">
        <v>411</v>
      </c>
      <c r="F110" s="5" t="s">
        <v>14</v>
      </c>
      <c r="G110" s="5">
        <v>1</v>
      </c>
    </row>
    <row r="111" spans="1:7" outlineLevel="6" collapsed="1">
      <c r="A111" s="5" t="s">
        <v>11</v>
      </c>
      <c r="B111" s="5" t="s">
        <v>139</v>
      </c>
      <c r="C111" s="5" t="s">
        <v>13</v>
      </c>
      <c r="D111" s="5"/>
      <c r="E111" s="5" t="s">
        <v>412</v>
      </c>
      <c r="F111" s="5" t="s">
        <v>14</v>
      </c>
      <c r="G111" s="5">
        <v>1</v>
      </c>
    </row>
    <row r="112" spans="1:7" outlineLevel="5" collapsed="1">
      <c r="A112" s="6" t="s">
        <v>14</v>
      </c>
      <c r="B112" s="7" t="s">
        <v>348</v>
      </c>
      <c r="C112" s="6" t="s">
        <v>13</v>
      </c>
      <c r="D112" s="6" t="b">
        <f>EXACT(G103,"Data available for fuel consumption and electricity generation")</f>
        <v>1</v>
      </c>
      <c r="E112" s="6" t="s">
        <v>343</v>
      </c>
      <c r="F112" s="6" t="s">
        <v>14</v>
      </c>
      <c r="G112" s="6" t="s">
        <v>13</v>
      </c>
    </row>
    <row r="113" spans="1:7" outlineLevel="6" collapsed="1">
      <c r="A113" s="5" t="s">
        <v>14</v>
      </c>
      <c r="B113" s="5" t="s">
        <v>139</v>
      </c>
      <c r="C113" s="5" t="s">
        <v>13</v>
      </c>
      <c r="D113" s="5" t="s">
        <v>14</v>
      </c>
      <c r="E113" s="5" t="s">
        <v>408</v>
      </c>
      <c r="F113" s="5" t="s">
        <v>14</v>
      </c>
      <c r="G113" s="5">
        <v>1</v>
      </c>
    </row>
    <row r="114" spans="1:7" ht="29" outlineLevel="6" collapsed="1">
      <c r="A114" s="5" t="s">
        <v>11</v>
      </c>
      <c r="B114" s="5" t="s">
        <v>15</v>
      </c>
      <c r="C114" s="5" t="s">
        <v>13</v>
      </c>
      <c r="D114" s="5"/>
      <c r="E114" s="5" t="s">
        <v>413</v>
      </c>
      <c r="F114" s="5" t="s">
        <v>14</v>
      </c>
      <c r="G114" s="5" t="s">
        <v>17</v>
      </c>
    </row>
    <row r="115" spans="1:7" ht="29" outlineLevel="6" collapsed="1">
      <c r="A115" s="5" t="s">
        <v>11</v>
      </c>
      <c r="B115" s="5" t="s">
        <v>139</v>
      </c>
      <c r="C115" s="5" t="s">
        <v>13</v>
      </c>
      <c r="D115" s="5"/>
      <c r="E115" s="5" t="s">
        <v>409</v>
      </c>
      <c r="F115" s="5" t="s">
        <v>14</v>
      </c>
      <c r="G115" s="5">
        <v>1</v>
      </c>
    </row>
    <row r="116" spans="1:7" outlineLevel="6" collapsed="1">
      <c r="A116" s="5" t="s">
        <v>11</v>
      </c>
      <c r="B116" s="5" t="s">
        <v>15</v>
      </c>
      <c r="C116" s="5" t="s">
        <v>13</v>
      </c>
      <c r="D116" s="5"/>
      <c r="E116" s="5" t="s">
        <v>414</v>
      </c>
      <c r="F116" s="5" t="s">
        <v>14</v>
      </c>
      <c r="G116" s="5" t="s">
        <v>17</v>
      </c>
    </row>
    <row r="117" spans="1:7" outlineLevel="6" collapsed="1">
      <c r="A117" s="6" t="s">
        <v>11</v>
      </c>
      <c r="B117" s="7" t="s">
        <v>223</v>
      </c>
      <c r="C117" s="6" t="s">
        <v>13</v>
      </c>
      <c r="D117" s="6"/>
      <c r="E117" s="6" t="s">
        <v>223</v>
      </c>
      <c r="F117" s="6" t="s">
        <v>11</v>
      </c>
      <c r="G117" s="6" t="s">
        <v>13</v>
      </c>
    </row>
    <row r="118" spans="1:7" outlineLevel="7" collapsed="1">
      <c r="A118" s="5" t="s">
        <v>11</v>
      </c>
      <c r="B118" s="5" t="s">
        <v>15</v>
      </c>
      <c r="C118" s="5" t="s">
        <v>13</v>
      </c>
      <c r="D118" s="5"/>
      <c r="E118" s="5" t="s">
        <v>337</v>
      </c>
      <c r="F118" s="5" t="s">
        <v>14</v>
      </c>
      <c r="G118" s="5" t="s">
        <v>17</v>
      </c>
    </row>
    <row r="119" spans="1:7" ht="29" outlineLevel="7" collapsed="1">
      <c r="A119" s="5" t="s">
        <v>11</v>
      </c>
      <c r="B119" s="5" t="s">
        <v>139</v>
      </c>
      <c r="C119" s="5" t="s">
        <v>13</v>
      </c>
      <c r="D119" s="5"/>
      <c r="E119" s="5" t="s">
        <v>338</v>
      </c>
      <c r="F119" s="5" t="s">
        <v>14</v>
      </c>
      <c r="G119" s="5">
        <v>1</v>
      </c>
    </row>
    <row r="120" spans="1:7" ht="29" outlineLevel="7" collapsed="1">
      <c r="A120" s="5" t="s">
        <v>11</v>
      </c>
      <c r="B120" s="5" t="s">
        <v>139</v>
      </c>
      <c r="C120" s="5" t="s">
        <v>13</v>
      </c>
      <c r="D120" s="5"/>
      <c r="E120" s="5" t="s">
        <v>339</v>
      </c>
      <c r="F120" s="5" t="s">
        <v>14</v>
      </c>
      <c r="G120" s="5">
        <v>1</v>
      </c>
    </row>
    <row r="121" spans="1:7" outlineLevel="7" collapsed="1">
      <c r="A121" s="5" t="s">
        <v>11</v>
      </c>
      <c r="B121" s="5" t="s">
        <v>139</v>
      </c>
      <c r="C121" s="5" t="s">
        <v>13</v>
      </c>
      <c r="D121" s="5"/>
      <c r="E121" s="5" t="s">
        <v>340</v>
      </c>
      <c r="F121" s="5" t="s">
        <v>14</v>
      </c>
      <c r="G121" s="5">
        <v>1</v>
      </c>
    </row>
    <row r="122" spans="1:7" outlineLevel="3" collapsed="1">
      <c r="A122" s="5" t="s">
        <v>14</v>
      </c>
      <c r="B122" s="5" t="s">
        <v>139</v>
      </c>
      <c r="C122" s="5" t="s">
        <v>13</v>
      </c>
      <c r="D122" s="5" t="s">
        <v>14</v>
      </c>
      <c r="E122" s="5" t="s">
        <v>220</v>
      </c>
      <c r="F122" s="5" t="s">
        <v>14</v>
      </c>
      <c r="G122" s="5">
        <v>1</v>
      </c>
    </row>
    <row r="123" spans="1:7" outlineLevel="1" collapsed="1">
      <c r="A123" s="6" t="s">
        <v>14</v>
      </c>
      <c r="B123" s="7" t="s">
        <v>211</v>
      </c>
      <c r="C123" s="6" t="s">
        <v>13</v>
      </c>
      <c r="D123" s="6" t="b">
        <f>EXACT(G8,"Yes")</f>
        <v>1</v>
      </c>
      <c r="E123" s="6" t="s">
        <v>212</v>
      </c>
      <c r="F123" s="6" t="s">
        <v>14</v>
      </c>
      <c r="G123" s="6" t="s">
        <v>13</v>
      </c>
    </row>
    <row r="124" spans="1:7" ht="29" outlineLevel="2" collapsed="1">
      <c r="A124" s="5" t="s">
        <v>11</v>
      </c>
      <c r="B124" s="5" t="s">
        <v>53</v>
      </c>
      <c r="C124" s="8" t="s">
        <v>213</v>
      </c>
      <c r="D124" s="5"/>
      <c r="E124" s="5" t="s">
        <v>214</v>
      </c>
      <c r="F124" s="5" t="s">
        <v>14</v>
      </c>
      <c r="G124" s="5" t="s">
        <v>215</v>
      </c>
    </row>
    <row r="125" spans="1:7" ht="29" outlineLevel="2" collapsed="1">
      <c r="A125" s="6" t="s">
        <v>14</v>
      </c>
      <c r="B125" s="7" t="s">
        <v>216</v>
      </c>
      <c r="C125" s="6" t="s">
        <v>13</v>
      </c>
      <c r="D125" s="6" t="b">
        <f>EXACT(G124,"Based on the total net electricity generation of all power plants serving the system and the fuel types and total fuel consumption of the project electricity system")</f>
        <v>0</v>
      </c>
      <c r="E125" s="6" t="s">
        <v>217</v>
      </c>
      <c r="F125" s="6" t="s">
        <v>14</v>
      </c>
      <c r="G125" s="6" t="s">
        <v>13</v>
      </c>
    </row>
    <row r="126" spans="1:7" outlineLevel="3" collapsed="1">
      <c r="A126" s="5" t="s">
        <v>14</v>
      </c>
      <c r="B126" s="5" t="s">
        <v>139</v>
      </c>
      <c r="C126" s="5" t="s">
        <v>13</v>
      </c>
      <c r="D126" s="5" t="s">
        <v>14</v>
      </c>
      <c r="E126" s="5" t="s">
        <v>221</v>
      </c>
      <c r="F126" s="5" t="s">
        <v>14</v>
      </c>
      <c r="G126" s="5">
        <v>1</v>
      </c>
    </row>
    <row r="127" spans="1:7" ht="29" outlineLevel="3" collapsed="1">
      <c r="A127" s="5" t="s">
        <v>11</v>
      </c>
      <c r="B127" s="5" t="s">
        <v>139</v>
      </c>
      <c r="C127" s="5" t="s">
        <v>13</v>
      </c>
      <c r="D127" s="5"/>
      <c r="E127" s="5" t="s">
        <v>222</v>
      </c>
      <c r="F127" s="5" t="s">
        <v>14</v>
      </c>
      <c r="G127" s="5">
        <v>1</v>
      </c>
    </row>
    <row r="128" spans="1:7" outlineLevel="3" collapsed="1">
      <c r="A128" s="6" t="s">
        <v>11</v>
      </c>
      <c r="B128" s="7" t="s">
        <v>223</v>
      </c>
      <c r="C128" s="6" t="s">
        <v>13</v>
      </c>
      <c r="D128" s="6"/>
      <c r="E128" s="6" t="s">
        <v>223</v>
      </c>
      <c r="F128" s="6" t="s">
        <v>11</v>
      </c>
      <c r="G128" s="6" t="s">
        <v>13</v>
      </c>
    </row>
    <row r="129" spans="1:7" outlineLevel="4" collapsed="1">
      <c r="A129" s="5" t="s">
        <v>11</v>
      </c>
      <c r="B129" s="5" t="s">
        <v>15</v>
      </c>
      <c r="C129" s="5" t="s">
        <v>13</v>
      </c>
      <c r="D129" s="5"/>
      <c r="E129" s="5" t="s">
        <v>337</v>
      </c>
      <c r="F129" s="5" t="s">
        <v>14</v>
      </c>
      <c r="G129" s="5" t="s">
        <v>17</v>
      </c>
    </row>
    <row r="130" spans="1:7" ht="29" outlineLevel="4" collapsed="1">
      <c r="A130" s="5" t="s">
        <v>11</v>
      </c>
      <c r="B130" s="5" t="s">
        <v>139</v>
      </c>
      <c r="C130" s="5" t="s">
        <v>13</v>
      </c>
      <c r="D130" s="5"/>
      <c r="E130" s="5" t="s">
        <v>338</v>
      </c>
      <c r="F130" s="5" t="s">
        <v>14</v>
      </c>
      <c r="G130" s="5">
        <v>1</v>
      </c>
    </row>
    <row r="131" spans="1:7" ht="29" outlineLevel="4" collapsed="1">
      <c r="A131" s="5" t="s">
        <v>11</v>
      </c>
      <c r="B131" s="5" t="s">
        <v>139</v>
      </c>
      <c r="C131" s="5" t="s">
        <v>13</v>
      </c>
      <c r="D131" s="5"/>
      <c r="E131" s="5" t="s">
        <v>339</v>
      </c>
      <c r="F131" s="5" t="s">
        <v>14</v>
      </c>
      <c r="G131" s="5">
        <v>1</v>
      </c>
    </row>
    <row r="132" spans="1:7" outlineLevel="4" collapsed="1">
      <c r="A132" s="5" t="s">
        <v>11</v>
      </c>
      <c r="B132" s="5" t="s">
        <v>139</v>
      </c>
      <c r="C132" s="5" t="s">
        <v>13</v>
      </c>
      <c r="D132" s="5"/>
      <c r="E132" s="5" t="s">
        <v>340</v>
      </c>
      <c r="F132" s="5" t="s">
        <v>14</v>
      </c>
      <c r="G132" s="5">
        <v>1</v>
      </c>
    </row>
    <row r="133" spans="1:7" outlineLevel="2" collapsed="1">
      <c r="A133" s="6" t="s">
        <v>14</v>
      </c>
      <c r="B133" s="7" t="s">
        <v>218</v>
      </c>
      <c r="C133" s="6" t="s">
        <v>13</v>
      </c>
      <c r="D133" s="6" t="b">
        <f>EXACT(G124,"Based on the net electricity generation and a CO2 emission factor of each power unit")</f>
        <v>1</v>
      </c>
      <c r="E133" s="6" t="s">
        <v>219</v>
      </c>
      <c r="F133" s="6" t="s">
        <v>14</v>
      </c>
      <c r="G133" s="6" t="s">
        <v>13</v>
      </c>
    </row>
    <row r="134" spans="1:7" outlineLevel="3" collapsed="1">
      <c r="A134" s="5" t="s">
        <v>14</v>
      </c>
      <c r="B134" s="5" t="s">
        <v>139</v>
      </c>
      <c r="C134" s="5" t="s">
        <v>13</v>
      </c>
      <c r="D134" s="5" t="s">
        <v>14</v>
      </c>
      <c r="E134" s="5" t="s">
        <v>221</v>
      </c>
      <c r="F134" s="5" t="s">
        <v>14</v>
      </c>
      <c r="G134" s="5">
        <v>1</v>
      </c>
    </row>
    <row r="135" spans="1:7" outlineLevel="3" collapsed="1">
      <c r="A135" s="6" t="s">
        <v>11</v>
      </c>
      <c r="B135" s="7" t="s">
        <v>224</v>
      </c>
      <c r="C135" s="6" t="s">
        <v>13</v>
      </c>
      <c r="D135" s="6"/>
      <c r="E135" s="6" t="s">
        <v>225</v>
      </c>
      <c r="F135" s="6" t="s">
        <v>11</v>
      </c>
      <c r="G135" s="6" t="s">
        <v>13</v>
      </c>
    </row>
    <row r="136" spans="1:7" ht="29" outlineLevel="4" collapsed="1">
      <c r="A136" s="5" t="s">
        <v>11</v>
      </c>
      <c r="B136" s="5" t="s">
        <v>53</v>
      </c>
      <c r="C136" s="8" t="s">
        <v>341</v>
      </c>
      <c r="D136" s="5"/>
      <c r="E136" s="5" t="s">
        <v>342</v>
      </c>
      <c r="F136" s="5" t="s">
        <v>14</v>
      </c>
      <c r="G136" s="5" t="s">
        <v>343</v>
      </c>
    </row>
    <row r="137" spans="1:7" outlineLevel="4" collapsed="1">
      <c r="A137" s="6" t="s">
        <v>14</v>
      </c>
      <c r="B137" s="7" t="s">
        <v>344</v>
      </c>
      <c r="C137" s="6" t="s">
        <v>13</v>
      </c>
      <c r="D137" s="6" t="b">
        <f>EXACT(G136,"Only data available is the electricity generation for the specific power unit")</f>
        <v>0</v>
      </c>
      <c r="E137" s="6" t="s">
        <v>345</v>
      </c>
      <c r="F137" s="6" t="s">
        <v>14</v>
      </c>
      <c r="G137" s="6" t="s">
        <v>13</v>
      </c>
    </row>
    <row r="138" spans="1:7" outlineLevel="5" collapsed="1">
      <c r="A138" s="5" t="s">
        <v>14</v>
      </c>
      <c r="B138" s="5" t="s">
        <v>139</v>
      </c>
      <c r="C138" s="5" t="s">
        <v>13</v>
      </c>
      <c r="D138" s="5" t="s">
        <v>14</v>
      </c>
      <c r="E138" s="5" t="s">
        <v>408</v>
      </c>
      <c r="F138" s="5" t="s">
        <v>14</v>
      </c>
      <c r="G138" s="5">
        <v>1</v>
      </c>
    </row>
    <row r="139" spans="1:7" ht="29" outlineLevel="5" collapsed="1">
      <c r="A139" s="5" t="s">
        <v>11</v>
      </c>
      <c r="B139" s="5" t="s">
        <v>139</v>
      </c>
      <c r="C139" s="5" t="s">
        <v>13</v>
      </c>
      <c r="D139" s="5"/>
      <c r="E139" s="5" t="s">
        <v>409</v>
      </c>
      <c r="F139" s="5" t="s">
        <v>14</v>
      </c>
      <c r="G139" s="5">
        <v>1</v>
      </c>
    </row>
    <row r="140" spans="1:7" ht="29" outlineLevel="4" collapsed="1">
      <c r="A140" s="6" t="s">
        <v>14</v>
      </c>
      <c r="B140" s="7" t="s">
        <v>346</v>
      </c>
      <c r="C140" s="6" t="s">
        <v>13</v>
      </c>
      <c r="D140" s="6" t="b">
        <f>EXACT(G136,"Only data available for the specific power unit are the electricity generation and the fuel types used")</f>
        <v>0</v>
      </c>
      <c r="E140" s="6" t="s">
        <v>347</v>
      </c>
      <c r="F140" s="6" t="s">
        <v>14</v>
      </c>
      <c r="G140" s="6" t="s">
        <v>13</v>
      </c>
    </row>
    <row r="141" spans="1:7" outlineLevel="5" collapsed="1">
      <c r="A141" s="5" t="s">
        <v>14</v>
      </c>
      <c r="B141" s="5" t="s">
        <v>139</v>
      </c>
      <c r="C141" s="5" t="s">
        <v>13</v>
      </c>
      <c r="D141" s="5" t="s">
        <v>14</v>
      </c>
      <c r="E141" s="5" t="s">
        <v>410</v>
      </c>
      <c r="F141" s="5" t="s">
        <v>14</v>
      </c>
      <c r="G141" s="5">
        <v>1</v>
      </c>
    </row>
    <row r="142" spans="1:7" ht="29" outlineLevel="5" collapsed="1">
      <c r="A142" s="5" t="s">
        <v>11</v>
      </c>
      <c r="B142" s="5" t="s">
        <v>139</v>
      </c>
      <c r="C142" s="5" t="s">
        <v>13</v>
      </c>
      <c r="D142" s="5"/>
      <c r="E142" s="5" t="s">
        <v>409</v>
      </c>
      <c r="F142" s="5" t="s">
        <v>14</v>
      </c>
      <c r="G142" s="5">
        <v>1</v>
      </c>
    </row>
    <row r="143" spans="1:7" ht="29" outlineLevel="5" collapsed="1">
      <c r="A143" s="5" t="s">
        <v>11</v>
      </c>
      <c r="B143" s="5" t="s">
        <v>139</v>
      </c>
      <c r="C143" s="5" t="s">
        <v>13</v>
      </c>
      <c r="D143" s="5"/>
      <c r="E143" s="5" t="s">
        <v>411</v>
      </c>
      <c r="F143" s="5" t="s">
        <v>14</v>
      </c>
      <c r="G143" s="5">
        <v>1</v>
      </c>
    </row>
    <row r="144" spans="1:7" outlineLevel="5" collapsed="1">
      <c r="A144" s="5" t="s">
        <v>11</v>
      </c>
      <c r="B144" s="5" t="s">
        <v>139</v>
      </c>
      <c r="C144" s="5" t="s">
        <v>13</v>
      </c>
      <c r="D144" s="5"/>
      <c r="E144" s="5" t="s">
        <v>412</v>
      </c>
      <c r="F144" s="5" t="s">
        <v>14</v>
      </c>
      <c r="G144" s="5">
        <v>1</v>
      </c>
    </row>
    <row r="145" spans="1:7" outlineLevel="4" collapsed="1">
      <c r="A145" s="6" t="s">
        <v>14</v>
      </c>
      <c r="B145" s="7" t="s">
        <v>348</v>
      </c>
      <c r="C145" s="6" t="s">
        <v>13</v>
      </c>
      <c r="D145" s="6" t="b">
        <f>EXACT(G136,"Data available for fuel consumption and electricity generation")</f>
        <v>1</v>
      </c>
      <c r="E145" s="6" t="s">
        <v>343</v>
      </c>
      <c r="F145" s="6" t="s">
        <v>14</v>
      </c>
      <c r="G145" s="6" t="s">
        <v>13</v>
      </c>
    </row>
    <row r="146" spans="1:7" outlineLevel="5" collapsed="1">
      <c r="A146" s="5" t="s">
        <v>14</v>
      </c>
      <c r="B146" s="5" t="s">
        <v>139</v>
      </c>
      <c r="C146" s="5" t="s">
        <v>13</v>
      </c>
      <c r="D146" s="5" t="s">
        <v>14</v>
      </c>
      <c r="E146" s="5" t="s">
        <v>408</v>
      </c>
      <c r="F146" s="5" t="s">
        <v>14</v>
      </c>
      <c r="G146" s="5">
        <v>1</v>
      </c>
    </row>
    <row r="147" spans="1:7" ht="29" outlineLevel="5" collapsed="1">
      <c r="A147" s="5" t="s">
        <v>11</v>
      </c>
      <c r="B147" s="5" t="s">
        <v>15</v>
      </c>
      <c r="C147" s="5" t="s">
        <v>13</v>
      </c>
      <c r="D147" s="5"/>
      <c r="E147" s="5" t="s">
        <v>413</v>
      </c>
      <c r="F147" s="5" t="s">
        <v>14</v>
      </c>
      <c r="G147" s="5" t="s">
        <v>17</v>
      </c>
    </row>
    <row r="148" spans="1:7" ht="29" outlineLevel="5" collapsed="1">
      <c r="A148" s="5" t="s">
        <v>11</v>
      </c>
      <c r="B148" s="5" t="s">
        <v>139</v>
      </c>
      <c r="C148" s="5" t="s">
        <v>13</v>
      </c>
      <c r="D148" s="5"/>
      <c r="E148" s="5" t="s">
        <v>409</v>
      </c>
      <c r="F148" s="5" t="s">
        <v>14</v>
      </c>
      <c r="G148" s="5">
        <v>1</v>
      </c>
    </row>
    <row r="149" spans="1:7" outlineLevel="5" collapsed="1">
      <c r="A149" s="5" t="s">
        <v>11</v>
      </c>
      <c r="B149" s="5" t="s">
        <v>15</v>
      </c>
      <c r="C149" s="5" t="s">
        <v>13</v>
      </c>
      <c r="D149" s="5"/>
      <c r="E149" s="5" t="s">
        <v>414</v>
      </c>
      <c r="F149" s="5" t="s">
        <v>14</v>
      </c>
      <c r="G149" s="5" t="s">
        <v>17</v>
      </c>
    </row>
    <row r="150" spans="1:7" outlineLevel="5" collapsed="1">
      <c r="A150" s="6" t="s">
        <v>11</v>
      </c>
      <c r="B150" s="7" t="s">
        <v>223</v>
      </c>
      <c r="C150" s="6" t="s">
        <v>13</v>
      </c>
      <c r="D150" s="6"/>
      <c r="E150" s="6" t="s">
        <v>223</v>
      </c>
      <c r="F150" s="6" t="s">
        <v>11</v>
      </c>
      <c r="G150" s="6" t="s">
        <v>13</v>
      </c>
    </row>
    <row r="151" spans="1:7" outlineLevel="6" collapsed="1">
      <c r="A151" s="5" t="s">
        <v>11</v>
      </c>
      <c r="B151" s="5" t="s">
        <v>15</v>
      </c>
      <c r="C151" s="5" t="s">
        <v>13</v>
      </c>
      <c r="D151" s="5"/>
      <c r="E151" s="5" t="s">
        <v>337</v>
      </c>
      <c r="F151" s="5" t="s">
        <v>14</v>
      </c>
      <c r="G151" s="5" t="s">
        <v>17</v>
      </c>
    </row>
    <row r="152" spans="1:7" ht="29" outlineLevel="6" collapsed="1">
      <c r="A152" s="5" t="s">
        <v>11</v>
      </c>
      <c r="B152" s="5" t="s">
        <v>139</v>
      </c>
      <c r="C152" s="5" t="s">
        <v>13</v>
      </c>
      <c r="D152" s="5"/>
      <c r="E152" s="5" t="s">
        <v>338</v>
      </c>
      <c r="F152" s="5" t="s">
        <v>14</v>
      </c>
      <c r="G152" s="5">
        <v>1</v>
      </c>
    </row>
    <row r="153" spans="1:7" ht="29" outlineLevel="6" collapsed="1">
      <c r="A153" s="5" t="s">
        <v>11</v>
      </c>
      <c r="B153" s="5" t="s">
        <v>139</v>
      </c>
      <c r="C153" s="5" t="s">
        <v>13</v>
      </c>
      <c r="D153" s="5"/>
      <c r="E153" s="5" t="s">
        <v>339</v>
      </c>
      <c r="F153" s="5" t="s">
        <v>14</v>
      </c>
      <c r="G153" s="5">
        <v>1</v>
      </c>
    </row>
    <row r="154" spans="1:7" outlineLevel="6" collapsed="1">
      <c r="A154" s="5" t="s">
        <v>11</v>
      </c>
      <c r="B154" s="5" t="s">
        <v>139</v>
      </c>
      <c r="C154" s="5" t="s">
        <v>13</v>
      </c>
      <c r="D154" s="5"/>
      <c r="E154" s="5" t="s">
        <v>340</v>
      </c>
      <c r="F154" s="5" t="s">
        <v>14</v>
      </c>
      <c r="G154" s="5">
        <v>1</v>
      </c>
    </row>
    <row r="155" spans="1:7" outlineLevel="2" collapsed="1">
      <c r="A155" s="5" t="s">
        <v>14</v>
      </c>
      <c r="B155" s="5" t="s">
        <v>139</v>
      </c>
      <c r="C155" s="5" t="s">
        <v>13</v>
      </c>
      <c r="D155" s="5" t="s">
        <v>14</v>
      </c>
      <c r="E155" s="5" t="s">
        <v>220</v>
      </c>
      <c r="F155" s="5" t="s">
        <v>14</v>
      </c>
      <c r="G155" s="5">
        <v>1</v>
      </c>
    </row>
    <row r="156" spans="1:7">
      <c r="A156" s="3" t="s">
        <v>14</v>
      </c>
      <c r="B156" s="4" t="s">
        <v>226</v>
      </c>
      <c r="C156" s="3" t="s">
        <v>13</v>
      </c>
      <c r="D156" s="3" t="b">
        <f>EXACT(G6,"Hourly")</f>
        <v>1</v>
      </c>
      <c r="E156" s="3" t="s">
        <v>227</v>
      </c>
      <c r="F156" s="3" t="s">
        <v>14</v>
      </c>
      <c r="G156" s="3" t="s">
        <v>13</v>
      </c>
    </row>
    <row r="157" spans="1:7" ht="29" outlineLevel="1" collapsed="1">
      <c r="A157" s="5" t="s">
        <v>11</v>
      </c>
      <c r="B157" s="5" t="s">
        <v>53</v>
      </c>
      <c r="C157" s="8" t="s">
        <v>228</v>
      </c>
      <c r="D157" s="5"/>
      <c r="E157" s="5" t="s">
        <v>229</v>
      </c>
      <c r="F157" s="5" t="s">
        <v>14</v>
      </c>
      <c r="G157" s="5" t="s">
        <v>230</v>
      </c>
    </row>
    <row r="158" spans="1:7" ht="29" outlineLevel="1" collapsed="1">
      <c r="A158" s="5" t="s">
        <v>11</v>
      </c>
      <c r="B158" s="5" t="s">
        <v>139</v>
      </c>
      <c r="C158" s="5" t="s">
        <v>13</v>
      </c>
      <c r="D158" s="5"/>
      <c r="E158" s="5" t="s">
        <v>231</v>
      </c>
      <c r="F158" s="5" t="s">
        <v>14</v>
      </c>
      <c r="G158" s="5">
        <v>1</v>
      </c>
    </row>
    <row r="159" spans="1:7">
      <c r="A159" s="3" t="s">
        <v>11</v>
      </c>
      <c r="B159" s="4" t="s">
        <v>232</v>
      </c>
      <c r="C159" s="3" t="s">
        <v>13</v>
      </c>
      <c r="D159" s="3"/>
      <c r="E159" s="3" t="s">
        <v>232</v>
      </c>
      <c r="F159" s="3" t="s">
        <v>14</v>
      </c>
      <c r="G159" s="3" t="s">
        <v>13</v>
      </c>
    </row>
    <row r="160" spans="1:7" outlineLevel="1" collapsed="1">
      <c r="A160" s="5" t="s">
        <v>14</v>
      </c>
      <c r="B160" s="5" t="s">
        <v>139</v>
      </c>
      <c r="C160" s="5" t="s">
        <v>13</v>
      </c>
      <c r="D160" s="5" t="s">
        <v>14</v>
      </c>
      <c r="E160" s="5" t="s">
        <v>233</v>
      </c>
      <c r="F160" s="5" t="s">
        <v>14</v>
      </c>
      <c r="G160" s="5">
        <v>1</v>
      </c>
    </row>
    <row r="161" spans="1:7" ht="409.5" outlineLevel="1" collapsed="1">
      <c r="A161" s="5" t="s">
        <v>14</v>
      </c>
      <c r="B161" s="5" t="s">
        <v>60</v>
      </c>
      <c r="C161" s="9" t="s">
        <v>61</v>
      </c>
      <c r="D161" s="5"/>
      <c r="E161" s="10" t="s">
        <v>234</v>
      </c>
      <c r="F161" s="5" t="s">
        <v>14</v>
      </c>
      <c r="G161" s="5" t="s">
        <v>13</v>
      </c>
    </row>
    <row r="162" spans="1:7" outlineLevel="1" collapsed="1">
      <c r="A162" s="5" t="s">
        <v>11</v>
      </c>
      <c r="B162" s="5" t="s">
        <v>139</v>
      </c>
      <c r="C162" s="5" t="s">
        <v>13</v>
      </c>
      <c r="D162" s="5"/>
      <c r="E162" s="5" t="s">
        <v>235</v>
      </c>
      <c r="F162" s="5" t="s">
        <v>14</v>
      </c>
      <c r="G162" s="5">
        <v>1</v>
      </c>
    </row>
    <row r="163" spans="1:7" outlineLevel="1" collapsed="1">
      <c r="A163" s="5" t="s">
        <v>11</v>
      </c>
      <c r="B163" s="5" t="s">
        <v>139</v>
      </c>
      <c r="C163" s="5" t="s">
        <v>13</v>
      </c>
      <c r="D163" s="5"/>
      <c r="E163" s="5" t="s">
        <v>236</v>
      </c>
      <c r="F163" s="5" t="s">
        <v>14</v>
      </c>
      <c r="G163" s="5">
        <v>1</v>
      </c>
    </row>
    <row r="164" spans="1:7" outlineLevel="1" collapsed="1">
      <c r="A164" s="6" t="s">
        <v>11</v>
      </c>
      <c r="B164" s="7" t="s">
        <v>237</v>
      </c>
      <c r="C164" s="6" t="s">
        <v>13</v>
      </c>
      <c r="D164" s="6"/>
      <c r="E164" s="6" t="s">
        <v>237</v>
      </c>
      <c r="F164" s="6" t="s">
        <v>11</v>
      </c>
      <c r="G164" s="6" t="s">
        <v>13</v>
      </c>
    </row>
    <row r="165" spans="1:7" outlineLevel="2" collapsed="1">
      <c r="A165" s="5" t="s">
        <v>11</v>
      </c>
      <c r="B165" s="5" t="s">
        <v>15</v>
      </c>
      <c r="C165" s="5" t="s">
        <v>13</v>
      </c>
      <c r="D165" s="5"/>
      <c r="E165" s="5" t="s">
        <v>238</v>
      </c>
      <c r="F165" s="5" t="s">
        <v>14</v>
      </c>
      <c r="G165" s="5" t="s">
        <v>17</v>
      </c>
    </row>
    <row r="166" spans="1:7" outlineLevel="2" collapsed="1">
      <c r="A166" s="5" t="s">
        <v>11</v>
      </c>
      <c r="B166" s="5" t="s">
        <v>41</v>
      </c>
      <c r="C166" s="5" t="s">
        <v>13</v>
      </c>
      <c r="D166" s="5"/>
      <c r="E166" s="5" t="s">
        <v>239</v>
      </c>
      <c r="F166" s="5" t="s">
        <v>14</v>
      </c>
      <c r="G166" s="5" t="s">
        <v>43</v>
      </c>
    </row>
    <row r="167" spans="1:7" outlineLevel="2" collapsed="1">
      <c r="A167" s="5" t="s">
        <v>11</v>
      </c>
      <c r="B167" s="5" t="s">
        <v>139</v>
      </c>
      <c r="C167" s="5" t="s">
        <v>13</v>
      </c>
      <c r="D167" s="5"/>
      <c r="E167" s="5" t="s">
        <v>240</v>
      </c>
      <c r="F167" s="5" t="s">
        <v>14</v>
      </c>
      <c r="G167" s="5">
        <v>1</v>
      </c>
    </row>
    <row r="168" spans="1:7" outlineLevel="2" collapsed="1">
      <c r="A168" s="5" t="s">
        <v>11</v>
      </c>
      <c r="B168" s="5" t="s">
        <v>139</v>
      </c>
      <c r="C168" s="5" t="s">
        <v>13</v>
      </c>
      <c r="D168" s="5"/>
      <c r="E168" s="5" t="s">
        <v>241</v>
      </c>
      <c r="F168" s="5" t="s">
        <v>14</v>
      </c>
      <c r="G168" s="5">
        <v>1</v>
      </c>
    </row>
    <row r="169" spans="1:7">
      <c r="A169" s="3" t="s">
        <v>11</v>
      </c>
      <c r="B169" s="4" t="s">
        <v>242</v>
      </c>
      <c r="C169" s="3" t="s">
        <v>13</v>
      </c>
      <c r="D169" s="3"/>
      <c r="E169" s="3" t="s">
        <v>242</v>
      </c>
      <c r="F169" s="3" t="s">
        <v>14</v>
      </c>
      <c r="G169" s="3" t="s">
        <v>13</v>
      </c>
    </row>
    <row r="170" spans="1:7" ht="29" outlineLevel="1" collapsed="1">
      <c r="A170" s="5" t="s">
        <v>11</v>
      </c>
      <c r="B170" s="5" t="s">
        <v>53</v>
      </c>
      <c r="C170" s="8" t="s">
        <v>243</v>
      </c>
      <c r="D170" s="5"/>
      <c r="E170" s="5" t="s">
        <v>244</v>
      </c>
      <c r="F170" s="5" t="s">
        <v>14</v>
      </c>
      <c r="G170" s="5" t="s">
        <v>11</v>
      </c>
    </row>
    <row r="171" spans="1:7" outlineLevel="1" collapsed="1">
      <c r="A171" s="6" t="s">
        <v>14</v>
      </c>
      <c r="B171" s="7" t="s">
        <v>245</v>
      </c>
      <c r="C171" s="6" t="s">
        <v>13</v>
      </c>
      <c r="D171" s="6" t="b">
        <f>EXACT(G170,"No")</f>
        <v>0</v>
      </c>
      <c r="E171" s="6" t="s">
        <v>246</v>
      </c>
      <c r="F171" s="6" t="s">
        <v>14</v>
      </c>
      <c r="G171" s="6" t="s">
        <v>13</v>
      </c>
    </row>
    <row r="172" spans="1:7" ht="29" outlineLevel="2" collapsed="1">
      <c r="A172" s="5" t="s">
        <v>11</v>
      </c>
      <c r="B172" s="5" t="s">
        <v>53</v>
      </c>
      <c r="C172" s="8" t="s">
        <v>247</v>
      </c>
      <c r="D172" s="5"/>
      <c r="E172" s="5" t="s">
        <v>248</v>
      </c>
      <c r="F172" s="5" t="s">
        <v>14</v>
      </c>
      <c r="G172" s="5" t="s">
        <v>249</v>
      </c>
    </row>
    <row r="173" spans="1:7" outlineLevel="2" collapsed="1">
      <c r="A173" s="6" t="s">
        <v>14</v>
      </c>
      <c r="B173" s="7" t="s">
        <v>250</v>
      </c>
      <c r="C173" s="6" t="s">
        <v>13</v>
      </c>
      <c r="D173" s="6" t="b">
        <f>EXACT(G172,"Neither")</f>
        <v>0</v>
      </c>
      <c r="E173" s="6" t="s">
        <v>250</v>
      </c>
      <c r="F173" s="6" t="s">
        <v>14</v>
      </c>
      <c r="G173" s="6" t="s">
        <v>13</v>
      </c>
    </row>
    <row r="174" spans="1:7" outlineLevel="3" collapsed="1">
      <c r="A174" s="5" t="s">
        <v>14</v>
      </c>
      <c r="B174" s="5" t="s">
        <v>139</v>
      </c>
      <c r="C174" s="5" t="s">
        <v>13</v>
      </c>
      <c r="D174" s="5" t="s">
        <v>14</v>
      </c>
      <c r="E174" s="5" t="s">
        <v>251</v>
      </c>
      <c r="F174" s="5" t="s">
        <v>14</v>
      </c>
      <c r="G174" s="5">
        <v>1</v>
      </c>
    </row>
    <row r="175" spans="1:7" outlineLevel="3" collapsed="1">
      <c r="A175" s="5" t="s">
        <v>14</v>
      </c>
      <c r="B175" s="5" t="s">
        <v>139</v>
      </c>
      <c r="C175" s="5" t="s">
        <v>13</v>
      </c>
      <c r="D175" s="5" t="s">
        <v>14</v>
      </c>
      <c r="E175" s="5" t="s">
        <v>252</v>
      </c>
      <c r="F175" s="5" t="s">
        <v>14</v>
      </c>
      <c r="G175" s="5">
        <v>1</v>
      </c>
    </row>
    <row r="176" spans="1:7" outlineLevel="3" collapsed="1">
      <c r="A176" s="5" t="s">
        <v>14</v>
      </c>
      <c r="B176" s="5" t="s">
        <v>139</v>
      </c>
      <c r="C176" s="5" t="s">
        <v>13</v>
      </c>
      <c r="D176" s="5" t="s">
        <v>14</v>
      </c>
      <c r="E176" s="5" t="s">
        <v>253</v>
      </c>
      <c r="F176" s="5" t="s">
        <v>14</v>
      </c>
      <c r="G176" s="5">
        <v>1</v>
      </c>
    </row>
    <row r="177" spans="1:7" outlineLevel="3" collapsed="1">
      <c r="A177" s="5" t="s">
        <v>14</v>
      </c>
      <c r="B177" s="5" t="s">
        <v>139</v>
      </c>
      <c r="C177" s="5" t="s">
        <v>13</v>
      </c>
      <c r="D177" s="5" t="s">
        <v>14</v>
      </c>
      <c r="E177" s="5" t="s">
        <v>233</v>
      </c>
      <c r="F177" s="5" t="s">
        <v>14</v>
      </c>
      <c r="G177" s="5">
        <v>1</v>
      </c>
    </row>
    <row r="178" spans="1:7" ht="29" outlineLevel="3" collapsed="1">
      <c r="A178" s="5" t="s">
        <v>11</v>
      </c>
      <c r="B178" s="5" t="s">
        <v>53</v>
      </c>
      <c r="C178" s="8" t="s">
        <v>254</v>
      </c>
      <c r="D178" s="5"/>
      <c r="E178" s="5" t="s">
        <v>255</v>
      </c>
      <c r="F178" s="5" t="s">
        <v>14</v>
      </c>
      <c r="G178" s="5" t="s">
        <v>11</v>
      </c>
    </row>
    <row r="179" spans="1:7" ht="43.5" outlineLevel="3" collapsed="1">
      <c r="A179" s="5" t="s">
        <v>11</v>
      </c>
      <c r="B179" s="5" t="s">
        <v>53</v>
      </c>
      <c r="C179" s="8" t="s">
        <v>256</v>
      </c>
      <c r="D179" s="5"/>
      <c r="E179" s="5" t="s">
        <v>257</v>
      </c>
      <c r="F179" s="5" t="s">
        <v>14</v>
      </c>
      <c r="G179" s="5" t="s">
        <v>258</v>
      </c>
    </row>
    <row r="180" spans="1:7" ht="29" outlineLevel="3" collapsed="1">
      <c r="A180" s="5" t="s">
        <v>11</v>
      </c>
      <c r="B180" s="5" t="s">
        <v>53</v>
      </c>
      <c r="C180" s="8" t="s">
        <v>259</v>
      </c>
      <c r="D180" s="5"/>
      <c r="E180" s="5" t="s">
        <v>260</v>
      </c>
      <c r="F180" s="5" t="s">
        <v>14</v>
      </c>
      <c r="G180" s="5" t="s">
        <v>11</v>
      </c>
    </row>
    <row r="181" spans="1:7" outlineLevel="3" collapsed="1">
      <c r="A181" s="5" t="s">
        <v>14</v>
      </c>
      <c r="B181" s="5" t="s">
        <v>139</v>
      </c>
      <c r="C181" s="5" t="s">
        <v>13</v>
      </c>
      <c r="D181" s="5" t="s">
        <v>14</v>
      </c>
      <c r="E181" s="5" t="s">
        <v>261</v>
      </c>
      <c r="F181" s="5" t="s">
        <v>14</v>
      </c>
      <c r="G181" s="5">
        <v>1</v>
      </c>
    </row>
    <row r="182" spans="1:7" outlineLevel="2" collapsed="1">
      <c r="A182" s="6" t="s">
        <v>14</v>
      </c>
      <c r="B182" s="7" t="s">
        <v>262</v>
      </c>
      <c r="C182" s="6" t="s">
        <v>13</v>
      </c>
      <c r="D182" s="6" t="b">
        <f>EXACT(G172,"Isolated System")</f>
        <v>0</v>
      </c>
      <c r="E182" s="6" t="s">
        <v>263</v>
      </c>
      <c r="F182" s="6" t="s">
        <v>14</v>
      </c>
      <c r="G182" s="6" t="s">
        <v>13</v>
      </c>
    </row>
    <row r="183" spans="1:7" outlineLevel="3" collapsed="1">
      <c r="A183" s="5" t="s">
        <v>14</v>
      </c>
      <c r="B183" s="5" t="s">
        <v>139</v>
      </c>
      <c r="C183" s="5" t="s">
        <v>13</v>
      </c>
      <c r="D183" s="5" t="s">
        <v>14</v>
      </c>
      <c r="E183" s="5" t="s">
        <v>251</v>
      </c>
      <c r="F183" s="5" t="s">
        <v>14</v>
      </c>
      <c r="G183" s="5">
        <v>1</v>
      </c>
    </row>
    <row r="184" spans="1:7" outlineLevel="3" collapsed="1">
      <c r="A184" s="5" t="s">
        <v>14</v>
      </c>
      <c r="B184" s="5" t="s">
        <v>139</v>
      </c>
      <c r="C184" s="5" t="s">
        <v>13</v>
      </c>
      <c r="D184" s="5" t="s">
        <v>14</v>
      </c>
      <c r="E184" s="5" t="s">
        <v>252</v>
      </c>
      <c r="F184" s="5" t="s">
        <v>14</v>
      </c>
      <c r="G184" s="5">
        <v>1</v>
      </c>
    </row>
    <row r="185" spans="1:7" outlineLevel="3" collapsed="1">
      <c r="A185" s="5" t="s">
        <v>14</v>
      </c>
      <c r="B185" s="5" t="s">
        <v>139</v>
      </c>
      <c r="C185" s="5" t="s">
        <v>13</v>
      </c>
      <c r="D185" s="5" t="s">
        <v>14</v>
      </c>
      <c r="E185" s="5" t="s">
        <v>253</v>
      </c>
      <c r="F185" s="5" t="s">
        <v>14</v>
      </c>
      <c r="G185" s="5">
        <v>1</v>
      </c>
    </row>
    <row r="186" spans="1:7" outlineLevel="3" collapsed="1">
      <c r="A186" s="5" t="s">
        <v>14</v>
      </c>
      <c r="B186" s="5" t="s">
        <v>139</v>
      </c>
      <c r="C186" s="5" t="s">
        <v>13</v>
      </c>
      <c r="D186" s="5" t="s">
        <v>14</v>
      </c>
      <c r="E186" s="5" t="s">
        <v>261</v>
      </c>
      <c r="F186" s="5" t="s">
        <v>14</v>
      </c>
      <c r="G186" s="5">
        <v>1</v>
      </c>
    </row>
    <row r="187" spans="1:7" outlineLevel="3" collapsed="1">
      <c r="A187" s="5" t="s">
        <v>14</v>
      </c>
      <c r="B187" s="5" t="s">
        <v>139</v>
      </c>
      <c r="C187" s="5" t="s">
        <v>13</v>
      </c>
      <c r="D187" s="5" t="s">
        <v>14</v>
      </c>
      <c r="E187" s="5" t="s">
        <v>233</v>
      </c>
      <c r="F187" s="5" t="s">
        <v>14</v>
      </c>
      <c r="G187" s="5">
        <v>1</v>
      </c>
    </row>
    <row r="188" spans="1:7" ht="29" outlineLevel="3" collapsed="1">
      <c r="A188" s="5" t="s">
        <v>11</v>
      </c>
      <c r="B188" s="5" t="s">
        <v>53</v>
      </c>
      <c r="C188" s="8" t="s">
        <v>264</v>
      </c>
      <c r="D188" s="5"/>
      <c r="E188" s="5" t="s">
        <v>265</v>
      </c>
      <c r="F188" s="5" t="s">
        <v>14</v>
      </c>
      <c r="G188" s="5" t="s">
        <v>266</v>
      </c>
    </row>
    <row r="189" spans="1:7" outlineLevel="3" collapsed="1">
      <c r="A189" s="6" t="s">
        <v>14</v>
      </c>
      <c r="B189" s="7" t="s">
        <v>267</v>
      </c>
      <c r="C189" s="6" t="s">
        <v>13</v>
      </c>
      <c r="D189" s="6" t="b">
        <f>EXACT(G188,"Multiple")</f>
        <v>0</v>
      </c>
      <c r="E189" s="6" t="s">
        <v>268</v>
      </c>
      <c r="F189" s="6" t="s">
        <v>14</v>
      </c>
      <c r="G189" s="6" t="s">
        <v>13</v>
      </c>
    </row>
    <row r="190" spans="1:7" ht="29" outlineLevel="4" collapsed="1">
      <c r="A190" s="5" t="s">
        <v>11</v>
      </c>
      <c r="B190" s="5" t="s">
        <v>53</v>
      </c>
      <c r="C190" s="8" t="s">
        <v>349</v>
      </c>
      <c r="D190" s="5"/>
      <c r="E190" s="5" t="s">
        <v>350</v>
      </c>
      <c r="F190" s="5" t="s">
        <v>14</v>
      </c>
      <c r="G190" s="5" t="s">
        <v>351</v>
      </c>
    </row>
    <row r="191" spans="1:7" ht="29" outlineLevel="4" collapsed="1">
      <c r="A191" s="5" t="s">
        <v>14</v>
      </c>
      <c r="B191" s="5" t="s">
        <v>53</v>
      </c>
      <c r="C191" s="8" t="s">
        <v>352</v>
      </c>
      <c r="D191" s="5" t="b">
        <f>EXACT(G190,"Isolated grid systems with multiple fuel and technology types with combined cycle power plants")</f>
        <v>0</v>
      </c>
      <c r="E191" s="5" t="s">
        <v>353</v>
      </c>
      <c r="F191" s="5" t="s">
        <v>14</v>
      </c>
      <c r="G191" s="5" t="s">
        <v>11</v>
      </c>
    </row>
    <row r="192" spans="1:7" ht="29" outlineLevel="4" collapsed="1">
      <c r="A192" s="5" t="s">
        <v>14</v>
      </c>
      <c r="B192" s="5" t="s">
        <v>53</v>
      </c>
      <c r="C192" s="8" t="s">
        <v>354</v>
      </c>
      <c r="D192" s="5" t="b">
        <f>EXACT(G190,"Isolated grid systems with multiple fuel and technology types without combined cycle power plants")</f>
        <v>0</v>
      </c>
      <c r="E192" s="5" t="s">
        <v>353</v>
      </c>
      <c r="F192" s="5" t="s">
        <v>14</v>
      </c>
      <c r="G192" s="5" t="s">
        <v>11</v>
      </c>
    </row>
    <row r="193" spans="1:7" outlineLevel="2" collapsed="1">
      <c r="A193" s="6" t="s">
        <v>14</v>
      </c>
      <c r="B193" s="7" t="s">
        <v>250</v>
      </c>
      <c r="C193" s="6" t="s">
        <v>13</v>
      </c>
      <c r="D193" s="6" t="b">
        <f>EXACT(G172,"Grid is located in LDC/SIDs/URC")</f>
        <v>1</v>
      </c>
      <c r="E193" s="6" t="s">
        <v>250</v>
      </c>
      <c r="F193" s="6" t="s">
        <v>14</v>
      </c>
      <c r="G193" s="6" t="s">
        <v>13</v>
      </c>
    </row>
    <row r="194" spans="1:7" outlineLevel="3" collapsed="1">
      <c r="A194" s="5" t="s">
        <v>14</v>
      </c>
      <c r="B194" s="5" t="s">
        <v>139</v>
      </c>
      <c r="C194" s="5" t="s">
        <v>13</v>
      </c>
      <c r="D194" s="5" t="s">
        <v>14</v>
      </c>
      <c r="E194" s="5" t="s">
        <v>251</v>
      </c>
      <c r="F194" s="5" t="s">
        <v>14</v>
      </c>
      <c r="G194" s="5">
        <v>1</v>
      </c>
    </row>
    <row r="195" spans="1:7" outlineLevel="3" collapsed="1">
      <c r="A195" s="5" t="s">
        <v>14</v>
      </c>
      <c r="B195" s="5" t="s">
        <v>139</v>
      </c>
      <c r="C195" s="5" t="s">
        <v>13</v>
      </c>
      <c r="D195" s="5" t="s">
        <v>14</v>
      </c>
      <c r="E195" s="5" t="s">
        <v>252</v>
      </c>
      <c r="F195" s="5" t="s">
        <v>14</v>
      </c>
      <c r="G195" s="5">
        <v>1</v>
      </c>
    </row>
    <row r="196" spans="1:7" outlineLevel="3" collapsed="1">
      <c r="A196" s="5" t="s">
        <v>14</v>
      </c>
      <c r="B196" s="5" t="s">
        <v>139</v>
      </c>
      <c r="C196" s="5" t="s">
        <v>13</v>
      </c>
      <c r="D196" s="5" t="s">
        <v>14</v>
      </c>
      <c r="E196" s="5" t="s">
        <v>253</v>
      </c>
      <c r="F196" s="5" t="s">
        <v>14</v>
      </c>
      <c r="G196" s="5">
        <v>1</v>
      </c>
    </row>
    <row r="197" spans="1:7" outlineLevel="3" collapsed="1">
      <c r="A197" s="5" t="s">
        <v>14</v>
      </c>
      <c r="B197" s="5" t="s">
        <v>139</v>
      </c>
      <c r="C197" s="5" t="s">
        <v>13</v>
      </c>
      <c r="D197" s="5" t="s">
        <v>14</v>
      </c>
      <c r="E197" s="5" t="s">
        <v>233</v>
      </c>
      <c r="F197" s="5" t="s">
        <v>14</v>
      </c>
      <c r="G197" s="5">
        <v>1</v>
      </c>
    </row>
    <row r="198" spans="1:7" ht="29" outlineLevel="3" collapsed="1">
      <c r="A198" s="5" t="s">
        <v>11</v>
      </c>
      <c r="B198" s="5" t="s">
        <v>53</v>
      </c>
      <c r="C198" s="8" t="s">
        <v>254</v>
      </c>
      <c r="D198" s="5"/>
      <c r="E198" s="5" t="s">
        <v>255</v>
      </c>
      <c r="F198" s="5" t="s">
        <v>14</v>
      </c>
      <c r="G198" s="5" t="s">
        <v>11</v>
      </c>
    </row>
    <row r="199" spans="1:7" ht="43.5" outlineLevel="3" collapsed="1">
      <c r="A199" s="5" t="s">
        <v>11</v>
      </c>
      <c r="B199" s="5" t="s">
        <v>53</v>
      </c>
      <c r="C199" s="8" t="s">
        <v>256</v>
      </c>
      <c r="D199" s="5"/>
      <c r="E199" s="5" t="s">
        <v>257</v>
      </c>
      <c r="F199" s="5" t="s">
        <v>14</v>
      </c>
      <c r="G199" s="5" t="s">
        <v>258</v>
      </c>
    </row>
    <row r="200" spans="1:7" ht="29" outlineLevel="3" collapsed="1">
      <c r="A200" s="5" t="s">
        <v>11</v>
      </c>
      <c r="B200" s="5" t="s">
        <v>53</v>
      </c>
      <c r="C200" s="8" t="s">
        <v>259</v>
      </c>
      <c r="D200" s="5"/>
      <c r="E200" s="5" t="s">
        <v>260</v>
      </c>
      <c r="F200" s="5" t="s">
        <v>14</v>
      </c>
      <c r="G200" s="5" t="s">
        <v>11</v>
      </c>
    </row>
    <row r="201" spans="1:7" outlineLevel="3" collapsed="1">
      <c r="A201" s="5" t="s">
        <v>14</v>
      </c>
      <c r="B201" s="5" t="s">
        <v>139</v>
      </c>
      <c r="C201" s="5" t="s">
        <v>13</v>
      </c>
      <c r="D201" s="5" t="s">
        <v>14</v>
      </c>
      <c r="E201" s="5" t="s">
        <v>261</v>
      </c>
      <c r="F201" s="5" t="s">
        <v>14</v>
      </c>
      <c r="G201" s="5">
        <v>1</v>
      </c>
    </row>
    <row r="202" spans="1:7" outlineLevel="1" collapsed="1">
      <c r="A202" s="6" t="s">
        <v>14</v>
      </c>
      <c r="B202" s="7" t="s">
        <v>269</v>
      </c>
      <c r="C202" s="6" t="s">
        <v>13</v>
      </c>
      <c r="D202" s="6" t="b">
        <f>EXACT(G170,"Yes")</f>
        <v>1</v>
      </c>
      <c r="E202" s="6" t="s">
        <v>269</v>
      </c>
      <c r="F202" s="6" t="s">
        <v>14</v>
      </c>
      <c r="G202" s="6" t="s">
        <v>13</v>
      </c>
    </row>
    <row r="203" spans="1:7" outlineLevel="2" collapsed="1">
      <c r="A203" s="5" t="s">
        <v>14</v>
      </c>
      <c r="B203" s="5" t="s">
        <v>139</v>
      </c>
      <c r="C203" s="5" t="s">
        <v>13</v>
      </c>
      <c r="D203" s="5" t="s">
        <v>14</v>
      </c>
      <c r="E203" s="5" t="s">
        <v>251</v>
      </c>
      <c r="F203" s="5" t="s">
        <v>14</v>
      </c>
      <c r="G203" s="5">
        <v>1</v>
      </c>
    </row>
    <row r="204" spans="1:7" outlineLevel="2" collapsed="1">
      <c r="A204" s="5" t="s">
        <v>14</v>
      </c>
      <c r="B204" s="5" t="s">
        <v>139</v>
      </c>
      <c r="C204" s="5" t="s">
        <v>13</v>
      </c>
      <c r="D204" s="5" t="s">
        <v>14</v>
      </c>
      <c r="E204" s="5" t="s">
        <v>261</v>
      </c>
      <c r="F204" s="5" t="s">
        <v>14</v>
      </c>
      <c r="G204" s="5">
        <v>1</v>
      </c>
    </row>
    <row r="205" spans="1:7" outlineLevel="2" collapsed="1">
      <c r="A205" s="5" t="s">
        <v>14</v>
      </c>
      <c r="B205" s="5" t="s">
        <v>139</v>
      </c>
      <c r="C205" s="5" t="s">
        <v>13</v>
      </c>
      <c r="D205" s="5" t="s">
        <v>14</v>
      </c>
      <c r="E205" s="5" t="s">
        <v>252</v>
      </c>
      <c r="F205" s="5" t="s">
        <v>14</v>
      </c>
      <c r="G205" s="5">
        <v>1</v>
      </c>
    </row>
    <row r="206" spans="1:7" outlineLevel="2" collapsed="1">
      <c r="A206" s="5" t="s">
        <v>14</v>
      </c>
      <c r="B206" s="5" t="s">
        <v>139</v>
      </c>
      <c r="C206" s="5" t="s">
        <v>13</v>
      </c>
      <c r="D206" s="5" t="s">
        <v>14</v>
      </c>
      <c r="E206" s="5" t="s">
        <v>253</v>
      </c>
      <c r="F206" s="5" t="s">
        <v>14</v>
      </c>
      <c r="G206" s="5">
        <v>1</v>
      </c>
    </row>
    <row r="207" spans="1:7" ht="29" outlineLevel="1" collapsed="1">
      <c r="A207" s="5" t="s">
        <v>11</v>
      </c>
      <c r="B207" s="5" t="s">
        <v>53</v>
      </c>
      <c r="C207" s="8" t="s">
        <v>270</v>
      </c>
      <c r="D207" s="5"/>
      <c r="E207" s="5" t="s">
        <v>271</v>
      </c>
      <c r="F207" s="5" t="s">
        <v>14</v>
      </c>
      <c r="G207" s="5" t="s">
        <v>11</v>
      </c>
    </row>
    <row r="208" spans="1:7" ht="29" outlineLevel="1" collapsed="1">
      <c r="A208" s="5" t="s">
        <v>11</v>
      </c>
      <c r="B208" s="5" t="s">
        <v>53</v>
      </c>
      <c r="C208" s="8" t="s">
        <v>272</v>
      </c>
      <c r="D208" s="5"/>
      <c r="E208" s="5" t="s">
        <v>273</v>
      </c>
      <c r="F208" s="5" t="s">
        <v>14</v>
      </c>
      <c r="G208" s="5" t="s">
        <v>274</v>
      </c>
    </row>
    <row r="209" spans="1:7" outlineLevel="1" collapsed="1">
      <c r="A209" s="5" t="s">
        <v>14</v>
      </c>
      <c r="B209" s="5" t="s">
        <v>139</v>
      </c>
      <c r="C209" s="5" t="s">
        <v>13</v>
      </c>
      <c r="D209" s="5" t="s">
        <v>14</v>
      </c>
      <c r="E209" s="5" t="s">
        <v>275</v>
      </c>
      <c r="F209" s="5" t="s">
        <v>14</v>
      </c>
      <c r="G209" s="5">
        <v>1</v>
      </c>
    </row>
  </sheetData>
  <mergeCells count="3">
    <mergeCell ref="A1:G1"/>
    <mergeCell ref="B2:G2"/>
    <mergeCell ref="B3:G3"/>
  </mergeCells>
  <hyperlinks>
    <hyperlink ref="C6" location="#'Does you have hourly or (enum)'!A3" display="Does you have hourly or (enum)" xr:uid="{00000000-0004-0000-0400-000000000000}"/>
    <hyperlink ref="B7" location="#'Is LCMR share less than 50% in'!A1" display="Is LCMR share less than 50% in" xr:uid="{00000000-0004-0000-0400-000001000000}"/>
    <hyperlink ref="C8" location="#'Is LCMR share less than (enum)'!A3" display="Is LCMR share less than (enum)" xr:uid="{00000000-0004-0000-0400-000002000000}"/>
    <hyperlink ref="B9" location="#'Is the average load by LCMR le'!A1" display="Is the average load by LCMR le" xr:uid="{00000000-0004-0000-0400-000003000000}"/>
    <hyperlink ref="C10" location="#'Is the average load by  (enum)'!A3" display="Is the average load by  (enum)" xr:uid="{00000000-0004-0000-0400-000004000000}"/>
    <hyperlink ref="B11" location="#'Are hourly loads of the grid i'!A1" display="Are hourly loads of the grid i" xr:uid="{00000000-0004-0000-0400-000005000000}"/>
    <hyperlink ref="C12" location="#'Are hourly loads of the (enum)'!A3" display="Are hourly loads of the (enum)" xr:uid="{00000000-0004-0000-0400-000006000000}"/>
    <hyperlink ref="B13" location="#'Is the LASL more than one thir'!A1" display="Is the LASL more than one thir" xr:uid="{00000000-0004-0000-0400-000007000000}"/>
    <hyperlink ref="C14" location="#'Is the LASL more than o (enum)'!A3" display="Is the LASL more than o (enum)" xr:uid="{00000000-0004-0000-0400-000008000000}"/>
    <hyperlink ref="B15" location="#'Do you have annual aggregated '!A1" display="Do you have annual aggregated " xr:uid="{00000000-0004-0000-0400-000009000000}"/>
    <hyperlink ref="C16" location="#'Do you have annual aggr (enum)'!A3" display="Do you have annual aggr (enum)" xr:uid="{00000000-0004-0000-0400-00000A000000}"/>
    <hyperlink ref="B18" location="#'Average OM Simple OM'!A1" display="Average OM Simple OM" xr:uid="{00000000-0004-0000-0400-00000B000000}"/>
    <hyperlink ref="C19" location="#'Select one of the two o (enum)'!A3" display="Select one of the two o (enum)" xr:uid="{00000000-0004-0000-0400-00000C000000}"/>
    <hyperlink ref="B20" location="#'Calculation based on total fue'!A1" display="Calculation based on total fue" xr:uid="{00000000-0004-0000-0400-00000D000000}"/>
    <hyperlink ref="B23" location="#'Fuel Type'!A1" display="Fuel Type" xr:uid="{00000000-0004-0000-0400-00000E000000}"/>
    <hyperlink ref="B24" location="#'Calculation based on average e'!A1" display="Calculation based on average e" xr:uid="{00000000-0004-0000-0400-00000F000000}"/>
    <hyperlink ref="B26" location="#'(Average OM Simple Adj OM) Pow'!A1" display="(Average OM Simple Adj OM) Pow" xr:uid="{00000000-0004-0000-0400-000010000000}"/>
    <hyperlink ref="B28" location="#'Simple Adj OM'!A1" display="Simple Adj OM" xr:uid="{00000000-0004-0000-0400-000011000000}"/>
    <hyperlink ref="C29" location="#'Select the approach you (enum)'!A3" display="Select the approach you (enum)" xr:uid="{00000000-0004-0000-0400-000012000000}"/>
    <hyperlink ref="B30" location="#'Lambda Approach 2'!A1" display="Lambda Approach 2" xr:uid="{00000000-0004-0000-0400-000013000000}"/>
    <hyperlink ref="B34" location="#'Lambda Approach 1'!A1" display="Lambda Approach 1" xr:uid="{00000000-0004-0000-0400-000014000000}"/>
    <hyperlink ref="B41" location="#'(Average OM Simple Adj OM) Pow'!A1" display="(Average OM Simple Adj OM) Pow" xr:uid="{00000000-0004-0000-0400-000015000000}"/>
    <hyperlink ref="C42" location="#'Select the option that  (enum)'!A3" display="Select the option that  (enum)" xr:uid="{00000000-0004-0000-0400-000016000000}"/>
    <hyperlink ref="B43" location="#'Average OM (Option A3)'!A1" display="Average OM (Option A3)" xr:uid="{00000000-0004-0000-0400-000017000000}"/>
    <hyperlink ref="B46" location="#'Average OM (Option A2)'!A1" display="Average OM (Option A2)" xr:uid="{00000000-0004-0000-0400-000018000000}"/>
    <hyperlink ref="B51" location="#'Average OM (Option A1)'!A1" display="Average OM (Option A1)" xr:uid="{00000000-0004-0000-0400-000019000000}"/>
    <hyperlink ref="B56" location="#'Fuel Type'!A1" display="Fuel Type" xr:uid="{00000000-0004-0000-0400-00001A000000}"/>
    <hyperlink ref="B57" location="#'Simple Adj OM'!A1" display="Simple Adj OM" xr:uid="{00000000-0004-0000-0400-00001B000000}"/>
    <hyperlink ref="C58" location="#'Select the approach you (enum)'!A3" display="Select the approach you (enum)" xr:uid="{00000000-0004-0000-0400-00001C000000}"/>
    <hyperlink ref="B59" location="#'Lambda Approach 2'!A1" display="Lambda Approach 2" xr:uid="{00000000-0004-0000-0400-00001D000000}"/>
    <hyperlink ref="B63" location="#'Lambda Approach 1'!A1" display="Lambda Approach 1" xr:uid="{00000000-0004-0000-0400-00001E000000}"/>
    <hyperlink ref="B70" location="#'(Average OM Simple Adj OM) Pow'!A1" display="(Average OM Simple Adj OM) Pow" xr:uid="{00000000-0004-0000-0400-00001F000000}"/>
    <hyperlink ref="C71" location="#'Select the option that  (enum)'!A3" display="Select the option that  (enum)" xr:uid="{00000000-0004-0000-0400-000020000000}"/>
    <hyperlink ref="B72" location="#'Average OM (Option A3)'!A1" display="Average OM (Option A3)" xr:uid="{00000000-0004-0000-0400-000021000000}"/>
    <hyperlink ref="B75" location="#'Average OM (Option A2)'!A1" display="Average OM (Option A2)" xr:uid="{00000000-0004-0000-0400-000022000000}"/>
    <hyperlink ref="B80" location="#'Average OM (Option A1)'!A1" display="Average OM (Option A1)" xr:uid="{00000000-0004-0000-0400-000023000000}"/>
    <hyperlink ref="B85" location="#'Fuel Type'!A1" display="Fuel Type" xr:uid="{00000000-0004-0000-0400-000024000000}"/>
    <hyperlink ref="B90" location="#'Average OM Simple OM'!A1" display="Average OM Simple OM" xr:uid="{00000000-0004-0000-0400-000025000000}"/>
    <hyperlink ref="C91" location="#'Select one of the two o (enum)'!A3" display="Select one of the two o (enum)" xr:uid="{00000000-0004-0000-0400-000026000000}"/>
    <hyperlink ref="B92" location="#'Calculation based on total fue'!A1" display="Calculation based on total fue" xr:uid="{00000000-0004-0000-0400-000027000000}"/>
    <hyperlink ref="B95" location="#'Fuel Type'!A1" display="Fuel Type" xr:uid="{00000000-0004-0000-0400-000028000000}"/>
    <hyperlink ref="B100" location="#'Calculation based on average e'!A1" display="Calculation based on average e" xr:uid="{00000000-0004-0000-0400-000029000000}"/>
    <hyperlink ref="B102" location="#'(Average OM Simple Adj OM) Pow'!A1" display="(Average OM Simple Adj OM) Pow" xr:uid="{00000000-0004-0000-0400-00002A000000}"/>
    <hyperlink ref="C103" location="#'Select the option that  (enum)'!A3" display="Select the option that  (enum)" xr:uid="{00000000-0004-0000-0400-00002B000000}"/>
    <hyperlink ref="B104" location="#'Average OM (Option A3)'!A1" display="Average OM (Option A3)" xr:uid="{00000000-0004-0000-0400-00002C000000}"/>
    <hyperlink ref="B107" location="#'Average OM (Option A2)'!A1" display="Average OM (Option A2)" xr:uid="{00000000-0004-0000-0400-00002D000000}"/>
    <hyperlink ref="B112" location="#'Average OM (Option A1)'!A1" display="Average OM (Option A1)" xr:uid="{00000000-0004-0000-0400-00002E000000}"/>
    <hyperlink ref="B117" location="#'Fuel Type'!A1" display="Fuel Type" xr:uid="{00000000-0004-0000-0400-00002F000000}"/>
    <hyperlink ref="B123" location="#'Average OM Simple OM'!A1" display="Average OM Simple OM" xr:uid="{00000000-0004-0000-0400-000030000000}"/>
    <hyperlink ref="C124" location="#'Select one of the two o (enum)'!A3" display="Select one of the two o (enum)" xr:uid="{00000000-0004-0000-0400-000031000000}"/>
    <hyperlink ref="B125" location="#'Calculation based on total fue'!A1" display="Calculation based on total fue" xr:uid="{00000000-0004-0000-0400-000032000000}"/>
    <hyperlink ref="B128" location="#'Fuel Type'!A1" display="Fuel Type" xr:uid="{00000000-0004-0000-0400-000033000000}"/>
    <hyperlink ref="B133" location="#'Calculation based on average e'!A1" display="Calculation based on average e" xr:uid="{00000000-0004-0000-0400-000034000000}"/>
    <hyperlink ref="B135" location="#'(Average OM Simple Adj OM) Pow'!A1" display="(Average OM Simple Adj OM) Pow" xr:uid="{00000000-0004-0000-0400-000035000000}"/>
    <hyperlink ref="C136" location="#'Select the option that  (enum)'!A3" display="Select the option that  (enum)" xr:uid="{00000000-0004-0000-0400-000036000000}"/>
    <hyperlink ref="B137" location="#'Average OM (Option A3)'!A1" display="Average OM (Option A3)" xr:uid="{00000000-0004-0000-0400-000037000000}"/>
    <hyperlink ref="B140" location="#'Average OM (Option A2)'!A1" display="Average OM (Option A2)" xr:uid="{00000000-0004-0000-0400-000038000000}"/>
    <hyperlink ref="B145" location="#'Average OM (Option A1)'!A1" display="Average OM (Option A1)" xr:uid="{00000000-0004-0000-0400-000039000000}"/>
    <hyperlink ref="B150" location="#'Fuel Type'!A1" display="Fuel Type" xr:uid="{00000000-0004-0000-0400-00003A000000}"/>
    <hyperlink ref="B156" location="#'Dispatch Data OM'!A1" display="Dispatch Data OM" xr:uid="{00000000-0004-0000-0400-00003B000000}"/>
    <hyperlink ref="C157" location="#'Select the option th 1 (enum)'!A3" display="Select the option th 1 (enum)" xr:uid="{00000000-0004-0000-0400-00003C000000}"/>
    <hyperlink ref="B159" location="#'Build Margin'!A1" display="Build Margin" xr:uid="{00000000-0004-0000-0400-00003D000000}"/>
    <hyperlink ref="B164" location="#'Power Unit'!A1" display="Power Unit" xr:uid="{00000000-0004-0000-0400-00003E000000}"/>
    <hyperlink ref="B169" location="#'Combined Margin'!A1" display="Combined Margin" xr:uid="{00000000-0004-0000-0400-00003F000000}"/>
    <hyperlink ref="C170" location="#'Is data to determine Bu (enum)'!A3" display="Is data to determine Bu (enum)" xr:uid="{00000000-0004-0000-0400-000040000000}"/>
    <hyperlink ref="B171" location="#'Combined Margin. Is grid locat'!A1" display="Combined Margin. Is grid locat" xr:uid="{00000000-0004-0000-0400-000041000000}"/>
    <hyperlink ref="C172" location="#'Is grid located in LDCS (enum)'!A3" display="Is grid located in LDCS (enum)" xr:uid="{00000000-0004-0000-0400-000042000000}"/>
    <hyperlink ref="B173" location="#'Simplified CM'!A1" display="Simplified CM" xr:uid="{00000000-0004-0000-0400-000043000000}"/>
    <hyperlink ref="C178" location="#'Is the project activity (enum)'!A3" display="Is the project activity (enum)" xr:uid="{00000000-0004-0000-0400-000044000000}"/>
    <hyperlink ref="C179" location="#'Is the share of renewab (enum)'!A3" display="Is the share of renewab (enum)" xr:uid="{00000000-0004-0000-0400-000045000000}"/>
    <hyperlink ref="C180" location="#'Has natural gas been us (enum)'!A3" display="Has natural gas been us (enum)" xr:uid="{00000000-0004-0000-0400-000046000000}"/>
    <hyperlink ref="B182" location="#'Simplified CM for Isolated Gri'!A1" display="Simplified CM for Isolated Gri" xr:uid="{00000000-0004-0000-0400-000047000000}"/>
    <hyperlink ref="C188" location="#'Is there a single diese (enum)'!A3" display="Is there a single diese (enum)" xr:uid="{00000000-0004-0000-0400-000048000000}"/>
    <hyperlink ref="B189" location="#'For multiple power plants choo'!A1" display="For multiple power plants choo" xr:uid="{00000000-0004-0000-0400-000049000000}"/>
    <hyperlink ref="C190" location="#'For multiple power plan (enum)'!A3" display="For multiple power plan (enum)" xr:uid="{00000000-0004-0000-0400-00004A000000}"/>
    <hyperlink ref="C191" location="#'Are there gaseous fuel- (enum)'!A3" display="Are there gaseous fuel- (enum)" xr:uid="{00000000-0004-0000-0400-00004B000000}"/>
    <hyperlink ref="C192" location="#'Are there gaseous fu 1 (enum)'!A3" display="Are there gaseous fu 1 (enum)" xr:uid="{00000000-0004-0000-0400-00004C000000}"/>
    <hyperlink ref="B193" location="#'Simplified CM'!A1" display="Simplified CM" xr:uid="{00000000-0004-0000-0400-00004D000000}"/>
    <hyperlink ref="C198" location="#'Is the project activity (enum)'!A3" display="Is the project activity (enum)" xr:uid="{00000000-0004-0000-0400-00004E000000}"/>
    <hyperlink ref="C199" location="#'Is the share of renewab (enum)'!A3" display="Is the share of renewab (enum)" xr:uid="{00000000-0004-0000-0400-00004F000000}"/>
    <hyperlink ref="C200" location="#'Has natural gas been us (enum)'!A3" display="Has natural gas been us (enum)" xr:uid="{00000000-0004-0000-0400-000050000000}"/>
    <hyperlink ref="B202" location="#'Weighted average CM'!A1" display="Weighted average CM" xr:uid="{00000000-0004-0000-0400-000051000000}"/>
    <hyperlink ref="C207" location="#'Is this data for the fi (enum)'!A3" display="Is this data for the fi (enum)" xr:uid="{00000000-0004-0000-0400-000052000000}"/>
    <hyperlink ref="C208" location="#'Select the option th 2 (enum)'!A3" display="Select the option th 2 (enum)" xr:uid="{00000000-0004-0000-0400-000053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30">
        <x14:dataValidation type="list" allowBlank="1" xr:uid="{00000000-0002-0000-0400-000000000000}">
          <x14:formula1>
            <xm:f>'Is the average load by  (enum)'!A3:A4</xm:f>
          </x14:formula1>
          <xm:sqref>G10</xm:sqref>
        </x14:dataValidation>
        <x14:dataValidation type="list" allowBlank="1" xr:uid="{00000000-0002-0000-0400-000001000000}">
          <x14:formula1>
            <xm:f>'Select the option that  (enum)'!A3:A5</xm:f>
          </x14:formula1>
          <xm:sqref>G103</xm:sqref>
        </x14:dataValidation>
        <x14:dataValidation type="list" allowBlank="1" xr:uid="{00000000-0002-0000-0400-000002000000}">
          <x14:formula1>
            <xm:f>'Are hourly loads of the (enum)'!A3:A4</xm:f>
          </x14:formula1>
          <xm:sqref>G12</xm:sqref>
        </x14:dataValidation>
        <x14:dataValidation type="list" allowBlank="1" xr:uid="{00000000-0002-0000-0400-000003000000}">
          <x14:formula1>
            <xm:f>'Select one of the two o (enum)'!A3:A4</xm:f>
          </x14:formula1>
          <xm:sqref>G124</xm:sqref>
        </x14:dataValidation>
        <x14:dataValidation type="list" allowBlank="1" xr:uid="{00000000-0002-0000-0400-000004000000}">
          <x14:formula1>
            <xm:f>'Select the option that  (enum)'!A3:A5</xm:f>
          </x14:formula1>
          <xm:sqref>G136</xm:sqref>
        </x14:dataValidation>
        <x14:dataValidation type="list" allowBlank="1" xr:uid="{00000000-0002-0000-0400-000005000000}">
          <x14:formula1>
            <xm:f>'Is the LASL more than o (enum)'!A3:A4</xm:f>
          </x14:formula1>
          <xm:sqref>G14</xm:sqref>
        </x14:dataValidation>
        <x14:dataValidation type="list" allowBlank="1" xr:uid="{00000000-0002-0000-0400-000006000000}">
          <x14:formula1>
            <xm:f>'Select the option th 1 (enum)'!A3:A4</xm:f>
          </x14:formula1>
          <xm:sqref>G157</xm:sqref>
        </x14:dataValidation>
        <x14:dataValidation type="list" allowBlank="1" xr:uid="{00000000-0002-0000-0400-000007000000}">
          <x14:formula1>
            <xm:f>'Do you have annual aggr (enum)'!A3:A4</xm:f>
          </x14:formula1>
          <xm:sqref>G16</xm:sqref>
        </x14:dataValidation>
        <x14:dataValidation type="list" allowBlank="1" xr:uid="{00000000-0002-0000-0400-000008000000}">
          <x14:formula1>
            <xm:f>'Is data to determine Bu (enum)'!A3:A4</xm:f>
          </x14:formula1>
          <xm:sqref>G170</xm:sqref>
        </x14:dataValidation>
        <x14:dataValidation type="list" allowBlank="1" xr:uid="{00000000-0002-0000-0400-000009000000}">
          <x14:formula1>
            <xm:f>'Is grid located in LDCS (enum)'!A3:A5</xm:f>
          </x14:formula1>
          <xm:sqref>G172</xm:sqref>
        </x14:dataValidation>
        <x14:dataValidation type="list" allowBlank="1" xr:uid="{00000000-0002-0000-0400-00000A000000}">
          <x14:formula1>
            <xm:f>'Is the project activity (enum)'!A3:A4</xm:f>
          </x14:formula1>
          <xm:sqref>G178</xm:sqref>
        </x14:dataValidation>
        <x14:dataValidation type="list" allowBlank="1" xr:uid="{00000000-0002-0000-0400-00000B000000}">
          <x14:formula1>
            <xm:f>'Is the share of renewab (enum)'!A3:A4</xm:f>
          </x14:formula1>
          <xm:sqref>G179</xm:sqref>
        </x14:dataValidation>
        <x14:dataValidation type="list" allowBlank="1" xr:uid="{00000000-0002-0000-0400-00000C000000}">
          <x14:formula1>
            <xm:f>'Has natural gas been us (enum)'!A3:A4</xm:f>
          </x14:formula1>
          <xm:sqref>G180</xm:sqref>
        </x14:dataValidation>
        <x14:dataValidation type="list" allowBlank="1" xr:uid="{00000000-0002-0000-0400-00000D000000}">
          <x14:formula1>
            <xm:f>'Is there a single diese (enum)'!A3:A4</xm:f>
          </x14:formula1>
          <xm:sqref>G188</xm:sqref>
        </x14:dataValidation>
        <x14:dataValidation type="list" allowBlank="1" xr:uid="{00000000-0002-0000-0400-00000E000000}">
          <x14:formula1>
            <xm:f>'Select one of the two o (enum)'!A3:A4</xm:f>
          </x14:formula1>
          <xm:sqref>G19</xm:sqref>
        </x14:dataValidation>
        <x14:dataValidation type="list" allowBlank="1" xr:uid="{00000000-0002-0000-0400-00000F000000}">
          <x14:formula1>
            <xm:f>'For multiple power plan (enum)'!A3:A5</xm:f>
          </x14:formula1>
          <xm:sqref>G190</xm:sqref>
        </x14:dataValidation>
        <x14:dataValidation type="list" allowBlank="1" xr:uid="{00000000-0002-0000-0400-000010000000}">
          <x14:formula1>
            <xm:f>'Are there gaseous fuel- (enum)'!A3:A4</xm:f>
          </x14:formula1>
          <xm:sqref>G191</xm:sqref>
        </x14:dataValidation>
        <x14:dataValidation type="list" allowBlank="1" xr:uid="{00000000-0002-0000-0400-000011000000}">
          <x14:formula1>
            <xm:f>'Are there gaseous fu 1 (enum)'!A3:A4</xm:f>
          </x14:formula1>
          <xm:sqref>G192</xm:sqref>
        </x14:dataValidation>
        <x14:dataValidation type="list" allowBlank="1" xr:uid="{00000000-0002-0000-0400-000012000000}">
          <x14:formula1>
            <xm:f>'Is the project activity (enum)'!A3:A4</xm:f>
          </x14:formula1>
          <xm:sqref>G198</xm:sqref>
        </x14:dataValidation>
        <x14:dataValidation type="list" allowBlank="1" xr:uid="{00000000-0002-0000-0400-000013000000}">
          <x14:formula1>
            <xm:f>'Is the share of renewab (enum)'!A3:A4</xm:f>
          </x14:formula1>
          <xm:sqref>G199</xm:sqref>
        </x14:dataValidation>
        <x14:dataValidation type="list" allowBlank="1" xr:uid="{00000000-0002-0000-0400-000014000000}">
          <x14:formula1>
            <xm:f>'Has natural gas been us (enum)'!A3:A4</xm:f>
          </x14:formula1>
          <xm:sqref>G200</xm:sqref>
        </x14:dataValidation>
        <x14:dataValidation type="list" allowBlank="1" xr:uid="{00000000-0002-0000-0400-000015000000}">
          <x14:formula1>
            <xm:f>'Is this data for the fi (enum)'!A3:A4</xm:f>
          </x14:formula1>
          <xm:sqref>G207</xm:sqref>
        </x14:dataValidation>
        <x14:dataValidation type="list" allowBlank="1" xr:uid="{00000000-0002-0000-0400-000016000000}">
          <x14:formula1>
            <xm:f>'Select the option th 2 (enum)'!A3:A4</xm:f>
          </x14:formula1>
          <xm:sqref>G208</xm:sqref>
        </x14:dataValidation>
        <x14:dataValidation type="list" allowBlank="1" xr:uid="{00000000-0002-0000-0400-000017000000}">
          <x14:formula1>
            <xm:f>'Select the approach you (enum)'!A3:A4</xm:f>
          </x14:formula1>
          <xm:sqref>G29</xm:sqref>
        </x14:dataValidation>
        <x14:dataValidation type="list" allowBlank="1" xr:uid="{00000000-0002-0000-0400-000018000000}">
          <x14:formula1>
            <xm:f>'Select the option that  (enum)'!A3:A5</xm:f>
          </x14:formula1>
          <xm:sqref>G42</xm:sqref>
        </x14:dataValidation>
        <x14:dataValidation type="list" allowBlank="1" xr:uid="{00000000-0002-0000-0400-000019000000}">
          <x14:formula1>
            <xm:f>'Select the approach you (enum)'!A3:A4</xm:f>
          </x14:formula1>
          <xm:sqref>G58</xm:sqref>
        </x14:dataValidation>
        <x14:dataValidation type="list" allowBlank="1" xr:uid="{00000000-0002-0000-0400-00001A000000}">
          <x14:formula1>
            <xm:f>'Does you have hourly or (enum)'!A3:A4</xm:f>
          </x14:formula1>
          <xm:sqref>G6</xm:sqref>
        </x14:dataValidation>
        <x14:dataValidation type="list" allowBlank="1" xr:uid="{00000000-0002-0000-0400-00001B000000}">
          <x14:formula1>
            <xm:f>'Select the option that  (enum)'!A3:A5</xm:f>
          </x14:formula1>
          <xm:sqref>G71</xm:sqref>
        </x14:dataValidation>
        <x14:dataValidation type="list" allowBlank="1" xr:uid="{00000000-0002-0000-0400-00001C000000}">
          <x14:formula1>
            <xm:f>'Is LCMR share less than (enum)'!A3:A4</xm:f>
          </x14:formula1>
          <xm:sqref>G8</xm:sqref>
        </x14:dataValidation>
        <x14:dataValidation type="list" allowBlank="1" xr:uid="{00000000-0002-0000-0400-00001D000000}">
          <x14:formula1>
            <xm:f>'Select one of the two o (enum)'!A3:A4</xm:f>
          </x14:formula1>
          <xm:sqref>G91</xm:sqref>
        </x14:dataValidation>
      </x14:dataValidations>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outlinePr summaryBelow="0" summaryRight="0"/>
  </sheetPr>
  <dimension ref="A1:G36"/>
  <sheetViews>
    <sheetView workbookViewId="0"/>
  </sheetViews>
  <sheetFormatPr defaultRowHeight="14.5" outlineLevelRow="1"/>
  <cols>
    <col min="1" max="1" width="20" customWidth="1"/>
    <col min="2" max="2" width="40" customWidth="1"/>
    <col min="3" max="4" width="20" customWidth="1"/>
    <col min="5" max="5" width="70" customWidth="1"/>
    <col min="6" max="6" width="30" customWidth="1"/>
    <col min="7" max="7" width="50" customWidth="1"/>
  </cols>
  <sheetData>
    <row r="1" spans="1:7" ht="18.5">
      <c r="A1" s="17" t="s">
        <v>12</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c r="A5" s="3" t="s">
        <v>11</v>
      </c>
      <c r="B5" s="3" t="s">
        <v>15</v>
      </c>
      <c r="C5" s="3" t="s">
        <v>13</v>
      </c>
      <c r="D5" s="3"/>
      <c r="E5" s="3" t="s">
        <v>16</v>
      </c>
      <c r="F5" s="3" t="s">
        <v>14</v>
      </c>
      <c r="G5" s="3" t="s">
        <v>17</v>
      </c>
    </row>
    <row r="6" spans="1:7">
      <c r="A6" s="3" t="s">
        <v>11</v>
      </c>
      <c r="B6" s="3" t="s">
        <v>15</v>
      </c>
      <c r="C6" s="3" t="s">
        <v>13</v>
      </c>
      <c r="D6" s="3"/>
      <c r="E6" s="3" t="s">
        <v>18</v>
      </c>
      <c r="F6" s="3" t="s">
        <v>14</v>
      </c>
      <c r="G6" s="3" t="s">
        <v>17</v>
      </c>
    </row>
    <row r="7" spans="1:7">
      <c r="A7" s="3" t="s">
        <v>11</v>
      </c>
      <c r="B7" s="3" t="s">
        <v>15</v>
      </c>
      <c r="C7" s="3" t="s">
        <v>13</v>
      </c>
      <c r="D7" s="3"/>
      <c r="E7" s="3" t="s">
        <v>19</v>
      </c>
      <c r="F7" s="3" t="s">
        <v>14</v>
      </c>
      <c r="G7" s="3" t="s">
        <v>17</v>
      </c>
    </row>
    <row r="8" spans="1:7">
      <c r="A8" s="3" t="s">
        <v>11</v>
      </c>
      <c r="B8" s="3" t="s">
        <v>15</v>
      </c>
      <c r="C8" s="3" t="s">
        <v>13</v>
      </c>
      <c r="D8" s="3"/>
      <c r="E8" s="3" t="s">
        <v>20</v>
      </c>
      <c r="F8" s="3" t="s">
        <v>14</v>
      </c>
      <c r="G8" s="3" t="s">
        <v>17</v>
      </c>
    </row>
    <row r="9" spans="1:7">
      <c r="A9" s="3" t="s">
        <v>11</v>
      </c>
      <c r="B9" s="3" t="s">
        <v>15</v>
      </c>
      <c r="C9" s="3" t="s">
        <v>13</v>
      </c>
      <c r="D9" s="3"/>
      <c r="E9" s="3" t="s">
        <v>21</v>
      </c>
      <c r="F9" s="3" t="s">
        <v>14</v>
      </c>
      <c r="G9" s="3" t="s">
        <v>17</v>
      </c>
    </row>
    <row r="10" spans="1:7">
      <c r="A10" s="3" t="s">
        <v>11</v>
      </c>
      <c r="B10" s="3" t="s">
        <v>15</v>
      </c>
      <c r="C10" s="3" t="s">
        <v>13</v>
      </c>
      <c r="D10" s="3"/>
      <c r="E10" s="3" t="s">
        <v>22</v>
      </c>
      <c r="F10" s="3" t="s">
        <v>11</v>
      </c>
      <c r="G10" s="3" t="s">
        <v>17</v>
      </c>
    </row>
    <row r="11" spans="1:7">
      <c r="A11" s="3" t="s">
        <v>11</v>
      </c>
      <c r="B11" s="3" t="s">
        <v>15</v>
      </c>
      <c r="C11" s="3" t="s">
        <v>13</v>
      </c>
      <c r="D11" s="3"/>
      <c r="E11" s="3" t="s">
        <v>23</v>
      </c>
      <c r="F11" s="3" t="s">
        <v>11</v>
      </c>
      <c r="G11" s="3" t="s">
        <v>17</v>
      </c>
    </row>
    <row r="12" spans="1:7" ht="29">
      <c r="A12" s="3" t="s">
        <v>11</v>
      </c>
      <c r="B12" s="3" t="s">
        <v>24</v>
      </c>
      <c r="C12" s="3" t="s">
        <v>13</v>
      </c>
      <c r="D12" s="3"/>
      <c r="E12" s="3" t="s">
        <v>25</v>
      </c>
      <c r="F12" s="3" t="s">
        <v>11</v>
      </c>
      <c r="G12" s="3" t="s">
        <v>13</v>
      </c>
    </row>
    <row r="13" spans="1:7">
      <c r="A13" s="3" t="s">
        <v>11</v>
      </c>
      <c r="B13" s="3" t="s">
        <v>15</v>
      </c>
      <c r="C13" s="3" t="s">
        <v>13</v>
      </c>
      <c r="D13" s="3"/>
      <c r="E13" s="3" t="s">
        <v>26</v>
      </c>
      <c r="F13" s="3" t="s">
        <v>14</v>
      </c>
      <c r="G13" s="3" t="s">
        <v>17</v>
      </c>
    </row>
    <row r="14" spans="1:7">
      <c r="A14" s="3" t="s">
        <v>11</v>
      </c>
      <c r="B14" s="3" t="s">
        <v>15</v>
      </c>
      <c r="C14" s="3" t="s">
        <v>13</v>
      </c>
      <c r="D14" s="3"/>
      <c r="E14" s="3" t="s">
        <v>27</v>
      </c>
      <c r="F14" s="3" t="s">
        <v>11</v>
      </c>
      <c r="G14" s="3" t="s">
        <v>17</v>
      </c>
    </row>
    <row r="15" spans="1:7">
      <c r="A15" s="3" t="s">
        <v>11</v>
      </c>
      <c r="B15" s="3" t="s">
        <v>15</v>
      </c>
      <c r="C15" s="3" t="s">
        <v>13</v>
      </c>
      <c r="D15" s="3"/>
      <c r="E15" s="3" t="s">
        <v>28</v>
      </c>
      <c r="F15" s="3" t="s">
        <v>11</v>
      </c>
      <c r="G15" s="3" t="s">
        <v>17</v>
      </c>
    </row>
    <row r="16" spans="1:7">
      <c r="A16" s="3" t="s">
        <v>11</v>
      </c>
      <c r="B16" s="3" t="s">
        <v>15</v>
      </c>
      <c r="C16" s="3" t="s">
        <v>13</v>
      </c>
      <c r="D16" s="3"/>
      <c r="E16" s="3" t="s">
        <v>29</v>
      </c>
      <c r="F16" s="3" t="s">
        <v>11</v>
      </c>
      <c r="G16" s="3" t="s">
        <v>17</v>
      </c>
    </row>
    <row r="17" spans="1:7">
      <c r="A17" s="3" t="s">
        <v>11</v>
      </c>
      <c r="B17" s="3" t="s">
        <v>15</v>
      </c>
      <c r="C17" s="3" t="s">
        <v>13</v>
      </c>
      <c r="D17" s="3"/>
      <c r="E17" s="3" t="s">
        <v>30</v>
      </c>
      <c r="F17" s="3" t="s">
        <v>11</v>
      </c>
      <c r="G17" s="3" t="s">
        <v>17</v>
      </c>
    </row>
    <row r="18" spans="1:7">
      <c r="A18" s="3" t="s">
        <v>11</v>
      </c>
      <c r="B18" s="3" t="s">
        <v>15</v>
      </c>
      <c r="C18" s="3" t="s">
        <v>13</v>
      </c>
      <c r="D18" s="3"/>
      <c r="E18" s="3" t="s">
        <v>31</v>
      </c>
      <c r="F18" s="3" t="s">
        <v>11</v>
      </c>
      <c r="G18" s="3" t="s">
        <v>17</v>
      </c>
    </row>
    <row r="19" spans="1:7">
      <c r="A19" s="3" t="s">
        <v>11</v>
      </c>
      <c r="B19" s="3" t="s">
        <v>15</v>
      </c>
      <c r="C19" s="3" t="s">
        <v>13</v>
      </c>
      <c r="D19" s="3"/>
      <c r="E19" s="3" t="s">
        <v>32</v>
      </c>
      <c r="F19" s="3" t="s">
        <v>11</v>
      </c>
      <c r="G19" s="3" t="s">
        <v>17</v>
      </c>
    </row>
    <row r="20" spans="1:7">
      <c r="A20" s="3" t="s">
        <v>11</v>
      </c>
      <c r="B20" s="3" t="s">
        <v>33</v>
      </c>
      <c r="C20" s="3" t="s">
        <v>13</v>
      </c>
      <c r="D20" s="3"/>
      <c r="E20" s="3" t="s">
        <v>34</v>
      </c>
      <c r="F20" s="3" t="s">
        <v>11</v>
      </c>
      <c r="G20" s="3" t="s">
        <v>35</v>
      </c>
    </row>
    <row r="21" spans="1:7">
      <c r="A21" s="3" t="s">
        <v>11</v>
      </c>
      <c r="B21" s="3" t="s">
        <v>15</v>
      </c>
      <c r="C21" s="3" t="s">
        <v>13</v>
      </c>
      <c r="D21" s="3"/>
      <c r="E21" s="3" t="s">
        <v>36</v>
      </c>
      <c r="F21" s="3" t="s">
        <v>11</v>
      </c>
      <c r="G21" s="3" t="s">
        <v>17</v>
      </c>
    </row>
    <row r="22" spans="1:7">
      <c r="A22" s="3" t="s">
        <v>11</v>
      </c>
      <c r="B22" s="3" t="s">
        <v>15</v>
      </c>
      <c r="C22" s="3" t="s">
        <v>13</v>
      </c>
      <c r="D22" s="3"/>
      <c r="E22" s="3" t="s">
        <v>37</v>
      </c>
      <c r="F22" s="3" t="s">
        <v>14</v>
      </c>
      <c r="G22" s="3" t="s">
        <v>17</v>
      </c>
    </row>
    <row r="23" spans="1:7">
      <c r="A23" s="3" t="s">
        <v>11</v>
      </c>
      <c r="B23" s="3" t="s">
        <v>15</v>
      </c>
      <c r="C23" s="3" t="s">
        <v>13</v>
      </c>
      <c r="D23" s="3"/>
      <c r="E23" s="3" t="s">
        <v>38</v>
      </c>
      <c r="F23" s="3" t="s">
        <v>14</v>
      </c>
      <c r="G23" s="3" t="s">
        <v>17</v>
      </c>
    </row>
    <row r="24" spans="1:7">
      <c r="A24" s="3" t="s">
        <v>11</v>
      </c>
      <c r="B24" s="3" t="s">
        <v>15</v>
      </c>
      <c r="C24" s="3" t="s">
        <v>13</v>
      </c>
      <c r="D24" s="3"/>
      <c r="E24" s="3" t="s">
        <v>39</v>
      </c>
      <c r="F24" s="3" t="s">
        <v>14</v>
      </c>
      <c r="G24" s="3" t="s">
        <v>17</v>
      </c>
    </row>
    <row r="25" spans="1:7">
      <c r="A25" s="3" t="s">
        <v>11</v>
      </c>
      <c r="B25" s="3" t="s">
        <v>15</v>
      </c>
      <c r="C25" s="3" t="s">
        <v>13</v>
      </c>
      <c r="D25" s="3"/>
      <c r="E25" s="3" t="s">
        <v>40</v>
      </c>
      <c r="F25" s="3" t="s">
        <v>14</v>
      </c>
      <c r="G25" s="3" t="s">
        <v>17</v>
      </c>
    </row>
    <row r="26" spans="1:7">
      <c r="A26" s="3" t="s">
        <v>11</v>
      </c>
      <c r="B26" s="3" t="s">
        <v>41</v>
      </c>
      <c r="C26" s="3" t="s">
        <v>13</v>
      </c>
      <c r="D26" s="3"/>
      <c r="E26" s="3" t="s">
        <v>42</v>
      </c>
      <c r="F26" s="3" t="s">
        <v>14</v>
      </c>
      <c r="G26" s="3" t="s">
        <v>43</v>
      </c>
    </row>
    <row r="27" spans="1:7">
      <c r="A27" s="3" t="s">
        <v>11</v>
      </c>
      <c r="B27" s="4" t="s">
        <v>44</v>
      </c>
      <c r="C27" s="3" t="s">
        <v>13</v>
      </c>
      <c r="D27" s="3"/>
      <c r="E27" s="3" t="s">
        <v>45</v>
      </c>
      <c r="F27" s="3" t="s">
        <v>11</v>
      </c>
      <c r="G27" s="3" t="s">
        <v>13</v>
      </c>
    </row>
    <row r="28" spans="1:7" outlineLevel="1" collapsed="1">
      <c r="A28" s="5" t="s">
        <v>11</v>
      </c>
      <c r="B28" s="5" t="s">
        <v>41</v>
      </c>
      <c r="C28" s="5" t="s">
        <v>13</v>
      </c>
      <c r="D28" s="5"/>
      <c r="E28" s="5" t="s">
        <v>46</v>
      </c>
      <c r="F28" s="5" t="s">
        <v>14</v>
      </c>
      <c r="G28" s="5" t="s">
        <v>43</v>
      </c>
    </row>
    <row r="29" spans="1:7" outlineLevel="1" collapsed="1">
      <c r="A29" s="5" t="s">
        <v>11</v>
      </c>
      <c r="B29" s="5" t="s">
        <v>41</v>
      </c>
      <c r="C29" s="5" t="s">
        <v>13</v>
      </c>
      <c r="D29" s="5"/>
      <c r="E29" s="5" t="s">
        <v>47</v>
      </c>
      <c r="F29" s="5" t="s">
        <v>14</v>
      </c>
      <c r="G29" s="5" t="s">
        <v>43</v>
      </c>
    </row>
    <row r="30" spans="1:7">
      <c r="A30" s="3" t="s">
        <v>11</v>
      </c>
      <c r="B30" s="4" t="s">
        <v>44</v>
      </c>
      <c r="C30" s="3" t="s">
        <v>13</v>
      </c>
      <c r="D30" s="3"/>
      <c r="E30" s="3" t="s">
        <v>48</v>
      </c>
      <c r="F30" s="3" t="s">
        <v>11</v>
      </c>
      <c r="G30" s="3" t="s">
        <v>13</v>
      </c>
    </row>
    <row r="31" spans="1:7" outlineLevel="1" collapsed="1">
      <c r="A31" s="5" t="s">
        <v>11</v>
      </c>
      <c r="B31" s="5" t="s">
        <v>41</v>
      </c>
      <c r="C31" s="5" t="s">
        <v>13</v>
      </c>
      <c r="D31" s="5"/>
      <c r="E31" s="5" t="s">
        <v>46</v>
      </c>
      <c r="F31" s="5" t="s">
        <v>14</v>
      </c>
      <c r="G31" s="5" t="s">
        <v>43</v>
      </c>
    </row>
    <row r="32" spans="1:7" outlineLevel="1" collapsed="1">
      <c r="A32" s="5" t="s">
        <v>11</v>
      </c>
      <c r="B32" s="5" t="s">
        <v>41</v>
      </c>
      <c r="C32" s="5" t="s">
        <v>13</v>
      </c>
      <c r="D32" s="5"/>
      <c r="E32" s="5" t="s">
        <v>47</v>
      </c>
      <c r="F32" s="5" t="s">
        <v>14</v>
      </c>
      <c r="G32" s="5" t="s">
        <v>43</v>
      </c>
    </row>
    <row r="33" spans="1:7">
      <c r="A33" s="3" t="s">
        <v>11</v>
      </c>
      <c r="B33" s="3" t="s">
        <v>15</v>
      </c>
      <c r="C33" s="3" t="s">
        <v>13</v>
      </c>
      <c r="D33" s="3"/>
      <c r="E33" s="3" t="s">
        <v>49</v>
      </c>
      <c r="F33" s="3" t="s">
        <v>14</v>
      </c>
      <c r="G33" s="3" t="s">
        <v>17</v>
      </c>
    </row>
    <row r="34" spans="1:7">
      <c r="A34" s="3" t="s">
        <v>11</v>
      </c>
      <c r="B34" s="3" t="s">
        <v>15</v>
      </c>
      <c r="C34" s="3" t="s">
        <v>13</v>
      </c>
      <c r="D34" s="3"/>
      <c r="E34" s="3" t="s">
        <v>50</v>
      </c>
      <c r="F34" s="3" t="s">
        <v>14</v>
      </c>
      <c r="G34" s="3" t="s">
        <v>17</v>
      </c>
    </row>
    <row r="35" spans="1:7">
      <c r="A35" s="3" t="s">
        <v>11</v>
      </c>
      <c r="B35" s="3" t="s">
        <v>15</v>
      </c>
      <c r="C35" s="3" t="s">
        <v>13</v>
      </c>
      <c r="D35" s="3"/>
      <c r="E35" s="3" t="s">
        <v>51</v>
      </c>
      <c r="F35" s="3" t="s">
        <v>11</v>
      </c>
      <c r="G35" s="3" t="s">
        <v>17</v>
      </c>
    </row>
    <row r="36" spans="1:7">
      <c r="A36" s="3" t="s">
        <v>11</v>
      </c>
      <c r="B36" s="3" t="s">
        <v>15</v>
      </c>
      <c r="C36" s="3" t="s">
        <v>13</v>
      </c>
      <c r="D36" s="3"/>
      <c r="E36" s="3" t="s">
        <v>52</v>
      </c>
      <c r="F36" s="3" t="s">
        <v>14</v>
      </c>
      <c r="G36" s="3" t="s">
        <v>17</v>
      </c>
    </row>
  </sheetData>
  <mergeCells count="3">
    <mergeCell ref="A1:G1"/>
    <mergeCell ref="B2:G2"/>
    <mergeCell ref="B3:G3"/>
  </mergeCells>
  <hyperlinks>
    <hyperlink ref="B27" location="#'Date Range'!A1" display="Date Range" xr:uid="{00000000-0004-0000-3A00-000000000000}"/>
    <hyperlink ref="B30" location="#'Date Range'!A1" display="Date Range" xr:uid="{00000000-0004-0000-3A00-000001000000}"/>
  </hyperlinks>
  <pageMargins left="0.7" right="0.7" top="0.75" bottom="0.75" header="0.3" footer="0.3"/>
  <pageSetup orientation="portrait" horizontalDpi="4294967295" verticalDpi="429496729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outlinePr summaryBelow="0" summaryRight="0"/>
  </sheetPr>
  <dimension ref="A1:G10"/>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172</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c r="A5" s="3" t="s">
        <v>14</v>
      </c>
      <c r="B5" s="3" t="s">
        <v>139</v>
      </c>
      <c r="C5" s="3" t="s">
        <v>13</v>
      </c>
      <c r="D5" s="3" t="s">
        <v>14</v>
      </c>
      <c r="E5" s="3" t="s">
        <v>173</v>
      </c>
      <c r="F5" s="3" t="s">
        <v>14</v>
      </c>
      <c r="G5" s="3">
        <v>1</v>
      </c>
    </row>
    <row r="6" spans="1:7" ht="43.5">
      <c r="A6" s="3" t="s">
        <v>11</v>
      </c>
      <c r="B6" s="3" t="s">
        <v>139</v>
      </c>
      <c r="C6" s="3" t="s">
        <v>13</v>
      </c>
      <c r="D6" s="3"/>
      <c r="E6" s="3" t="s">
        <v>174</v>
      </c>
      <c r="F6" s="3" t="s">
        <v>14</v>
      </c>
      <c r="G6" s="3">
        <v>1</v>
      </c>
    </row>
    <row r="7" spans="1:7" ht="43.5">
      <c r="A7" s="3" t="s">
        <v>11</v>
      </c>
      <c r="B7" s="3" t="s">
        <v>139</v>
      </c>
      <c r="C7" s="3" t="s">
        <v>13</v>
      </c>
      <c r="D7" s="3"/>
      <c r="E7" s="3" t="s">
        <v>175</v>
      </c>
      <c r="F7" s="3" t="s">
        <v>14</v>
      </c>
      <c r="G7" s="3">
        <v>1</v>
      </c>
    </row>
    <row r="8" spans="1:7" ht="29">
      <c r="A8" s="3" t="s">
        <v>14</v>
      </c>
      <c r="B8" s="3" t="s">
        <v>139</v>
      </c>
      <c r="C8" s="3" t="s">
        <v>13</v>
      </c>
      <c r="D8" s="3" t="s">
        <v>14</v>
      </c>
      <c r="E8" s="3" t="s">
        <v>169</v>
      </c>
      <c r="F8" s="3" t="s">
        <v>14</v>
      </c>
      <c r="G8" s="3">
        <v>1</v>
      </c>
    </row>
    <row r="9" spans="1:7" ht="29">
      <c r="A9" s="3" t="s">
        <v>11</v>
      </c>
      <c r="B9" s="3" t="s">
        <v>139</v>
      </c>
      <c r="C9" s="3" t="s">
        <v>13</v>
      </c>
      <c r="D9" s="3"/>
      <c r="E9" s="3" t="s">
        <v>170</v>
      </c>
      <c r="F9" s="3" t="s">
        <v>14</v>
      </c>
      <c r="G9" s="3">
        <v>1</v>
      </c>
    </row>
    <row r="10" spans="1:7" ht="29">
      <c r="A10" s="3" t="s">
        <v>11</v>
      </c>
      <c r="B10" s="3" t="s">
        <v>139</v>
      </c>
      <c r="C10" s="3" t="s">
        <v>13</v>
      </c>
      <c r="D10" s="3"/>
      <c r="E10" s="3" t="s">
        <v>171</v>
      </c>
      <c r="F10" s="3" t="s">
        <v>14</v>
      </c>
      <c r="G10" s="3">
        <v>1</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outlinePr summaryBelow="0" summaryRight="0"/>
  </sheetPr>
  <dimension ref="A1:G12"/>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163</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c r="A5" s="3" t="s">
        <v>14</v>
      </c>
      <c r="B5" s="3" t="s">
        <v>139</v>
      </c>
      <c r="C5" s="3" t="s">
        <v>13</v>
      </c>
      <c r="D5" s="3" t="s">
        <v>14</v>
      </c>
      <c r="E5" s="3" t="s">
        <v>164</v>
      </c>
      <c r="F5" s="3" t="s">
        <v>14</v>
      </c>
      <c r="G5" s="3">
        <v>1</v>
      </c>
    </row>
    <row r="6" spans="1:7" ht="29">
      <c r="A6" s="3" t="s">
        <v>11</v>
      </c>
      <c r="B6" s="3" t="s">
        <v>139</v>
      </c>
      <c r="C6" s="3" t="s">
        <v>13</v>
      </c>
      <c r="D6" s="3"/>
      <c r="E6" s="3" t="s">
        <v>165</v>
      </c>
      <c r="F6" s="3" t="s">
        <v>14</v>
      </c>
      <c r="G6" s="3">
        <v>1</v>
      </c>
    </row>
    <row r="7" spans="1:7" ht="29">
      <c r="A7" s="3" t="s">
        <v>11</v>
      </c>
      <c r="B7" s="3" t="s">
        <v>139</v>
      </c>
      <c r="C7" s="3" t="s">
        <v>13</v>
      </c>
      <c r="D7" s="3"/>
      <c r="E7" s="3" t="s">
        <v>166</v>
      </c>
      <c r="F7" s="3" t="s">
        <v>14</v>
      </c>
      <c r="G7" s="3">
        <v>1</v>
      </c>
    </row>
    <row r="8" spans="1:7" ht="29">
      <c r="A8" s="3" t="s">
        <v>11</v>
      </c>
      <c r="B8" s="3" t="s">
        <v>139</v>
      </c>
      <c r="C8" s="3" t="s">
        <v>13</v>
      </c>
      <c r="D8" s="3"/>
      <c r="E8" s="3" t="s">
        <v>167</v>
      </c>
      <c r="F8" s="3" t="s">
        <v>14</v>
      </c>
      <c r="G8" s="3">
        <v>1</v>
      </c>
    </row>
    <row r="9" spans="1:7" ht="43.5">
      <c r="A9" s="3" t="s">
        <v>11</v>
      </c>
      <c r="B9" s="3" t="s">
        <v>139</v>
      </c>
      <c r="C9" s="3" t="s">
        <v>13</v>
      </c>
      <c r="D9" s="3"/>
      <c r="E9" s="3" t="s">
        <v>168</v>
      </c>
      <c r="F9" s="3" t="s">
        <v>14</v>
      </c>
      <c r="G9" s="3">
        <v>1</v>
      </c>
    </row>
    <row r="10" spans="1:7" ht="29">
      <c r="A10" s="3" t="s">
        <v>14</v>
      </c>
      <c r="B10" s="3" t="s">
        <v>139</v>
      </c>
      <c r="C10" s="3" t="s">
        <v>13</v>
      </c>
      <c r="D10" s="3" t="s">
        <v>14</v>
      </c>
      <c r="E10" s="3" t="s">
        <v>169</v>
      </c>
      <c r="F10" s="3" t="s">
        <v>14</v>
      </c>
      <c r="G10" s="3">
        <v>1</v>
      </c>
    </row>
    <row r="11" spans="1:7" ht="29">
      <c r="A11" s="3" t="s">
        <v>11</v>
      </c>
      <c r="B11" s="3" t="s">
        <v>139</v>
      </c>
      <c r="C11" s="3" t="s">
        <v>13</v>
      </c>
      <c r="D11" s="3"/>
      <c r="E11" s="3" t="s">
        <v>170</v>
      </c>
      <c r="F11" s="3" t="s">
        <v>14</v>
      </c>
      <c r="G11" s="3">
        <v>1</v>
      </c>
    </row>
    <row r="12" spans="1:7" ht="29">
      <c r="A12" s="3" t="s">
        <v>11</v>
      </c>
      <c r="B12" s="3" t="s">
        <v>139</v>
      </c>
      <c r="C12" s="3" t="s">
        <v>13</v>
      </c>
      <c r="D12" s="3"/>
      <c r="E12" s="3" t="s">
        <v>171</v>
      </c>
      <c r="F12" s="3" t="s">
        <v>14</v>
      </c>
      <c r="G12" s="3">
        <v>1</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outlinePr summaryBelow="0" summaryRight="0"/>
  </sheetPr>
  <dimension ref="A1:G7"/>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387</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43.5">
      <c r="A5" s="3" t="s">
        <v>14</v>
      </c>
      <c r="B5" s="3" t="s">
        <v>139</v>
      </c>
      <c r="C5" s="3" t="s">
        <v>13</v>
      </c>
      <c r="D5" s="3" t="s">
        <v>14</v>
      </c>
      <c r="E5" s="3" t="s">
        <v>388</v>
      </c>
      <c r="F5" s="3" t="s">
        <v>14</v>
      </c>
      <c r="G5" s="3">
        <v>1</v>
      </c>
    </row>
    <row r="6" spans="1:7" ht="29">
      <c r="A6" s="3" t="s">
        <v>11</v>
      </c>
      <c r="B6" s="3" t="s">
        <v>139</v>
      </c>
      <c r="C6" s="3" t="s">
        <v>13</v>
      </c>
      <c r="D6" s="3"/>
      <c r="E6" s="3" t="s">
        <v>389</v>
      </c>
      <c r="F6" s="3" t="s">
        <v>14</v>
      </c>
      <c r="G6" s="3">
        <v>1</v>
      </c>
    </row>
    <row r="7" spans="1:7" ht="43.5">
      <c r="A7" s="3" t="s">
        <v>11</v>
      </c>
      <c r="B7" s="3" t="s">
        <v>53</v>
      </c>
      <c r="C7" s="4" t="s">
        <v>390</v>
      </c>
      <c r="D7" s="3"/>
      <c r="E7" s="3" t="s">
        <v>391</v>
      </c>
      <c r="F7" s="3" t="s">
        <v>14</v>
      </c>
      <c r="G7" s="3" t="s">
        <v>11</v>
      </c>
    </row>
  </sheetData>
  <mergeCells count="3">
    <mergeCell ref="A1:G1"/>
    <mergeCell ref="B2:G2"/>
    <mergeCell ref="B3:G3"/>
  </mergeCells>
  <hyperlinks>
    <hyperlink ref="C7" location="#'If the project activity (enum)'!A3" display="If the project activity (enum)" xr:uid="{00000000-0004-0000-3D00-000000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00000000-0002-0000-3D00-000000000000}">
          <x14:formula1>
            <xm:f>'If the project activity (enum)'!A3:A4</xm:f>
          </x14:formula1>
          <xm:sqref>G7</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outlinePr summaryBelow="0" summaryRight="0"/>
  </sheetPr>
  <dimension ref="A1:G18"/>
  <sheetViews>
    <sheetView workbookViewId="0"/>
  </sheetViews>
  <sheetFormatPr defaultRowHeight="14.5" outlineLevelRow="1"/>
  <cols>
    <col min="1" max="1" width="20" customWidth="1"/>
    <col min="2" max="2" width="40" customWidth="1"/>
    <col min="3" max="4" width="20" customWidth="1"/>
    <col min="5" max="5" width="70" customWidth="1"/>
    <col min="6" max="6" width="30" customWidth="1"/>
    <col min="7" max="7" width="50" customWidth="1"/>
  </cols>
  <sheetData>
    <row r="1" spans="1:7" ht="18.5">
      <c r="A1" s="17" t="s">
        <v>381</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ht="29">
      <c r="A5" s="3" t="s">
        <v>11</v>
      </c>
      <c r="B5" s="3" t="s">
        <v>53</v>
      </c>
      <c r="C5" s="4" t="s">
        <v>382</v>
      </c>
      <c r="D5" s="3"/>
      <c r="E5" s="3" t="s">
        <v>383</v>
      </c>
      <c r="F5" s="3" t="s">
        <v>14</v>
      </c>
      <c r="G5" s="3" t="s">
        <v>384</v>
      </c>
    </row>
    <row r="6" spans="1:7">
      <c r="A6" s="3" t="s">
        <v>14</v>
      </c>
      <c r="B6" s="4" t="s">
        <v>368</v>
      </c>
      <c r="C6" s="3" t="s">
        <v>13</v>
      </c>
      <c r="D6" s="3" t="b">
        <f>EXACT(G5,"Hydro/Geothermal")</f>
        <v>0</v>
      </c>
      <c r="E6" s="3" t="s">
        <v>368</v>
      </c>
      <c r="F6" s="3" t="s">
        <v>14</v>
      </c>
      <c r="G6" s="3" t="s">
        <v>13</v>
      </c>
    </row>
    <row r="7" spans="1:7" outlineLevel="1" collapsed="1">
      <c r="A7" s="5" t="s">
        <v>14</v>
      </c>
      <c r="B7" s="5" t="s">
        <v>139</v>
      </c>
      <c r="C7" s="5" t="s">
        <v>13</v>
      </c>
      <c r="D7" s="5" t="s">
        <v>14</v>
      </c>
      <c r="E7" s="5" t="s">
        <v>369</v>
      </c>
      <c r="F7" s="5" t="s">
        <v>14</v>
      </c>
      <c r="G7" s="5">
        <v>1</v>
      </c>
    </row>
    <row r="8" spans="1:7" outlineLevel="1" collapsed="1">
      <c r="A8" s="5" t="s">
        <v>14</v>
      </c>
      <c r="B8" s="5" t="s">
        <v>139</v>
      </c>
      <c r="C8" s="5" t="s">
        <v>13</v>
      </c>
      <c r="D8" s="5" t="s">
        <v>14</v>
      </c>
      <c r="E8" s="5" t="s">
        <v>370</v>
      </c>
      <c r="F8" s="5" t="s">
        <v>14</v>
      </c>
      <c r="G8" s="5">
        <v>1</v>
      </c>
    </row>
    <row r="9" spans="1:7" outlineLevel="1" collapsed="1">
      <c r="A9" s="5" t="s">
        <v>14</v>
      </c>
      <c r="B9" s="5" t="s">
        <v>139</v>
      </c>
      <c r="C9" s="5" t="s">
        <v>13</v>
      </c>
      <c r="D9" s="5" t="s">
        <v>14</v>
      </c>
      <c r="E9" s="5" t="s">
        <v>371</v>
      </c>
      <c r="F9" s="5" t="s">
        <v>14</v>
      </c>
      <c r="G9" s="5">
        <v>1</v>
      </c>
    </row>
    <row r="10" spans="1:7" ht="43.5" outlineLevel="1" collapsed="1">
      <c r="A10" s="5" t="s">
        <v>11</v>
      </c>
      <c r="B10" s="5" t="s">
        <v>41</v>
      </c>
      <c r="C10" s="5" t="s">
        <v>13</v>
      </c>
      <c r="D10" s="5"/>
      <c r="E10" s="5" t="s">
        <v>372</v>
      </c>
      <c r="F10" s="5" t="s">
        <v>14</v>
      </c>
      <c r="G10" s="5" t="s">
        <v>43</v>
      </c>
    </row>
    <row r="11" spans="1:7" ht="29" outlineLevel="1" collapsed="1">
      <c r="A11" s="5" t="s">
        <v>11</v>
      </c>
      <c r="B11" s="5" t="s">
        <v>53</v>
      </c>
      <c r="C11" s="8" t="s">
        <v>373</v>
      </c>
      <c r="D11" s="5"/>
      <c r="E11" s="5" t="s">
        <v>374</v>
      </c>
      <c r="F11" s="5" t="s">
        <v>14</v>
      </c>
      <c r="G11" s="5" t="s">
        <v>375</v>
      </c>
    </row>
    <row r="12" spans="1:7" outlineLevel="1" collapsed="1">
      <c r="A12" s="5" t="s">
        <v>11</v>
      </c>
      <c r="B12" s="5" t="s">
        <v>15</v>
      </c>
      <c r="C12" s="5" t="s">
        <v>13</v>
      </c>
      <c r="D12" s="5"/>
      <c r="E12" s="5" t="s">
        <v>100</v>
      </c>
      <c r="F12" s="5" t="s">
        <v>14</v>
      </c>
      <c r="G12" s="5" t="s">
        <v>17</v>
      </c>
    </row>
    <row r="13" spans="1:7" ht="29" outlineLevel="1" collapsed="1">
      <c r="A13" s="5" t="s">
        <v>11</v>
      </c>
      <c r="B13" s="5" t="s">
        <v>139</v>
      </c>
      <c r="C13" s="5" t="s">
        <v>13</v>
      </c>
      <c r="D13" s="5"/>
      <c r="E13" s="5" t="s">
        <v>376</v>
      </c>
      <c r="F13" s="5" t="s">
        <v>14</v>
      </c>
      <c r="G13" s="5">
        <v>1</v>
      </c>
    </row>
    <row r="14" spans="1:7" ht="43.5" outlineLevel="1" collapsed="1">
      <c r="A14" s="5" t="s">
        <v>11</v>
      </c>
      <c r="B14" s="5" t="s">
        <v>139</v>
      </c>
      <c r="C14" s="5" t="s">
        <v>13</v>
      </c>
      <c r="D14" s="5"/>
      <c r="E14" s="5" t="s">
        <v>377</v>
      </c>
      <c r="F14" s="5" t="s">
        <v>14</v>
      </c>
      <c r="G14" s="5">
        <v>1</v>
      </c>
    </row>
    <row r="15" spans="1:7" ht="111" outlineLevel="1" collapsed="1">
      <c r="A15" s="5" t="s">
        <v>14</v>
      </c>
      <c r="B15" s="5" t="s">
        <v>60</v>
      </c>
      <c r="C15" s="9" t="s">
        <v>378</v>
      </c>
      <c r="D15" s="5"/>
      <c r="E15" s="11" t="s">
        <v>379</v>
      </c>
      <c r="F15" s="5" t="s">
        <v>14</v>
      </c>
      <c r="G15" s="5" t="s">
        <v>13</v>
      </c>
    </row>
    <row r="16" spans="1:7" ht="58" outlineLevel="1" collapsed="1">
      <c r="A16" s="5" t="s">
        <v>11</v>
      </c>
      <c r="B16" s="5" t="s">
        <v>139</v>
      </c>
      <c r="C16" s="5" t="s">
        <v>13</v>
      </c>
      <c r="D16" s="5"/>
      <c r="E16" s="5" t="s">
        <v>380</v>
      </c>
      <c r="F16" s="5" t="s">
        <v>14</v>
      </c>
      <c r="G16" s="5">
        <v>1</v>
      </c>
    </row>
    <row r="17" spans="1:7" ht="29">
      <c r="A17" s="3" t="s">
        <v>14</v>
      </c>
      <c r="B17" s="3" t="s">
        <v>139</v>
      </c>
      <c r="C17" s="3" t="s">
        <v>13</v>
      </c>
      <c r="D17" s="3" t="b">
        <f>EXACT(G5,"Wind/Solar/Wave/Tidal Plant")</f>
        <v>1</v>
      </c>
      <c r="E17" s="3" t="s">
        <v>385</v>
      </c>
      <c r="F17" s="3" t="s">
        <v>14</v>
      </c>
      <c r="G17" s="3">
        <v>1</v>
      </c>
    </row>
    <row r="18" spans="1:7" ht="29">
      <c r="A18" s="3" t="s">
        <v>14</v>
      </c>
      <c r="B18" s="3" t="s">
        <v>139</v>
      </c>
      <c r="C18" s="3" t="s">
        <v>13</v>
      </c>
      <c r="D18" s="3" t="b">
        <f>EXACT(G5,"Wind/Solar/Wave/Tidal Plant")</f>
        <v>1</v>
      </c>
      <c r="E18" s="3" t="s">
        <v>386</v>
      </c>
      <c r="F18" s="3" t="s">
        <v>14</v>
      </c>
      <c r="G18" s="3">
        <v>1</v>
      </c>
    </row>
  </sheetData>
  <mergeCells count="3">
    <mergeCell ref="A1:G1"/>
    <mergeCell ref="B2:G2"/>
    <mergeCell ref="B3:G3"/>
  </mergeCells>
  <hyperlinks>
    <hyperlink ref="C5" location="#'Is the capacity additio (enum)'!A3" display="Is the capacity additio (enum)" xr:uid="{00000000-0004-0000-3E00-000000000000}"/>
    <hyperlink ref="B6" location="#'Retrofit'!A1" display="Retrofit" xr:uid="{00000000-0004-0000-3E00-000001000000}"/>
    <hyperlink ref="C11" location="#'Is the information prov (enum)'!A3" display="Is the information prov (enum)" xr:uid="{00000000-0004-0000-3E00-000002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00000000-0002-0000-3E00-000000000000}">
          <x14:formula1>
            <xm:f>'Is the information prov (enum)'!A3:A4</xm:f>
          </x14:formula1>
          <xm:sqref>G11</xm:sqref>
        </x14:dataValidation>
        <x14:dataValidation type="list" allowBlank="1" xr:uid="{00000000-0002-0000-3E00-000001000000}">
          <x14:formula1>
            <xm:f>'Is the capacity additio (enum)'!A3:A4</xm:f>
          </x14:formula1>
          <xm:sqref>G5</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outlinePr summaryBelow="0" summaryRight="0"/>
  </sheetPr>
  <dimension ref="A1:G14"/>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368</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c r="A5" s="3" t="s">
        <v>14</v>
      </c>
      <c r="B5" s="3" t="s">
        <v>139</v>
      </c>
      <c r="C5" s="3" t="s">
        <v>13</v>
      </c>
      <c r="D5" s="3" t="s">
        <v>14</v>
      </c>
      <c r="E5" s="3" t="s">
        <v>369</v>
      </c>
      <c r="F5" s="3" t="s">
        <v>14</v>
      </c>
      <c r="G5" s="3">
        <v>1</v>
      </c>
    </row>
    <row r="6" spans="1:7">
      <c r="A6" s="3" t="s">
        <v>14</v>
      </c>
      <c r="B6" s="3" t="s">
        <v>139</v>
      </c>
      <c r="C6" s="3" t="s">
        <v>13</v>
      </c>
      <c r="D6" s="3" t="s">
        <v>14</v>
      </c>
      <c r="E6" s="3" t="s">
        <v>370</v>
      </c>
      <c r="F6" s="3" t="s">
        <v>14</v>
      </c>
      <c r="G6" s="3">
        <v>1</v>
      </c>
    </row>
    <row r="7" spans="1:7">
      <c r="A7" s="3" t="s">
        <v>14</v>
      </c>
      <c r="B7" s="3" t="s">
        <v>139</v>
      </c>
      <c r="C7" s="3" t="s">
        <v>13</v>
      </c>
      <c r="D7" s="3" t="s">
        <v>14</v>
      </c>
      <c r="E7" s="3" t="s">
        <v>371</v>
      </c>
      <c r="F7" s="3" t="s">
        <v>14</v>
      </c>
      <c r="G7" s="3">
        <v>1</v>
      </c>
    </row>
    <row r="8" spans="1:7" ht="43.5">
      <c r="A8" s="3" t="s">
        <v>11</v>
      </c>
      <c r="B8" s="3" t="s">
        <v>41</v>
      </c>
      <c r="C8" s="3" t="s">
        <v>13</v>
      </c>
      <c r="D8" s="3"/>
      <c r="E8" s="3" t="s">
        <v>372</v>
      </c>
      <c r="F8" s="3" t="s">
        <v>14</v>
      </c>
      <c r="G8" s="3" t="s">
        <v>43</v>
      </c>
    </row>
    <row r="9" spans="1:7" ht="29">
      <c r="A9" s="3" t="s">
        <v>11</v>
      </c>
      <c r="B9" s="3" t="s">
        <v>53</v>
      </c>
      <c r="C9" s="4" t="s">
        <v>373</v>
      </c>
      <c r="D9" s="3"/>
      <c r="E9" s="3" t="s">
        <v>374</v>
      </c>
      <c r="F9" s="3" t="s">
        <v>14</v>
      </c>
      <c r="G9" s="3" t="s">
        <v>375</v>
      </c>
    </row>
    <row r="10" spans="1:7">
      <c r="A10" s="3" t="s">
        <v>11</v>
      </c>
      <c r="B10" s="3" t="s">
        <v>15</v>
      </c>
      <c r="C10" s="3" t="s">
        <v>13</v>
      </c>
      <c r="D10" s="3"/>
      <c r="E10" s="3" t="s">
        <v>100</v>
      </c>
      <c r="F10" s="3" t="s">
        <v>14</v>
      </c>
      <c r="G10" s="3" t="s">
        <v>17</v>
      </c>
    </row>
    <row r="11" spans="1:7" ht="29">
      <c r="A11" s="3" t="s">
        <v>11</v>
      </c>
      <c r="B11" s="3" t="s">
        <v>139</v>
      </c>
      <c r="C11" s="3" t="s">
        <v>13</v>
      </c>
      <c r="D11" s="3"/>
      <c r="E11" s="3" t="s">
        <v>376</v>
      </c>
      <c r="F11" s="3" t="s">
        <v>14</v>
      </c>
      <c r="G11" s="3">
        <v>1</v>
      </c>
    </row>
    <row r="12" spans="1:7" ht="43.5">
      <c r="A12" s="3" t="s">
        <v>11</v>
      </c>
      <c r="B12" s="3" t="s">
        <v>139</v>
      </c>
      <c r="C12" s="3" t="s">
        <v>13</v>
      </c>
      <c r="D12" s="3"/>
      <c r="E12" s="3" t="s">
        <v>377</v>
      </c>
      <c r="F12" s="3" t="s">
        <v>14</v>
      </c>
      <c r="G12" s="3">
        <v>1</v>
      </c>
    </row>
    <row r="13" spans="1:7" ht="111">
      <c r="A13" s="3" t="s">
        <v>14</v>
      </c>
      <c r="B13" s="3" t="s">
        <v>60</v>
      </c>
      <c r="C13" s="12" t="s">
        <v>378</v>
      </c>
      <c r="D13" s="3"/>
      <c r="E13" s="14" t="s">
        <v>379</v>
      </c>
      <c r="F13" s="3" t="s">
        <v>14</v>
      </c>
      <c r="G13" s="3" t="s">
        <v>13</v>
      </c>
    </row>
    <row r="14" spans="1:7" ht="58">
      <c r="A14" s="3" t="s">
        <v>11</v>
      </c>
      <c r="B14" s="3" t="s">
        <v>139</v>
      </c>
      <c r="C14" s="3" t="s">
        <v>13</v>
      </c>
      <c r="D14" s="3"/>
      <c r="E14" s="3" t="s">
        <v>380</v>
      </c>
      <c r="F14" s="3" t="s">
        <v>14</v>
      </c>
      <c r="G14" s="3">
        <v>1</v>
      </c>
    </row>
  </sheetData>
  <mergeCells count="3">
    <mergeCell ref="A1:G1"/>
    <mergeCell ref="B2:G2"/>
    <mergeCell ref="B3:G3"/>
  </mergeCells>
  <hyperlinks>
    <hyperlink ref="C9" location="#'Is the information prov (enum)'!A3" display="Is the information prov (enum)" xr:uid="{00000000-0004-0000-3F00-000000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00000000-0002-0000-3F00-000000000000}">
          <x14:formula1>
            <xm:f>'Is the information prov (enum)'!A3:A4</xm:f>
          </x14:formula1>
          <xm:sqref>G9</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0</v>
      </c>
    </row>
    <row r="2" spans="1:2" ht="44.5">
      <c r="A2" s="15" t="s">
        <v>466</v>
      </c>
      <c r="B2" s="16" t="s">
        <v>55</v>
      </c>
    </row>
    <row r="3" spans="1:2">
      <c r="A3" s="19" t="s">
        <v>56</v>
      </c>
      <c r="B3" s="19"/>
    </row>
    <row r="4" spans="1:2">
      <c r="A4" s="19" t="s">
        <v>57</v>
      </c>
      <c r="B4" s="19"/>
    </row>
  </sheetData>
  <mergeCells count="2">
    <mergeCell ref="A3:B3"/>
    <mergeCell ref="A4:B4"/>
  </mergeCells>
  <pageMargins left="0.7" right="0.7" top="0.75" bottom="0.75" header="0.3" footer="0.3"/>
  <pageSetup orientation="portrait" horizontalDpi="4294967295" verticalDpi="429496729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0</v>
      </c>
    </row>
    <row r="2" spans="1:2" ht="18.5">
      <c r="A2" s="15" t="s">
        <v>466</v>
      </c>
      <c r="B2" s="16" t="s">
        <v>162</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0</v>
      </c>
    </row>
    <row r="2" spans="1:2" ht="30">
      <c r="A2" s="15" t="s">
        <v>466</v>
      </c>
      <c r="B2" s="16" t="s">
        <v>177</v>
      </c>
    </row>
    <row r="3" spans="1:2">
      <c r="A3" s="19" t="s">
        <v>178</v>
      </c>
      <c r="B3" s="19"/>
    </row>
    <row r="4" spans="1:2">
      <c r="A4" s="19" t="s">
        <v>467</v>
      </c>
      <c r="B4" s="19"/>
    </row>
  </sheetData>
  <mergeCells count="2">
    <mergeCell ref="A3:B3"/>
    <mergeCell ref="A4:B4"/>
  </mergeCells>
  <pageMargins left="0.7" right="0.7" top="0.75" bottom="0.75" header="0.3" footer="0.3"/>
  <pageSetup orientation="portrait" horizontalDpi="4294967295" verticalDpi="429496729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outlinePr summaryBelow="0" summaryRight="0"/>
  </sheetPr>
  <dimension ref="A1:B5"/>
  <sheetViews>
    <sheetView workbookViewId="0"/>
  </sheetViews>
  <sheetFormatPr defaultRowHeight="14.5"/>
  <cols>
    <col min="1" max="1" width="30" customWidth="1"/>
    <col min="2" max="2" width="50" customWidth="1"/>
  </cols>
  <sheetData>
    <row r="1" spans="1:2" ht="18.5">
      <c r="A1" s="15" t="s">
        <v>465</v>
      </c>
      <c r="B1" s="16" t="s">
        <v>0</v>
      </c>
    </row>
    <row r="2" spans="1:2" ht="44.5">
      <c r="A2" s="15" t="s">
        <v>466</v>
      </c>
      <c r="B2" s="16" t="s">
        <v>366</v>
      </c>
    </row>
    <row r="3" spans="1:2">
      <c r="A3" s="19" t="s">
        <v>367</v>
      </c>
      <c r="B3" s="19"/>
    </row>
    <row r="4" spans="1:2">
      <c r="A4" s="19" t="s">
        <v>468</v>
      </c>
      <c r="B4" s="19"/>
    </row>
    <row r="5" spans="1:2">
      <c r="A5" s="19" t="s">
        <v>469</v>
      </c>
      <c r="B5" s="19"/>
    </row>
  </sheetData>
  <mergeCells count="3">
    <mergeCell ref="A3:B3"/>
    <mergeCell ref="A4:B4"/>
    <mergeCell ref="A5:B5"/>
  </mergeCells>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3"/>
  <sheetViews>
    <sheetView workbookViewId="0"/>
  </sheetViews>
  <sheetFormatPr defaultRowHeight="14.5" outlineLevelRow="1"/>
  <cols>
    <col min="1" max="1" width="20" customWidth="1"/>
    <col min="2" max="2" width="40" customWidth="1"/>
    <col min="3" max="4" width="20" customWidth="1"/>
    <col min="5" max="5" width="70" customWidth="1"/>
    <col min="6" max="6" width="30" customWidth="1"/>
    <col min="7" max="7" width="50" customWidth="1"/>
  </cols>
  <sheetData>
    <row r="1" spans="1:7" ht="18.5">
      <c r="A1" s="17" t="s">
        <v>232</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c r="A5" s="3" t="s">
        <v>14</v>
      </c>
      <c r="B5" s="3" t="s">
        <v>139</v>
      </c>
      <c r="C5" s="3" t="s">
        <v>13</v>
      </c>
      <c r="D5" s="3" t="s">
        <v>14</v>
      </c>
      <c r="E5" s="3" t="s">
        <v>233</v>
      </c>
      <c r="F5" s="3" t="s">
        <v>14</v>
      </c>
      <c r="G5" s="3">
        <v>1</v>
      </c>
    </row>
    <row r="6" spans="1:7" ht="409.5">
      <c r="A6" s="3" t="s">
        <v>14</v>
      </c>
      <c r="B6" s="3" t="s">
        <v>60</v>
      </c>
      <c r="C6" s="12" t="s">
        <v>61</v>
      </c>
      <c r="D6" s="3"/>
      <c r="E6" s="13" t="s">
        <v>234</v>
      </c>
      <c r="F6" s="3" t="s">
        <v>14</v>
      </c>
      <c r="G6" s="3" t="s">
        <v>13</v>
      </c>
    </row>
    <row r="7" spans="1:7">
      <c r="A7" s="3" t="s">
        <v>11</v>
      </c>
      <c r="B7" s="3" t="s">
        <v>139</v>
      </c>
      <c r="C7" s="3" t="s">
        <v>13</v>
      </c>
      <c r="D7" s="3"/>
      <c r="E7" s="3" t="s">
        <v>235</v>
      </c>
      <c r="F7" s="3" t="s">
        <v>14</v>
      </c>
      <c r="G7" s="3">
        <v>1</v>
      </c>
    </row>
    <row r="8" spans="1:7">
      <c r="A8" s="3" t="s">
        <v>11</v>
      </c>
      <c r="B8" s="3" t="s">
        <v>139</v>
      </c>
      <c r="C8" s="3" t="s">
        <v>13</v>
      </c>
      <c r="D8" s="3"/>
      <c r="E8" s="3" t="s">
        <v>236</v>
      </c>
      <c r="F8" s="3" t="s">
        <v>14</v>
      </c>
      <c r="G8" s="3">
        <v>1</v>
      </c>
    </row>
    <row r="9" spans="1:7">
      <c r="A9" s="3" t="s">
        <v>11</v>
      </c>
      <c r="B9" s="4" t="s">
        <v>237</v>
      </c>
      <c r="C9" s="3" t="s">
        <v>13</v>
      </c>
      <c r="D9" s="3"/>
      <c r="E9" s="3" t="s">
        <v>237</v>
      </c>
      <c r="F9" s="3" t="s">
        <v>11</v>
      </c>
      <c r="G9" s="3" t="s">
        <v>13</v>
      </c>
    </row>
    <row r="10" spans="1:7" outlineLevel="1" collapsed="1">
      <c r="A10" s="5" t="s">
        <v>11</v>
      </c>
      <c r="B10" s="5" t="s">
        <v>15</v>
      </c>
      <c r="C10" s="5" t="s">
        <v>13</v>
      </c>
      <c r="D10" s="5"/>
      <c r="E10" s="5" t="s">
        <v>238</v>
      </c>
      <c r="F10" s="5" t="s">
        <v>14</v>
      </c>
      <c r="G10" s="5" t="s">
        <v>17</v>
      </c>
    </row>
    <row r="11" spans="1:7" outlineLevel="1" collapsed="1">
      <c r="A11" s="5" t="s">
        <v>11</v>
      </c>
      <c r="B11" s="5" t="s">
        <v>41</v>
      </c>
      <c r="C11" s="5" t="s">
        <v>13</v>
      </c>
      <c r="D11" s="5"/>
      <c r="E11" s="5" t="s">
        <v>239</v>
      </c>
      <c r="F11" s="5" t="s">
        <v>14</v>
      </c>
      <c r="G11" s="5" t="s">
        <v>43</v>
      </c>
    </row>
    <row r="12" spans="1:7" outlineLevel="1" collapsed="1">
      <c r="A12" s="5" t="s">
        <v>11</v>
      </c>
      <c r="B12" s="5" t="s">
        <v>139</v>
      </c>
      <c r="C12" s="5" t="s">
        <v>13</v>
      </c>
      <c r="D12" s="5"/>
      <c r="E12" s="5" t="s">
        <v>240</v>
      </c>
      <c r="F12" s="5" t="s">
        <v>14</v>
      </c>
      <c r="G12" s="5">
        <v>1</v>
      </c>
    </row>
    <row r="13" spans="1:7" outlineLevel="1" collapsed="1">
      <c r="A13" s="5" t="s">
        <v>11</v>
      </c>
      <c r="B13" s="5" t="s">
        <v>139</v>
      </c>
      <c r="C13" s="5" t="s">
        <v>13</v>
      </c>
      <c r="D13" s="5"/>
      <c r="E13" s="5" t="s">
        <v>241</v>
      </c>
      <c r="F13" s="5" t="s">
        <v>14</v>
      </c>
      <c r="G13" s="5">
        <v>1</v>
      </c>
    </row>
  </sheetData>
  <mergeCells count="3">
    <mergeCell ref="A1:G1"/>
    <mergeCell ref="B2:G2"/>
    <mergeCell ref="B3:G3"/>
  </mergeCells>
  <hyperlinks>
    <hyperlink ref="B9" location="#'Power Unit'!A1" display="Power Unit" xr:uid="{00000000-0004-0000-0500-000000000000}"/>
  </hyperlinks>
  <pageMargins left="0.7" right="0.7" top="0.75" bottom="0.75" header="0.3" footer="0.3"/>
  <pageSetup orientation="portrait" horizontalDpi="4294967295" verticalDpi="429496729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416</v>
      </c>
    </row>
    <row r="2" spans="1:2" ht="30">
      <c r="A2" s="15" t="s">
        <v>466</v>
      </c>
      <c r="B2" s="16" t="s">
        <v>421</v>
      </c>
    </row>
    <row r="3" spans="1:2">
      <c r="A3" s="19" t="s">
        <v>422</v>
      </c>
      <c r="B3" s="19"/>
    </row>
    <row r="4" spans="1:2">
      <c r="A4" s="19" t="s">
        <v>470</v>
      </c>
      <c r="B4" s="19"/>
    </row>
  </sheetData>
  <mergeCells count="2">
    <mergeCell ref="A3:B3"/>
    <mergeCell ref="A4:B4"/>
  </mergeCells>
  <pageMargins left="0.7" right="0.7" top="0.75" bottom="0.75" header="0.3" footer="0.3"/>
  <pageSetup orientation="portrait" horizontalDpi="4294967295" verticalDpi="429496729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outlinePr summaryBelow="0" summaryRight="0"/>
  </sheetPr>
  <dimension ref="A1:B4"/>
  <sheetViews>
    <sheetView workbookViewId="0"/>
  </sheetViews>
  <sheetFormatPr defaultRowHeight="14.5"/>
  <cols>
    <col min="1" max="1" width="30" customWidth="1"/>
    <col min="2" max="2" width="50" customWidth="1"/>
  </cols>
  <sheetData>
    <row r="1" spans="1:2" ht="30">
      <c r="A1" s="15" t="s">
        <v>465</v>
      </c>
      <c r="B1" s="16" t="s">
        <v>436</v>
      </c>
    </row>
    <row r="2" spans="1:2" ht="18.5">
      <c r="A2" s="15" t="s">
        <v>466</v>
      </c>
      <c r="B2" s="16" t="s">
        <v>426</v>
      </c>
    </row>
    <row r="3" spans="1:2">
      <c r="A3" s="19" t="s">
        <v>428</v>
      </c>
      <c r="B3" s="19"/>
    </row>
    <row r="4" spans="1:2">
      <c r="A4" s="19" t="s">
        <v>471</v>
      </c>
      <c r="B4" s="19"/>
    </row>
  </sheetData>
  <mergeCells count="2">
    <mergeCell ref="A3:B3"/>
    <mergeCell ref="A4:B4"/>
  </mergeCells>
  <pageMargins left="0.7" right="0.7" top="0.75" bottom="0.75" header="0.3" footer="0.3"/>
  <pageSetup orientation="portrait" horizontalDpi="4294967295" verticalDpi="429496729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193</v>
      </c>
    </row>
    <row r="2" spans="1:2" ht="44.5">
      <c r="A2" s="15" t="s">
        <v>466</v>
      </c>
      <c r="B2" s="16" t="s">
        <v>196</v>
      </c>
    </row>
    <row r="3" spans="1:2">
      <c r="A3" s="19" t="s">
        <v>197</v>
      </c>
      <c r="B3" s="19"/>
    </row>
    <row r="4" spans="1:2">
      <c r="A4" s="19" t="s">
        <v>472</v>
      </c>
      <c r="B4" s="19"/>
    </row>
  </sheetData>
  <mergeCells count="2">
    <mergeCell ref="A3:B3"/>
    <mergeCell ref="A4:B4"/>
  </mergeCells>
  <pageMargins left="0.7" right="0.7" top="0.75" bottom="0.75" header="0.3" footer="0.3"/>
  <pageSetup orientation="portrait" horizontalDpi="4294967295" verticalDpi="429496729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outlinePr summaryBelow="0" summaryRight="0"/>
  </sheetPr>
  <dimension ref="A1:B5"/>
  <sheetViews>
    <sheetView workbookViewId="0"/>
  </sheetViews>
  <sheetFormatPr defaultRowHeight="14.5"/>
  <cols>
    <col min="1" max="1" width="30" customWidth="1"/>
    <col min="2" max="2" width="50" customWidth="1"/>
  </cols>
  <sheetData>
    <row r="1" spans="1:2" ht="30">
      <c r="A1" s="15" t="s">
        <v>465</v>
      </c>
      <c r="B1" s="16" t="s">
        <v>439</v>
      </c>
    </row>
    <row r="2" spans="1:2" ht="18.5">
      <c r="A2" s="15" t="s">
        <v>466</v>
      </c>
      <c r="B2" s="16" t="s">
        <v>342</v>
      </c>
    </row>
    <row r="3" spans="1:2">
      <c r="A3" s="19" t="s">
        <v>343</v>
      </c>
      <c r="B3" s="19"/>
    </row>
    <row r="4" spans="1:2">
      <c r="A4" s="19" t="s">
        <v>347</v>
      </c>
      <c r="B4" s="19"/>
    </row>
    <row r="5" spans="1:2">
      <c r="A5" s="19" t="s">
        <v>345</v>
      </c>
      <c r="B5" s="19"/>
    </row>
  </sheetData>
  <mergeCells count="3">
    <mergeCell ref="A3:B3"/>
    <mergeCell ref="A4:B4"/>
    <mergeCell ref="A5:B5"/>
  </mergeCells>
  <pageMargins left="0.7" right="0.7" top="0.75" bottom="0.75" header="0.3" footer="0.3"/>
  <pageSetup orientation="portrait" horizontalDpi="4294967295" verticalDpi="429496729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440</v>
      </c>
    </row>
    <row r="2" spans="1:2" ht="30">
      <c r="A2" s="15" t="s">
        <v>466</v>
      </c>
      <c r="B2" s="16" t="s">
        <v>214</v>
      </c>
    </row>
    <row r="3" spans="1:2">
      <c r="A3" s="19" t="s">
        <v>215</v>
      </c>
      <c r="B3" s="19"/>
    </row>
    <row r="4" spans="1:2">
      <c r="A4" s="19" t="s">
        <v>473</v>
      </c>
      <c r="B4" s="19"/>
    </row>
  </sheetData>
  <mergeCells count="2">
    <mergeCell ref="A3:B3"/>
    <mergeCell ref="A4:B4"/>
  </mergeCells>
  <pageMargins left="0.7" right="0.7" top="0.75" bottom="0.75" header="0.3" footer="0.3"/>
  <pageSetup orientation="portrait" horizontalDpi="4294967295" verticalDpi="429496729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226</v>
      </c>
    </row>
    <row r="2" spans="1:2" ht="30">
      <c r="A2" s="15" t="s">
        <v>466</v>
      </c>
      <c r="B2" s="16" t="s">
        <v>229</v>
      </c>
    </row>
    <row r="3" spans="1:2">
      <c r="A3" s="19" t="s">
        <v>230</v>
      </c>
      <c r="B3" s="19"/>
    </row>
    <row r="4" spans="1:2">
      <c r="A4" s="19" t="s">
        <v>474</v>
      </c>
      <c r="B4" s="19"/>
    </row>
  </sheetData>
  <mergeCells count="2">
    <mergeCell ref="A3:B3"/>
    <mergeCell ref="A4:B4"/>
  </mergeCells>
  <pageMargins left="0.7" right="0.7" top="0.75" bottom="0.75" header="0.3" footer="0.3"/>
  <pageSetup orientation="portrait" horizontalDpi="4294967295" verticalDpi="429496729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209</v>
      </c>
    </row>
    <row r="2" spans="1:2" ht="18.5">
      <c r="A2" s="15" t="s">
        <v>466</v>
      </c>
      <c r="B2" s="16" t="s">
        <v>332</v>
      </c>
    </row>
    <row r="3" spans="1:2">
      <c r="A3" s="19" t="s">
        <v>333</v>
      </c>
      <c r="B3" s="19"/>
    </row>
    <row r="4" spans="1:2">
      <c r="A4" s="19" t="s">
        <v>475</v>
      </c>
      <c r="B4" s="19"/>
    </row>
  </sheetData>
  <mergeCells count="2">
    <mergeCell ref="A3:B3"/>
    <mergeCell ref="A4:B4"/>
  </mergeCells>
  <pageMargins left="0.7" right="0.7" top="0.75" bottom="0.75" header="0.3" footer="0.3"/>
  <pageSetup orientation="portrait" horizontalDpi="4294967295" verticalDpi="429496729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outlinePr summaryBelow="0" summaryRight="0"/>
  </sheetPr>
  <dimension ref="A1:B4"/>
  <sheetViews>
    <sheetView workbookViewId="0"/>
  </sheetViews>
  <sheetFormatPr defaultRowHeight="14.5"/>
  <cols>
    <col min="1" max="1" width="30" customWidth="1"/>
    <col min="2" max="2" width="50" customWidth="1"/>
  </cols>
  <sheetData>
    <row r="1" spans="1:2" ht="30">
      <c r="A1" s="15" t="s">
        <v>465</v>
      </c>
      <c r="B1" s="16" t="s">
        <v>330</v>
      </c>
    </row>
    <row r="2" spans="1:2" ht="30">
      <c r="A2" s="15" t="s">
        <v>466</v>
      </c>
      <c r="B2" s="16" t="s">
        <v>330</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208</v>
      </c>
    </row>
    <row r="2" spans="1:2" ht="18.5">
      <c r="A2" s="15" t="s">
        <v>466</v>
      </c>
      <c r="B2" s="16" t="s">
        <v>208</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205</v>
      </c>
    </row>
    <row r="2" spans="1:2" ht="18.5">
      <c r="A2" s="15" t="s">
        <v>466</v>
      </c>
      <c r="B2" s="16" t="s">
        <v>205</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8"/>
  <sheetViews>
    <sheetView workbookViewId="0"/>
  </sheetViews>
  <sheetFormatPr defaultRowHeight="14.5"/>
  <cols>
    <col min="1" max="1" width="20" customWidth="1"/>
    <col min="2" max="2" width="40" customWidth="1"/>
    <col min="3" max="4" width="20" customWidth="1"/>
    <col min="5" max="5" width="70" customWidth="1"/>
    <col min="6" max="6" width="30" customWidth="1"/>
    <col min="7" max="7" width="50" customWidth="1"/>
  </cols>
  <sheetData>
    <row r="1" spans="1:7" ht="18.5">
      <c r="A1" s="17" t="s">
        <v>223</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c r="A5" s="3" t="s">
        <v>11</v>
      </c>
      <c r="B5" s="3" t="s">
        <v>15</v>
      </c>
      <c r="C5" s="3" t="s">
        <v>13</v>
      </c>
      <c r="D5" s="3"/>
      <c r="E5" s="3" t="s">
        <v>337</v>
      </c>
      <c r="F5" s="3" t="s">
        <v>14</v>
      </c>
      <c r="G5" s="3" t="s">
        <v>17</v>
      </c>
    </row>
    <row r="6" spans="1:7" ht="29">
      <c r="A6" s="3" t="s">
        <v>11</v>
      </c>
      <c r="B6" s="3" t="s">
        <v>139</v>
      </c>
      <c r="C6" s="3" t="s">
        <v>13</v>
      </c>
      <c r="D6" s="3"/>
      <c r="E6" s="3" t="s">
        <v>338</v>
      </c>
      <c r="F6" s="3" t="s">
        <v>14</v>
      </c>
      <c r="G6" s="3">
        <v>1</v>
      </c>
    </row>
    <row r="7" spans="1:7" ht="29">
      <c r="A7" s="3" t="s">
        <v>11</v>
      </c>
      <c r="B7" s="3" t="s">
        <v>139</v>
      </c>
      <c r="C7" s="3" t="s">
        <v>13</v>
      </c>
      <c r="D7" s="3"/>
      <c r="E7" s="3" t="s">
        <v>339</v>
      </c>
      <c r="F7" s="3" t="s">
        <v>14</v>
      </c>
      <c r="G7" s="3">
        <v>1</v>
      </c>
    </row>
    <row r="8" spans="1:7">
      <c r="A8" s="3" t="s">
        <v>11</v>
      </c>
      <c r="B8" s="3" t="s">
        <v>139</v>
      </c>
      <c r="C8" s="3" t="s">
        <v>13</v>
      </c>
      <c r="D8" s="3"/>
      <c r="E8" s="3" t="s">
        <v>340</v>
      </c>
      <c r="F8" s="3" t="s">
        <v>14</v>
      </c>
      <c r="G8" s="3">
        <v>1</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outlinePr summaryBelow="0" summaryRight="0"/>
  </sheetPr>
  <dimension ref="A1:B4"/>
  <sheetViews>
    <sheetView workbookViewId="0"/>
  </sheetViews>
  <sheetFormatPr defaultRowHeight="14.5"/>
  <cols>
    <col min="1" max="1" width="30" customWidth="1"/>
    <col min="2" max="2" width="50" customWidth="1"/>
  </cols>
  <sheetData>
    <row r="1" spans="1:2" ht="30">
      <c r="A1" s="15" t="s">
        <v>465</v>
      </c>
      <c r="B1" s="16" t="s">
        <v>202</v>
      </c>
    </row>
    <row r="2" spans="1:2" ht="30">
      <c r="A2" s="15" t="s">
        <v>466</v>
      </c>
      <c r="B2" s="16" t="s">
        <v>202</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199</v>
      </c>
    </row>
    <row r="2" spans="1:2" ht="18.5">
      <c r="A2" s="15" t="s">
        <v>466</v>
      </c>
      <c r="B2" s="16" t="s">
        <v>199</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242</v>
      </c>
    </row>
    <row r="2" spans="1:2" ht="18.5">
      <c r="A2" s="15" t="s">
        <v>466</v>
      </c>
      <c r="B2" s="16" t="s">
        <v>244</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242</v>
      </c>
    </row>
    <row r="2" spans="1:2" ht="18.5">
      <c r="A2" s="15" t="s">
        <v>466</v>
      </c>
      <c r="B2" s="16" t="s">
        <v>271</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242</v>
      </c>
    </row>
    <row r="2" spans="1:2" ht="18.5">
      <c r="A2" s="15" t="s">
        <v>466</v>
      </c>
      <c r="B2" s="16" t="s">
        <v>273</v>
      </c>
    </row>
    <row r="3" spans="1:2">
      <c r="A3" s="19" t="s">
        <v>274</v>
      </c>
      <c r="B3" s="19"/>
    </row>
    <row r="4" spans="1:2">
      <c r="A4" s="19" t="s">
        <v>476</v>
      </c>
      <c r="B4" s="19"/>
    </row>
  </sheetData>
  <mergeCells count="2">
    <mergeCell ref="A3:B3"/>
    <mergeCell ref="A4:B4"/>
  </mergeCells>
  <pageMargins left="0.7" right="0.7" top="0.75" bottom="0.75" header="0.3" footer="0.3"/>
  <pageSetup orientation="portrait" horizontalDpi="4294967295" verticalDpi="429496729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250</v>
      </c>
    </row>
    <row r="2" spans="1:2" ht="30">
      <c r="A2" s="15" t="s">
        <v>466</v>
      </c>
      <c r="B2" s="16" t="s">
        <v>255</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250</v>
      </c>
    </row>
    <row r="2" spans="1:2" ht="44.5">
      <c r="A2" s="15" t="s">
        <v>466</v>
      </c>
      <c r="B2" s="16" t="s">
        <v>257</v>
      </c>
    </row>
    <row r="3" spans="1:2">
      <c r="A3" s="19" t="s">
        <v>258</v>
      </c>
      <c r="B3" s="19"/>
    </row>
    <row r="4" spans="1:2">
      <c r="A4" s="19" t="s">
        <v>477</v>
      </c>
      <c r="B4" s="19"/>
    </row>
  </sheetData>
  <mergeCells count="2">
    <mergeCell ref="A3:B3"/>
    <mergeCell ref="A4:B4"/>
  </mergeCells>
  <pageMargins left="0.7" right="0.7" top="0.75" bottom="0.75" header="0.3" footer="0.3"/>
  <pageSetup orientation="portrait" horizontalDpi="4294967295" verticalDpi="429496729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250</v>
      </c>
    </row>
    <row r="2" spans="1:2" ht="30">
      <c r="A2" s="15" t="s">
        <v>466</v>
      </c>
      <c r="B2" s="16" t="s">
        <v>260</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263</v>
      </c>
    </row>
    <row r="2" spans="1:2" ht="30">
      <c r="A2" s="15" t="s">
        <v>466</v>
      </c>
      <c r="B2" s="16" t="s">
        <v>265</v>
      </c>
    </row>
    <row r="3" spans="1:2">
      <c r="A3" s="19" t="s">
        <v>266</v>
      </c>
      <c r="B3" s="19"/>
    </row>
    <row r="4" spans="1:2">
      <c r="A4" s="19" t="s">
        <v>478</v>
      </c>
      <c r="B4" s="19"/>
    </row>
  </sheetData>
  <mergeCells count="2">
    <mergeCell ref="A3:B3"/>
    <mergeCell ref="A4:B4"/>
  </mergeCells>
  <pageMargins left="0.7" right="0.7" top="0.75" bottom="0.75" header="0.3" footer="0.3"/>
  <pageSetup orientation="portrait" horizontalDpi="4294967295" verticalDpi="429496729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outlinePr summaryBelow="0" summaryRight="0"/>
  </sheetPr>
  <dimension ref="A1:B5"/>
  <sheetViews>
    <sheetView workbookViewId="0"/>
  </sheetViews>
  <sheetFormatPr defaultRowHeight="14.5"/>
  <cols>
    <col min="1" max="1" width="30" customWidth="1"/>
    <col min="2" max="2" width="50" customWidth="1"/>
  </cols>
  <sheetData>
    <row r="1" spans="1:2" ht="30">
      <c r="A1" s="15" t="s">
        <v>465</v>
      </c>
      <c r="B1" s="16" t="s">
        <v>268</v>
      </c>
    </row>
    <row r="2" spans="1:2" ht="30">
      <c r="A2" s="15" t="s">
        <v>466</v>
      </c>
      <c r="B2" s="16" t="s">
        <v>350</v>
      </c>
    </row>
    <row r="3" spans="1:2">
      <c r="A3" s="19" t="s">
        <v>351</v>
      </c>
      <c r="B3" s="19"/>
    </row>
    <row r="4" spans="1:2">
      <c r="A4" s="19" t="s">
        <v>479</v>
      </c>
      <c r="B4" s="19"/>
    </row>
    <row r="5" spans="1:2">
      <c r="A5" s="19" t="s">
        <v>480</v>
      </c>
      <c r="B5" s="19"/>
    </row>
  </sheetData>
  <mergeCells count="3">
    <mergeCell ref="A3:B3"/>
    <mergeCell ref="A4:B4"/>
    <mergeCell ref="A5:B5"/>
  </mergeCells>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RowHeight="14.5" outlineLevelRow="1"/>
  <cols>
    <col min="1" max="1" width="20" customWidth="1"/>
    <col min="2" max="2" width="40" customWidth="1"/>
    <col min="3" max="4" width="20" customWidth="1"/>
    <col min="5" max="5" width="70" customWidth="1"/>
    <col min="6" max="6" width="30" customWidth="1"/>
    <col min="7" max="7" width="50" customWidth="1"/>
  </cols>
  <sheetData>
    <row r="1" spans="1:7" ht="18.5">
      <c r="A1" s="17" t="s">
        <v>348</v>
      </c>
      <c r="B1" s="17"/>
      <c r="C1" s="17"/>
      <c r="D1" s="17"/>
      <c r="E1" s="17"/>
      <c r="F1" s="17"/>
      <c r="G1" s="17"/>
    </row>
    <row r="2" spans="1:7" ht="18.5">
      <c r="A2" s="1" t="s">
        <v>1</v>
      </c>
      <c r="B2" s="18" t="s">
        <v>13</v>
      </c>
      <c r="C2" s="18"/>
      <c r="D2" s="18"/>
      <c r="E2" s="18"/>
      <c r="F2" s="18"/>
      <c r="G2" s="18"/>
    </row>
    <row r="3" spans="1:7" ht="18.5">
      <c r="A3" s="1" t="s">
        <v>2</v>
      </c>
      <c r="B3" s="18" t="s">
        <v>435</v>
      </c>
      <c r="C3" s="18"/>
      <c r="D3" s="18"/>
      <c r="E3" s="18"/>
      <c r="F3" s="18"/>
      <c r="G3" s="18"/>
    </row>
    <row r="4" spans="1:7" ht="18.5">
      <c r="A4" s="2" t="s">
        <v>4</v>
      </c>
      <c r="B4" s="2" t="s">
        <v>5</v>
      </c>
      <c r="C4" s="2" t="s">
        <v>6</v>
      </c>
      <c r="D4" s="2" t="s">
        <v>7</v>
      </c>
      <c r="E4" s="2" t="s">
        <v>8</v>
      </c>
      <c r="F4" s="2" t="s">
        <v>9</v>
      </c>
      <c r="G4" s="2" t="s">
        <v>10</v>
      </c>
    </row>
    <row r="5" spans="1:7">
      <c r="A5" s="3" t="s">
        <v>14</v>
      </c>
      <c r="B5" s="3" t="s">
        <v>139</v>
      </c>
      <c r="C5" s="3" t="s">
        <v>13</v>
      </c>
      <c r="D5" s="3" t="s">
        <v>14</v>
      </c>
      <c r="E5" s="3" t="s">
        <v>408</v>
      </c>
      <c r="F5" s="3" t="s">
        <v>14</v>
      </c>
      <c r="G5" s="3">
        <v>1</v>
      </c>
    </row>
    <row r="6" spans="1:7" ht="29">
      <c r="A6" s="3" t="s">
        <v>11</v>
      </c>
      <c r="B6" s="3" t="s">
        <v>15</v>
      </c>
      <c r="C6" s="3" t="s">
        <v>13</v>
      </c>
      <c r="D6" s="3"/>
      <c r="E6" s="3" t="s">
        <v>413</v>
      </c>
      <c r="F6" s="3" t="s">
        <v>14</v>
      </c>
      <c r="G6" s="3" t="s">
        <v>17</v>
      </c>
    </row>
    <row r="7" spans="1:7" ht="29">
      <c r="A7" s="3" t="s">
        <v>11</v>
      </c>
      <c r="B7" s="3" t="s">
        <v>139</v>
      </c>
      <c r="C7" s="3" t="s">
        <v>13</v>
      </c>
      <c r="D7" s="3"/>
      <c r="E7" s="3" t="s">
        <v>409</v>
      </c>
      <c r="F7" s="3" t="s">
        <v>14</v>
      </c>
      <c r="G7" s="3">
        <v>1</v>
      </c>
    </row>
    <row r="8" spans="1:7">
      <c r="A8" s="3" t="s">
        <v>11</v>
      </c>
      <c r="B8" s="3" t="s">
        <v>15</v>
      </c>
      <c r="C8" s="3" t="s">
        <v>13</v>
      </c>
      <c r="D8" s="3"/>
      <c r="E8" s="3" t="s">
        <v>414</v>
      </c>
      <c r="F8" s="3" t="s">
        <v>14</v>
      </c>
      <c r="G8" s="3" t="s">
        <v>17</v>
      </c>
    </row>
    <row r="9" spans="1:7">
      <c r="A9" s="3" t="s">
        <v>11</v>
      </c>
      <c r="B9" s="4" t="s">
        <v>223</v>
      </c>
      <c r="C9" s="3" t="s">
        <v>13</v>
      </c>
      <c r="D9" s="3"/>
      <c r="E9" s="3" t="s">
        <v>223</v>
      </c>
      <c r="F9" s="3" t="s">
        <v>11</v>
      </c>
      <c r="G9" s="3" t="s">
        <v>13</v>
      </c>
    </row>
    <row r="10" spans="1:7" outlineLevel="1" collapsed="1">
      <c r="A10" s="5" t="s">
        <v>11</v>
      </c>
      <c r="B10" s="5" t="s">
        <v>15</v>
      </c>
      <c r="C10" s="5" t="s">
        <v>13</v>
      </c>
      <c r="D10" s="5"/>
      <c r="E10" s="5" t="s">
        <v>337</v>
      </c>
      <c r="F10" s="5" t="s">
        <v>14</v>
      </c>
      <c r="G10" s="5" t="s">
        <v>17</v>
      </c>
    </row>
    <row r="11" spans="1:7" ht="29" outlineLevel="1" collapsed="1">
      <c r="A11" s="5" t="s">
        <v>11</v>
      </c>
      <c r="B11" s="5" t="s">
        <v>139</v>
      </c>
      <c r="C11" s="5" t="s">
        <v>13</v>
      </c>
      <c r="D11" s="5"/>
      <c r="E11" s="5" t="s">
        <v>338</v>
      </c>
      <c r="F11" s="5" t="s">
        <v>14</v>
      </c>
      <c r="G11" s="5">
        <v>1</v>
      </c>
    </row>
    <row r="12" spans="1:7" ht="29" outlineLevel="1" collapsed="1">
      <c r="A12" s="5" t="s">
        <v>11</v>
      </c>
      <c r="B12" s="5" t="s">
        <v>139</v>
      </c>
      <c r="C12" s="5" t="s">
        <v>13</v>
      </c>
      <c r="D12" s="5"/>
      <c r="E12" s="5" t="s">
        <v>339</v>
      </c>
      <c r="F12" s="5" t="s">
        <v>14</v>
      </c>
      <c r="G12" s="5">
        <v>1</v>
      </c>
    </row>
    <row r="13" spans="1:7" outlineLevel="1" collapsed="1">
      <c r="A13" s="5" t="s">
        <v>11</v>
      </c>
      <c r="B13" s="5" t="s">
        <v>139</v>
      </c>
      <c r="C13" s="5" t="s">
        <v>13</v>
      </c>
      <c r="D13" s="5"/>
      <c r="E13" s="5" t="s">
        <v>340</v>
      </c>
      <c r="F13" s="5" t="s">
        <v>14</v>
      </c>
      <c r="G13" s="5">
        <v>1</v>
      </c>
    </row>
  </sheetData>
  <mergeCells count="3">
    <mergeCell ref="A1:G1"/>
    <mergeCell ref="B2:G2"/>
    <mergeCell ref="B3:G3"/>
  </mergeCells>
  <hyperlinks>
    <hyperlink ref="B9" location="#'Fuel Type'!A1" display="Fuel Type" xr:uid="{00000000-0004-0000-0700-000000000000}"/>
  </hyperlinks>
  <pageMargins left="0.7" right="0.7" top="0.75" bottom="0.75" header="0.3" footer="0.3"/>
  <pageSetup orientation="portrait" horizontalDpi="4294967295" verticalDpi="429496729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outlinePr summaryBelow="0" summaryRight="0"/>
  </sheetPr>
  <dimension ref="A1:B4"/>
  <sheetViews>
    <sheetView workbookViewId="0"/>
  </sheetViews>
  <sheetFormatPr defaultRowHeight="14.5"/>
  <cols>
    <col min="1" max="1" width="30" customWidth="1"/>
    <col min="2" max="2" width="50" customWidth="1"/>
  </cols>
  <sheetData>
    <row r="1" spans="1:2" ht="30">
      <c r="A1" s="15" t="s">
        <v>465</v>
      </c>
      <c r="B1" s="16" t="s">
        <v>268</v>
      </c>
    </row>
    <row r="2" spans="1:2" ht="30">
      <c r="A2" s="15" t="s">
        <v>466</v>
      </c>
      <c r="B2" s="16" t="s">
        <v>353</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outlinePr summaryBelow="0" summaryRight="0"/>
  </sheetPr>
  <dimension ref="A1:B4"/>
  <sheetViews>
    <sheetView workbookViewId="0"/>
  </sheetViews>
  <sheetFormatPr defaultRowHeight="14.5"/>
  <cols>
    <col min="1" max="1" width="30" customWidth="1"/>
    <col min="2" max="2" width="50" customWidth="1"/>
  </cols>
  <sheetData>
    <row r="1" spans="1:2" ht="30">
      <c r="A1" s="15" t="s">
        <v>465</v>
      </c>
      <c r="B1" s="16" t="s">
        <v>268</v>
      </c>
    </row>
    <row r="2" spans="1:2" ht="30">
      <c r="A2" s="15" t="s">
        <v>466</v>
      </c>
      <c r="B2" s="16" t="s">
        <v>353</v>
      </c>
    </row>
    <row r="3" spans="1:2">
      <c r="A3" s="19" t="s">
        <v>11</v>
      </c>
      <c r="B3" s="19"/>
    </row>
    <row r="4" spans="1:2">
      <c r="A4" s="19" t="s">
        <v>14</v>
      </c>
      <c r="B4" s="19"/>
    </row>
  </sheetData>
  <mergeCells count="2">
    <mergeCell ref="A3:B3"/>
    <mergeCell ref="A4:B4"/>
  </mergeCells>
  <pageMargins left="0.7" right="0.7" top="0.75" bottom="0.75" header="0.3" footer="0.3"/>
  <pageSetup orientation="portrait" horizontalDpi="4294967295" verticalDpi="429496729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outlinePr summaryBelow="0" summaryRight="0"/>
  </sheetPr>
  <dimension ref="A1:B5"/>
  <sheetViews>
    <sheetView workbookViewId="0"/>
  </sheetViews>
  <sheetFormatPr defaultRowHeight="14.5"/>
  <cols>
    <col min="1" max="1" width="30" customWidth="1"/>
    <col min="2" max="2" width="50" customWidth="1"/>
  </cols>
  <sheetData>
    <row r="1" spans="1:2" ht="30">
      <c r="A1" s="15" t="s">
        <v>465</v>
      </c>
      <c r="B1" s="16" t="s">
        <v>450</v>
      </c>
    </row>
    <row r="2" spans="1:2" ht="18.5">
      <c r="A2" s="15" t="s">
        <v>466</v>
      </c>
      <c r="B2" s="16" t="s">
        <v>248</v>
      </c>
    </row>
    <row r="3" spans="1:2">
      <c r="A3" s="19" t="s">
        <v>249</v>
      </c>
      <c r="B3" s="19"/>
    </row>
    <row r="4" spans="1:2">
      <c r="A4" s="19" t="s">
        <v>481</v>
      </c>
      <c r="B4" s="19"/>
    </row>
    <row r="5" spans="1:2">
      <c r="A5" s="19" t="s">
        <v>482</v>
      </c>
      <c r="B5" s="19"/>
    </row>
  </sheetData>
  <mergeCells count="3">
    <mergeCell ref="A3:B3"/>
    <mergeCell ref="A4:B4"/>
    <mergeCell ref="A5:B5"/>
  </mergeCells>
  <pageMargins left="0.7" right="0.7" top="0.75" bottom="0.75" header="0.3" footer="0.3"/>
  <pageSetup orientation="portrait" horizontalDpi="4294967295" verticalDpi="429496729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outlinePr summaryBelow="0" summaryRight="0"/>
  </sheetPr>
  <dimension ref="A1:B5"/>
  <sheetViews>
    <sheetView workbookViewId="0"/>
  </sheetViews>
  <sheetFormatPr defaultRowHeight="14.5"/>
  <cols>
    <col min="1" max="1" width="30" customWidth="1"/>
    <col min="2" max="2" width="50" customWidth="1"/>
  </cols>
  <sheetData>
    <row r="1" spans="1:2" ht="18.5">
      <c r="A1" s="15" t="s">
        <v>465</v>
      </c>
      <c r="B1" s="16" t="s">
        <v>179</v>
      </c>
    </row>
    <row r="2" spans="1:2" ht="73.5">
      <c r="A2" s="15" t="s">
        <v>466</v>
      </c>
      <c r="B2" s="16" t="s">
        <v>181</v>
      </c>
    </row>
    <row r="3" spans="1:2">
      <c r="A3" s="19" t="s">
        <v>182</v>
      </c>
      <c r="B3" s="19"/>
    </row>
    <row r="4" spans="1:2">
      <c r="A4" s="19" t="s">
        <v>327</v>
      </c>
      <c r="B4" s="19"/>
    </row>
    <row r="5" spans="1:2">
      <c r="A5" s="19" t="s">
        <v>184</v>
      </c>
      <c r="B5" s="19"/>
    </row>
  </sheetData>
  <mergeCells count="3">
    <mergeCell ref="A3:B3"/>
    <mergeCell ref="A4:B4"/>
    <mergeCell ref="A5:B5"/>
  </mergeCells>
  <pageMargins left="0.7" right="0.7" top="0.75" bottom="0.75" header="0.3" footer="0.3"/>
  <pageSetup orientation="portrait" horizontalDpi="4294967295" verticalDpi="429496729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outlinePr summaryBelow="0" summaryRight="0"/>
  </sheetPr>
  <dimension ref="A1:B5"/>
  <sheetViews>
    <sheetView workbookViewId="0"/>
  </sheetViews>
  <sheetFormatPr defaultRowHeight="14.5"/>
  <cols>
    <col min="1" max="1" width="30" customWidth="1"/>
    <col min="2" max="2" width="50" customWidth="1"/>
  </cols>
  <sheetData>
    <row r="1" spans="1:2" ht="18.5">
      <c r="A1" s="15" t="s">
        <v>465</v>
      </c>
      <c r="B1" s="16" t="s">
        <v>183</v>
      </c>
    </row>
    <row r="2" spans="1:2" ht="18.5">
      <c r="A2" s="15" t="s">
        <v>466</v>
      </c>
      <c r="B2" s="16" t="s">
        <v>186</v>
      </c>
    </row>
    <row r="3" spans="1:2">
      <c r="A3" s="19" t="s">
        <v>187</v>
      </c>
      <c r="B3" s="19"/>
    </row>
    <row r="4" spans="1:2">
      <c r="A4" s="19" t="s">
        <v>483</v>
      </c>
      <c r="B4" s="19"/>
    </row>
    <row r="5" spans="1:2">
      <c r="A5" s="19" t="s">
        <v>484</v>
      </c>
      <c r="B5" s="19"/>
    </row>
  </sheetData>
  <mergeCells count="3">
    <mergeCell ref="A3:B3"/>
    <mergeCell ref="A4:B4"/>
    <mergeCell ref="A5:B5"/>
  </mergeCells>
  <pageMargins left="0.7" right="0.7" top="0.75" bottom="0.75" header="0.3" footer="0.3"/>
  <pageSetup orientation="portrait" horizontalDpi="4294967295" verticalDpi="429496729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454</v>
      </c>
    </row>
    <row r="2" spans="1:2" ht="30">
      <c r="A2" s="15" t="s">
        <v>466</v>
      </c>
      <c r="B2" s="16" t="s">
        <v>301</v>
      </c>
    </row>
    <row r="3" spans="1:2">
      <c r="A3" s="19" t="s">
        <v>302</v>
      </c>
      <c r="B3" s="19"/>
    </row>
    <row r="4" spans="1:2">
      <c r="A4" s="19" t="s">
        <v>485</v>
      </c>
      <c r="B4" s="19"/>
    </row>
  </sheetData>
  <mergeCells count="2">
    <mergeCell ref="A3:B3"/>
    <mergeCell ref="A4:B4"/>
  </mergeCells>
  <pageMargins left="0.7" right="0.7" top="0.75" bottom="0.75" header="0.3" footer="0.3"/>
  <pageSetup orientation="portrait" horizontalDpi="4294967295" verticalDpi="429496729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454</v>
      </c>
    </row>
    <row r="2" spans="1:2" ht="30">
      <c r="A2" s="15" t="s">
        <v>466</v>
      </c>
      <c r="B2" s="16" t="s">
        <v>304</v>
      </c>
    </row>
    <row r="3" spans="1:2">
      <c r="A3" s="19" t="s">
        <v>280</v>
      </c>
      <c r="B3" s="19"/>
    </row>
    <row r="4" spans="1:2">
      <c r="A4" s="19" t="s">
        <v>486</v>
      </c>
      <c r="B4" s="19"/>
    </row>
  </sheetData>
  <mergeCells count="2">
    <mergeCell ref="A3:B3"/>
    <mergeCell ref="A4:B4"/>
  </mergeCells>
  <pageMargins left="0.7" right="0.7" top="0.75" bottom="0.75" header="0.3" footer="0.3"/>
  <pageSetup orientation="portrait" horizontalDpi="4294967295" verticalDpi="429496729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454</v>
      </c>
    </row>
    <row r="2" spans="1:2" ht="18.5">
      <c r="A2" s="15" t="s">
        <v>466</v>
      </c>
      <c r="B2" s="16" t="s">
        <v>306</v>
      </c>
    </row>
    <row r="3" spans="1:2">
      <c r="A3" s="19" t="s">
        <v>307</v>
      </c>
      <c r="B3" s="19"/>
    </row>
    <row r="4" spans="1:2">
      <c r="A4" s="19" t="s">
        <v>487</v>
      </c>
      <c r="B4" s="19"/>
    </row>
  </sheetData>
  <mergeCells count="2">
    <mergeCell ref="A3:B3"/>
    <mergeCell ref="A4:B4"/>
  </mergeCells>
  <pageMargins left="0.7" right="0.7" top="0.75" bottom="0.75" header="0.3" footer="0.3"/>
  <pageSetup orientation="portrait" horizontalDpi="4294967295" verticalDpi="429496729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outlinePr summaryBelow="0" summaryRight="0"/>
  </sheetPr>
  <dimension ref="A1:B55"/>
  <sheetViews>
    <sheetView workbookViewId="0"/>
  </sheetViews>
  <sheetFormatPr defaultRowHeight="14.5"/>
  <cols>
    <col min="1" max="1" width="30" customWidth="1"/>
    <col min="2" max="2" width="50" customWidth="1"/>
  </cols>
  <sheetData>
    <row r="1" spans="1:2" ht="18.5">
      <c r="A1" s="15" t="s">
        <v>465</v>
      </c>
      <c r="B1" s="16" t="s">
        <v>308</v>
      </c>
    </row>
    <row r="2" spans="1:2" ht="18.5">
      <c r="A2" s="15" t="s">
        <v>466</v>
      </c>
      <c r="B2" s="16" t="s">
        <v>312</v>
      </c>
    </row>
    <row r="3" spans="1:2">
      <c r="A3" s="19" t="s">
        <v>313</v>
      </c>
      <c r="B3" s="19"/>
    </row>
    <row r="4" spans="1:2">
      <c r="A4" s="19" t="s">
        <v>488</v>
      </c>
      <c r="B4" s="19"/>
    </row>
    <row r="5" spans="1:2">
      <c r="A5" s="19" t="s">
        <v>489</v>
      </c>
      <c r="B5" s="19"/>
    </row>
    <row r="6" spans="1:2">
      <c r="A6" s="19" t="s">
        <v>490</v>
      </c>
      <c r="B6" s="19"/>
    </row>
    <row r="7" spans="1:2">
      <c r="A7" s="19" t="s">
        <v>491</v>
      </c>
      <c r="B7" s="19"/>
    </row>
    <row r="8" spans="1:2">
      <c r="A8" s="19" t="s">
        <v>492</v>
      </c>
      <c r="B8" s="19"/>
    </row>
    <row r="9" spans="1:2">
      <c r="A9" s="19" t="s">
        <v>493</v>
      </c>
      <c r="B9" s="19"/>
    </row>
    <row r="10" spans="1:2">
      <c r="A10" s="19" t="s">
        <v>494</v>
      </c>
      <c r="B10" s="19"/>
    </row>
    <row r="11" spans="1:2">
      <c r="A11" s="19" t="s">
        <v>495</v>
      </c>
      <c r="B11" s="19"/>
    </row>
    <row r="12" spans="1:2">
      <c r="A12" s="19" t="s">
        <v>496</v>
      </c>
      <c r="B12" s="19"/>
    </row>
    <row r="13" spans="1:2">
      <c r="A13" s="19" t="s">
        <v>497</v>
      </c>
      <c r="B13" s="19"/>
    </row>
    <row r="14" spans="1:2">
      <c r="A14" s="19" t="s">
        <v>498</v>
      </c>
      <c r="B14" s="19"/>
    </row>
    <row r="15" spans="1:2">
      <c r="A15" s="19" t="s">
        <v>499</v>
      </c>
      <c r="B15" s="19"/>
    </row>
    <row r="16" spans="1:2">
      <c r="A16" s="19" t="s">
        <v>500</v>
      </c>
      <c r="B16" s="19"/>
    </row>
    <row r="17" spans="1:2">
      <c r="A17" s="19" t="s">
        <v>501</v>
      </c>
      <c r="B17" s="19"/>
    </row>
    <row r="18" spans="1:2">
      <c r="A18" s="19" t="s">
        <v>502</v>
      </c>
      <c r="B18" s="19"/>
    </row>
    <row r="19" spans="1:2">
      <c r="A19" s="19" t="s">
        <v>503</v>
      </c>
      <c r="B19" s="19"/>
    </row>
    <row r="20" spans="1:2">
      <c r="A20" s="19" t="s">
        <v>504</v>
      </c>
      <c r="B20" s="19"/>
    </row>
    <row r="21" spans="1:2">
      <c r="A21" s="19" t="s">
        <v>505</v>
      </c>
      <c r="B21" s="19"/>
    </row>
    <row r="22" spans="1:2">
      <c r="A22" s="19" t="s">
        <v>506</v>
      </c>
      <c r="B22" s="19"/>
    </row>
    <row r="23" spans="1:2">
      <c r="A23" s="19" t="s">
        <v>507</v>
      </c>
      <c r="B23" s="19"/>
    </row>
    <row r="24" spans="1:2">
      <c r="A24" s="19" t="s">
        <v>508</v>
      </c>
      <c r="B24" s="19"/>
    </row>
    <row r="25" spans="1:2">
      <c r="A25" s="19" t="s">
        <v>509</v>
      </c>
      <c r="B25" s="19"/>
    </row>
    <row r="26" spans="1:2">
      <c r="A26" s="19" t="s">
        <v>510</v>
      </c>
      <c r="B26" s="19"/>
    </row>
    <row r="27" spans="1:2">
      <c r="A27" s="19" t="s">
        <v>511</v>
      </c>
      <c r="B27" s="19"/>
    </row>
    <row r="28" spans="1:2">
      <c r="A28" s="19" t="s">
        <v>512</v>
      </c>
      <c r="B28" s="19"/>
    </row>
    <row r="29" spans="1:2">
      <c r="A29" s="19" t="s">
        <v>513</v>
      </c>
      <c r="B29" s="19"/>
    </row>
    <row r="30" spans="1:2">
      <c r="A30" s="19" t="s">
        <v>514</v>
      </c>
      <c r="B30" s="19"/>
    </row>
    <row r="31" spans="1:2">
      <c r="A31" s="19" t="s">
        <v>515</v>
      </c>
      <c r="B31" s="19"/>
    </row>
    <row r="32" spans="1:2">
      <c r="A32" s="19" t="s">
        <v>516</v>
      </c>
      <c r="B32" s="19"/>
    </row>
    <row r="33" spans="1:2">
      <c r="A33" s="19" t="s">
        <v>517</v>
      </c>
      <c r="B33" s="19"/>
    </row>
    <row r="34" spans="1:2">
      <c r="A34" s="19" t="s">
        <v>518</v>
      </c>
      <c r="B34" s="19"/>
    </row>
    <row r="35" spans="1:2">
      <c r="A35" s="19" t="s">
        <v>519</v>
      </c>
      <c r="B35" s="19"/>
    </row>
    <row r="36" spans="1:2">
      <c r="A36" s="19" t="s">
        <v>520</v>
      </c>
      <c r="B36" s="19"/>
    </row>
    <row r="37" spans="1:2">
      <c r="A37" s="19" t="s">
        <v>521</v>
      </c>
      <c r="B37" s="19"/>
    </row>
    <row r="38" spans="1:2">
      <c r="A38" s="19" t="s">
        <v>522</v>
      </c>
      <c r="B38" s="19"/>
    </row>
    <row r="39" spans="1:2">
      <c r="A39" s="19" t="s">
        <v>523</v>
      </c>
      <c r="B39" s="19"/>
    </row>
    <row r="40" spans="1:2">
      <c r="A40" s="19" t="s">
        <v>524</v>
      </c>
      <c r="B40" s="19"/>
    </row>
    <row r="41" spans="1:2">
      <c r="A41" s="19" t="s">
        <v>525</v>
      </c>
      <c r="B41" s="19"/>
    </row>
    <row r="42" spans="1:2">
      <c r="A42" s="19" t="s">
        <v>526</v>
      </c>
      <c r="B42" s="19"/>
    </row>
    <row r="43" spans="1:2">
      <c r="A43" s="19" t="s">
        <v>527</v>
      </c>
      <c r="B43" s="19"/>
    </row>
    <row r="44" spans="1:2">
      <c r="A44" s="19" t="s">
        <v>528</v>
      </c>
      <c r="B44" s="19"/>
    </row>
    <row r="45" spans="1:2">
      <c r="A45" s="19" t="s">
        <v>529</v>
      </c>
      <c r="B45" s="19"/>
    </row>
    <row r="46" spans="1:2">
      <c r="A46" s="19" t="s">
        <v>530</v>
      </c>
      <c r="B46" s="19"/>
    </row>
    <row r="47" spans="1:2">
      <c r="A47" s="19" t="s">
        <v>531</v>
      </c>
      <c r="B47" s="19"/>
    </row>
    <row r="48" spans="1:2">
      <c r="A48" s="19" t="s">
        <v>532</v>
      </c>
      <c r="B48" s="19"/>
    </row>
    <row r="49" spans="1:2">
      <c r="A49" s="19" t="s">
        <v>533</v>
      </c>
      <c r="B49" s="19"/>
    </row>
    <row r="50" spans="1:2">
      <c r="A50" s="19" t="s">
        <v>534</v>
      </c>
      <c r="B50" s="19"/>
    </row>
    <row r="51" spans="1:2">
      <c r="A51" s="19" t="s">
        <v>535</v>
      </c>
      <c r="B51" s="19"/>
    </row>
    <row r="52" spans="1:2">
      <c r="A52" s="19" t="s">
        <v>536</v>
      </c>
      <c r="B52" s="19"/>
    </row>
    <row r="53" spans="1:2">
      <c r="A53" s="19" t="s">
        <v>537</v>
      </c>
      <c r="B53" s="19"/>
    </row>
    <row r="54" spans="1:2">
      <c r="A54" s="19" t="s">
        <v>538</v>
      </c>
      <c r="B54" s="19"/>
    </row>
    <row r="55" spans="1:2">
      <c r="A55" s="19" t="s">
        <v>539</v>
      </c>
      <c r="B55" s="19"/>
    </row>
  </sheetData>
  <mergeCells count="53">
    <mergeCell ref="A53:B53"/>
    <mergeCell ref="A54:B54"/>
    <mergeCell ref="A55:B55"/>
    <mergeCell ref="A48:B48"/>
    <mergeCell ref="A49:B49"/>
    <mergeCell ref="A50:B50"/>
    <mergeCell ref="A51:B51"/>
    <mergeCell ref="A52:B52"/>
    <mergeCell ref="A43:B43"/>
    <mergeCell ref="A44:B44"/>
    <mergeCell ref="A45:B45"/>
    <mergeCell ref="A46:B46"/>
    <mergeCell ref="A47:B47"/>
    <mergeCell ref="A38:B38"/>
    <mergeCell ref="A39:B39"/>
    <mergeCell ref="A40:B40"/>
    <mergeCell ref="A41:B41"/>
    <mergeCell ref="A42:B42"/>
    <mergeCell ref="A33:B33"/>
    <mergeCell ref="A34:B34"/>
    <mergeCell ref="A35:B35"/>
    <mergeCell ref="A36:B36"/>
    <mergeCell ref="A37:B37"/>
    <mergeCell ref="A28:B28"/>
    <mergeCell ref="A29:B29"/>
    <mergeCell ref="A30:B30"/>
    <mergeCell ref="A31:B31"/>
    <mergeCell ref="A32:B32"/>
    <mergeCell ref="A23:B23"/>
    <mergeCell ref="A24:B24"/>
    <mergeCell ref="A25:B25"/>
    <mergeCell ref="A26:B26"/>
    <mergeCell ref="A27:B27"/>
    <mergeCell ref="A18:B18"/>
    <mergeCell ref="A19:B19"/>
    <mergeCell ref="A20:B20"/>
    <mergeCell ref="A21:B21"/>
    <mergeCell ref="A22:B22"/>
    <mergeCell ref="A13:B13"/>
    <mergeCell ref="A14:B14"/>
    <mergeCell ref="A15:B15"/>
    <mergeCell ref="A16:B16"/>
    <mergeCell ref="A17:B17"/>
    <mergeCell ref="A8:B8"/>
    <mergeCell ref="A9:B9"/>
    <mergeCell ref="A10:B10"/>
    <mergeCell ref="A11:B11"/>
    <mergeCell ref="A12:B12"/>
    <mergeCell ref="A3:B3"/>
    <mergeCell ref="A4:B4"/>
    <mergeCell ref="A5:B5"/>
    <mergeCell ref="A6:B6"/>
    <mergeCell ref="A7:B7"/>
  </mergeCells>
  <pageMargins left="0.7" right="0.7" top="0.75" bottom="0.75" header="0.3" footer="0.3"/>
  <pageSetup orientation="portrait" horizontalDpi="4294967295" verticalDpi="429496729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outlinePr summaryBelow="0" summaryRight="0"/>
  </sheetPr>
  <dimension ref="A1:B4"/>
  <sheetViews>
    <sheetView workbookViewId="0"/>
  </sheetViews>
  <sheetFormatPr defaultRowHeight="14.5"/>
  <cols>
    <col min="1" max="1" width="30" customWidth="1"/>
    <col min="2" max="2" width="50" customWidth="1"/>
  </cols>
  <sheetData>
    <row r="1" spans="1:2" ht="18.5">
      <c r="A1" s="15" t="s">
        <v>465</v>
      </c>
      <c r="B1" s="16" t="s">
        <v>188</v>
      </c>
    </row>
    <row r="2" spans="1:2" ht="30">
      <c r="A2" s="15" t="s">
        <v>466</v>
      </c>
      <c r="B2" s="16" t="s">
        <v>191</v>
      </c>
    </row>
    <row r="3" spans="1:2">
      <c r="A3" s="19" t="s">
        <v>192</v>
      </c>
      <c r="B3" s="19"/>
    </row>
    <row r="4" spans="1:2">
      <c r="A4" s="19" t="s">
        <v>540</v>
      </c>
      <c r="B4" s="19"/>
    </row>
  </sheetData>
  <mergeCells count="2">
    <mergeCell ref="A3:B3"/>
    <mergeCell ref="A4:B4"/>
  </mergeCells>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125</vt:i4>
      </vt:variant>
    </vt:vector>
  </HeadingPairs>
  <TitlesOfParts>
    <vt:vector size="125" baseType="lpstr">
      <vt:lpstr>Project Description</vt:lpstr>
      <vt:lpstr>Monitoring Report</vt:lpstr>
      <vt:lpstr>Tool 03</vt:lpstr>
      <vt:lpstr>Tool 03 Add Fuel Type</vt:lpstr>
      <vt:lpstr>Tool 03 Is the fuel used measu</vt:lpstr>
      <vt:lpstr>Tool 07</vt:lpstr>
      <vt:lpstr>Build Margin</vt:lpstr>
      <vt:lpstr>Fuel Type</vt:lpstr>
      <vt:lpstr>Average OM (Option A1)</vt:lpstr>
      <vt:lpstr>Average OM (Option A2)</vt:lpstr>
      <vt:lpstr>Average OM (Option A3)</vt:lpstr>
      <vt:lpstr>(Average OM Simple Adj OM) Pow</vt:lpstr>
      <vt:lpstr>Calculation based on average e</vt:lpstr>
      <vt:lpstr>Calculation based on total fue</vt:lpstr>
      <vt:lpstr>Average OM Simple OM</vt:lpstr>
      <vt:lpstr>Dispatch Data OM</vt:lpstr>
      <vt:lpstr>Lambda Approach 2</vt:lpstr>
      <vt:lpstr>Lambda Approach 1</vt:lpstr>
      <vt:lpstr>Simple Adj OM</vt:lpstr>
      <vt:lpstr>Do you have annual aggregated </vt:lpstr>
      <vt:lpstr>Is the LASL more than one thir</vt:lpstr>
      <vt:lpstr>Are hourly loads of the grid i</vt:lpstr>
      <vt:lpstr>Is the average load by LCMR le</vt:lpstr>
      <vt:lpstr>Is LCMR share less than 50% in</vt:lpstr>
      <vt:lpstr>Combined Margin</vt:lpstr>
      <vt:lpstr>Weighted average CM</vt:lpstr>
      <vt:lpstr>Simplified CM</vt:lpstr>
      <vt:lpstr>Simplified CM for Isolated Gri</vt:lpstr>
      <vt:lpstr>For multiple power plants choo</vt:lpstr>
      <vt:lpstr>Power Unit</vt:lpstr>
      <vt:lpstr>Combined Margin. Is grid locat</vt:lpstr>
      <vt:lpstr>Tool 05</vt:lpstr>
      <vt:lpstr>Tool 05 Scenario C</vt:lpstr>
      <vt:lpstr>Tool 05 Scenario B | Generic A</vt:lpstr>
      <vt:lpstr>Tool 05 Power Plants</vt:lpstr>
      <vt:lpstr>Tool 05 Scenario A</vt:lpstr>
      <vt:lpstr>Tool 05 Scenario A | Default V</vt:lpstr>
      <vt:lpstr>Tool 05 Scenario B</vt:lpstr>
      <vt:lpstr>Generic Approach</vt:lpstr>
      <vt:lpstr>Tool 01</vt:lpstr>
      <vt:lpstr>Step 4 Common practice analysi</vt:lpstr>
      <vt:lpstr>Step 1 Identification of alter</vt:lpstr>
      <vt:lpstr>Step 1 Identification of al 1</vt:lpstr>
      <vt:lpstr>Step 2 Investment analysis</vt:lpstr>
      <vt:lpstr>Step 3 Barrier analysis. Quest</vt:lpstr>
      <vt:lpstr>Step 3 Barrier analysis. Qu 1</vt:lpstr>
      <vt:lpstr>Step 4 Common practice anal 1</vt:lpstr>
      <vt:lpstr>Tool 32</vt:lpstr>
      <vt:lpstr>Waste handling and disposal</vt:lpstr>
      <vt:lpstr>Renewable energy</vt:lpstr>
      <vt:lpstr>Positive list for technologyme</vt:lpstr>
      <vt:lpstr>Landfill gas recovery and its </vt:lpstr>
      <vt:lpstr>Methane recovery in wastewater</vt:lpstr>
      <vt:lpstr>Tech for large-scale grid-conn</vt:lpstr>
      <vt:lpstr>Tech for large-scale isolated </vt:lpstr>
      <vt:lpstr>Tech for small-scale grid-conn</vt:lpstr>
      <vt:lpstr>Tech for small-scale off-grid </vt:lpstr>
      <vt:lpstr>Rural electrification projects</vt:lpstr>
      <vt:lpstr>Date Range</vt:lpstr>
      <vt:lpstr>Project Details</vt:lpstr>
      <vt:lpstr>Power Density Integrated</vt:lpstr>
      <vt:lpstr>Power Density</vt:lpstr>
      <vt:lpstr>Greenfield</vt:lpstr>
      <vt:lpstr>Capacity Addition</vt:lpstr>
      <vt:lpstr>Retrofit</vt:lpstr>
      <vt:lpstr>Would you like to use t (enum)</vt:lpstr>
      <vt:lpstr>Does project include in (enum)</vt:lpstr>
      <vt:lpstr>Does the source of elec (enum)</vt:lpstr>
      <vt:lpstr>Does the project contai (enum)</vt:lpstr>
      <vt:lpstr>What approach would you (enum)</vt:lpstr>
      <vt:lpstr>Is the fuel used measus (enum)</vt:lpstr>
      <vt:lpstr>Does you have hourly or (enum)</vt:lpstr>
      <vt:lpstr>Select the option that  (enum)</vt:lpstr>
      <vt:lpstr>Select one of the two o (enum)</vt:lpstr>
      <vt:lpstr>Select the option th 1 (enum)</vt:lpstr>
      <vt:lpstr>Select the approach you (enum)</vt:lpstr>
      <vt:lpstr>Do you have annual aggr (enum)</vt:lpstr>
      <vt:lpstr>Is the LASL more than o (enum)</vt:lpstr>
      <vt:lpstr>Are hourly loads of the (enum)</vt:lpstr>
      <vt:lpstr>Is the average load by  (enum)</vt:lpstr>
      <vt:lpstr>Is LCMR share less than (enum)</vt:lpstr>
      <vt:lpstr>Is data to determine Bu (enum)</vt:lpstr>
      <vt:lpstr>Is this data for the fi (enum)</vt:lpstr>
      <vt:lpstr>Select the option th 2 (enum)</vt:lpstr>
      <vt:lpstr>Is the project activity (enum)</vt:lpstr>
      <vt:lpstr>Is the share of renewab (enum)</vt:lpstr>
      <vt:lpstr>Has natural gas been us (enum)</vt:lpstr>
      <vt:lpstr>Is there a single diese (enum)</vt:lpstr>
      <vt:lpstr>For multiple power plan (enum)</vt:lpstr>
      <vt:lpstr>Are there gaseous fuel- (enum)</vt:lpstr>
      <vt:lpstr>Are there gaseous fu 1 (enum)</vt:lpstr>
      <vt:lpstr>Is grid located in LDCS (enum)</vt:lpstr>
      <vt:lpstr>If emissions are calcul (enum)</vt:lpstr>
      <vt:lpstr>Please select the appro (enum)</vt:lpstr>
      <vt:lpstr>Please select which app (enum)</vt:lpstr>
      <vt:lpstr>Choose which option app (enum)</vt:lpstr>
      <vt:lpstr>Select the option th 3 (enum)</vt:lpstr>
      <vt:lpstr>Type of fossil fuel use (enum)</vt:lpstr>
      <vt:lpstr>Scenario A has 2 option (enum)</vt:lpstr>
      <vt:lpstr>Choose which option  1 (enum)</vt:lpstr>
      <vt:lpstr>Does hydro power plants (enum)</vt:lpstr>
      <vt:lpstr>Tool 05 provides 2 appr (enum)</vt:lpstr>
      <vt:lpstr>Is the proposed project (enum)</vt:lpstr>
      <vt:lpstr>No similar activities c (enum)</vt:lpstr>
      <vt:lpstr>Have realistic and cred (enum)</vt:lpstr>
      <vt:lpstr>Are the alternative sce (enum)</vt:lpstr>
      <vt:lpstr>Investment analysis (enum)</vt:lpstr>
      <vt:lpstr> Is there at least one  (enum)</vt:lpstr>
      <vt:lpstr>Is at least one alterna (enum)</vt:lpstr>
      <vt:lpstr>If similar activities a (enum)</vt:lpstr>
      <vt:lpstr>Choose which activity p (enum)</vt:lpstr>
      <vt:lpstr>Choose which waste hand (enum)</vt:lpstr>
      <vt:lpstr>Choose which renewable  (enum)</vt:lpstr>
      <vt:lpstr>Choose which technology (enum)</vt:lpstr>
      <vt:lpstr>Does project meet the f (enum)</vt:lpstr>
      <vt:lpstr>Does the project meet t (enum)</vt:lpstr>
      <vt:lpstr>Choose which grid-conne (enum)</vt:lpstr>
      <vt:lpstr>Does the project mee 1 (enum)</vt:lpstr>
      <vt:lpstr>Does the project mee 2 (enum)</vt:lpstr>
      <vt:lpstr>Does the project includ (enum)</vt:lpstr>
      <vt:lpstr>Does the project mee 3 (enum)</vt:lpstr>
      <vt:lpstr>Does the project mee 4 (enum)</vt:lpstr>
      <vt:lpstr>If the project activity (enum)</vt:lpstr>
      <vt:lpstr>Is the capacity additio (enum)</vt:lpstr>
      <vt:lpstr>Is the information prov (enum)</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2024-04-09T23:35:58Z</dcterms:created>
  <dcterms:modified xsi:type="dcterms:W3CDTF">2024-04-09T23:47:28Z</dcterms:modified>
  <cp:category/>
</cp:coreProperties>
</file>