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ocuments\excel\"/>
    </mc:Choice>
  </mc:AlternateContent>
  <xr:revisionPtr revIDLastSave="0" documentId="13_ncr:1_{EF16C2ED-C68B-41C3-A73E-56D6D7BBF784}" xr6:coauthVersionLast="47" xr6:coauthVersionMax="47" xr10:uidLastSave="{00000000-0000-0000-0000-000000000000}"/>
  <bookViews>
    <workbookView xWindow="-110" yWindow="-110" windowWidth="22780" windowHeight="1466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F2" i="17"/>
  <c r="F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<sst xmlns="http://schemas.openxmlformats.org/spreadsheetml/2006/main" count="11128" uniqueCount="6222">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</sst>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7" fontId="1" fillId="0" borderId="1" xfId="0" applyNumberFormat="1" applyFont="1" applyBorder="1" applyAlignment="1">
      <alignment vertical="center"/>
    </xf>
    <xf numFmtId="167" fontId="1" fillId="0" borderId="2" xfId="0" applyNumberFormat="1" applyFont="1" applyBorder="1" applyAlignment="1">
      <alignment vertical="center"/>
    </xf>
    <xf numFmtId="167" fontId="1" fillId="0" borderId="3" xfId="0" applyNumberFormat="1" applyFont="1" applyBorder="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6">
    <dxf>
      <font>
        <b/>
        <i val="0"/>
        <sz val="12"/>
        <color rgb="FFBD9A7A"/>
        <name val="Calibri"/>
        <family val="2"/>
        <scheme val="minor"/>
      </font>
      <fill>
        <patternFill>
          <bgColor rgb="FF623412"/>
        </patternFill>
      </fill>
      <border diagonalUp="0" diagonalDown="0">
        <left/>
        <right/>
        <top/>
        <bottom/>
        <vertical/>
        <horizontal style="thin">
          <color rgb="FFE1D0C1"/>
        </horizontal>
      </border>
    </dxf>
    <dxf>
      <font>
        <b/>
        <i val="0"/>
        <sz val="10"/>
        <color rgb="FFBD9A7A"/>
        <name val="Calibri"/>
        <family val="2"/>
        <scheme val="minor"/>
      </font>
      <fill>
        <patternFill>
          <bgColor rgb="FF623412"/>
        </patternFill>
      </fill>
      <border>
        <left style="thin">
          <color rgb="FF623412"/>
        </left>
        <right style="thin">
          <color rgb="FF623412"/>
        </right>
        <top style="thin">
          <color rgb="FF623412"/>
        </top>
        <bottom style="thin">
          <color rgb="FF623412"/>
        </bottom>
      </border>
    </dxf>
    <dxf>
      <font>
        <b/>
        <i val="0"/>
        <sz val="12"/>
        <color rgb="FFBD9A7A"/>
        <name val="Calibri"/>
        <family val="2"/>
        <scheme val="minor"/>
      </font>
      <fill>
        <patternFill>
          <bgColor rgb="FF623412"/>
        </patternFill>
      </fill>
      <border>
        <left style="thin">
          <color auto="1"/>
        </left>
        <right style="thin">
          <color auto="1"/>
        </right>
        <top style="thin">
          <color auto="1"/>
        </top>
        <bottom style="thin">
          <color auto="1"/>
        </bottom>
      </border>
    </dxf>
    <dxf>
      <font>
        <b/>
        <i val="0"/>
        <sz val="10"/>
        <color theme="0"/>
        <name val="Calibri"/>
        <family val="2"/>
        <scheme val="minor"/>
      </font>
      <fill>
        <patternFill patternType="solid">
          <fgColor theme="0"/>
          <bgColor rgb="FF623412"/>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10"/>
        <color rgb="FFE1D0C1"/>
        <name val="Calibri"/>
        <family val="2"/>
        <scheme val="minor"/>
      </font>
      <fill>
        <patternFill>
          <bgColor theme="5" tint="-0.499984740745262"/>
        </patternFill>
      </fill>
      <border>
        <left style="thin">
          <color rgb="FF5B2F11"/>
        </left>
        <right style="thin">
          <color rgb="FF5B2F11"/>
        </right>
        <top style="thin">
          <color rgb="FF5B2F11"/>
        </top>
        <bottom style="thin">
          <color rgb="FF5B2F11"/>
        </bottom>
      </border>
    </dxf>
    <dxf>
      <numFmt numFmtId="0" formatCode="General"/>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CustomSlicer" pivot="0" table="0" count="1" xr9:uid="{47F38A37-C852-40A4-A855-502EA0E56610}">
      <tableStyleElement type="wholeTable" dxfId="4"/>
    </tableStyle>
    <tableStyle name="CustomSlicer 2" pivot="0" table="0" count="10" xr9:uid="{C7F09DD3-0D4F-4C8B-A8E3-39C75D3ECE8A}">
      <tableStyleElement type="wholeTable" dxfId="1"/>
      <tableStyleElement type="headerRow" dxfId="0"/>
    </tableStyle>
    <tableStyle name="OrderDateTimeLine" pivot="0" table="0" count="8" xr9:uid="{315316D1-6AA7-49F2-8654-C686A70548A5}">
      <tableStyleElement type="wholeTable" dxfId="3"/>
      <tableStyleElement type="headerRow" dxfId="2"/>
    </tableStyle>
  </tableStyles>
  <colors>
    <mruColors>
      <color rgb="FF623412"/>
      <color rgb="FFA3866A"/>
      <color rgb="FFB15F21"/>
      <color rgb="FFEAB58E"/>
      <color rgb="FFDD8747"/>
      <color rgb="FFC96B25"/>
      <color rgb="FF894919"/>
      <color rgb="FF9F551D"/>
      <color rgb="FFA6581E"/>
      <color rgb="FFE4A16E"/>
    </mruColors>
  </colors>
  <extLst>
    <ext xmlns:x14="http://schemas.microsoft.com/office/spreadsheetml/2009/9/main" uri="{46F421CA-312F-682f-3DD2-61675219B42D}">
      <x14:dxfs count="8">
        <dxf>
          <font>
            <b/>
            <i val="0"/>
            <sz val="10"/>
            <color rgb="FFBD9A7A"/>
            <name val="Calibri"/>
            <family val="2"/>
            <scheme val="minor"/>
          </font>
          <fill>
            <patternFill>
              <bgColor rgb="FF623412"/>
            </patternFill>
          </fill>
          <border>
            <left style="thin">
              <color rgb="FFC7B6A5"/>
            </left>
            <right style="thin">
              <color rgb="FFC7B6A5"/>
            </right>
            <top style="thin">
              <color rgb="FFC7B6A5"/>
            </top>
            <bottom style="thin">
              <color rgb="FFC7B6A5"/>
            </bottom>
          </border>
        </dxf>
        <dxf>
          <font>
            <b/>
            <i val="0"/>
            <sz val="10"/>
            <color rgb="FFBD9A7A"/>
            <name val="Calibri"/>
            <family val="2"/>
            <scheme val="minor"/>
          </font>
          <fill>
            <patternFill>
              <bgColor rgb="FF623412"/>
            </patternFill>
          </fill>
          <border>
            <left style="thin">
              <color rgb="FFC7B6A5"/>
            </left>
            <right style="thin">
              <color rgb="FFC7B6A5"/>
            </right>
            <top style="thin">
              <color rgb="FFC7B6A5"/>
            </top>
            <bottom style="thin">
              <color rgb="FFC7B6A5"/>
            </bottom>
          </border>
        </dxf>
        <dxf>
          <font>
            <b/>
            <i val="0"/>
            <sz val="10"/>
            <color rgb="FFBD9A7A"/>
            <name val="Calibri"/>
            <family val="2"/>
            <scheme val="minor"/>
          </font>
          <fill>
            <patternFill>
              <bgColor rgb="FF623412"/>
            </patternFill>
          </fill>
          <border>
            <left style="thin">
              <color rgb="FFC7B6A5"/>
            </left>
            <right style="thin">
              <color rgb="FFC7B6A5"/>
            </right>
            <top style="thin">
              <color rgb="FFC7B6A5"/>
            </top>
            <bottom style="thin">
              <color rgb="FFC7B6A5"/>
            </bottom>
          </border>
        </dxf>
        <dxf>
          <font>
            <b/>
            <i val="0"/>
            <sz val="10"/>
            <color rgb="FFBD9A7A"/>
            <name val="Calibri"/>
            <family val="2"/>
            <scheme val="minor"/>
          </font>
          <fill>
            <patternFill>
              <bgColor rgb="FF623412"/>
            </patternFill>
          </fill>
          <border>
            <left style="thin">
              <color rgb="FFC7B6A5"/>
            </left>
            <right style="thin">
              <color rgb="FFC7B6A5"/>
            </right>
            <top style="thin">
              <color rgb="FFC7B6A5"/>
            </top>
            <bottom style="thin">
              <color rgb="FFC7B6A5"/>
            </bottom>
          </border>
        </dxf>
        <dxf>
          <font>
            <b/>
            <i val="0"/>
            <sz val="10"/>
            <color rgb="FFBD9A7A"/>
            <name val="Calibri"/>
            <family val="2"/>
            <scheme val="minor"/>
          </font>
          <fill>
            <patternFill>
              <bgColor rgb="FF623412"/>
            </patternFill>
          </fill>
          <border>
            <left style="thin">
              <color rgb="FFC7B6A5"/>
            </left>
            <right style="thin">
              <color rgb="FFC7B6A5"/>
            </right>
            <top style="thin">
              <color rgb="FFC7B6A5"/>
            </top>
            <bottom style="thin">
              <color rgb="FFC7B6A5"/>
            </bottom>
          </border>
        </dxf>
        <dxf>
          <font>
            <b/>
            <i val="0"/>
            <sz val="10"/>
            <color rgb="FFBD9A7A"/>
            <name val="Calibri"/>
            <family val="2"/>
            <scheme val="minor"/>
          </font>
          <fill>
            <patternFill>
              <bgColor rgb="FF623412"/>
            </patternFill>
          </fill>
          <border>
            <left style="thin">
              <color rgb="FFC7B6A5"/>
            </left>
            <right style="thin">
              <color rgb="FFC7B6A5"/>
            </right>
            <top style="thin">
              <color rgb="FFC7B6A5"/>
            </top>
            <bottom style="thin">
              <color rgb="FFC7B6A5"/>
            </bottom>
          </border>
        </dxf>
        <dxf>
          <font>
            <b/>
            <i val="0"/>
            <sz val="10"/>
            <color rgb="FFBD9A7A"/>
            <name val="Calibri"/>
            <family val="2"/>
            <scheme val="minor"/>
          </font>
          <fill>
            <patternFill>
              <bgColor rgb="FF623412"/>
            </patternFill>
          </fill>
          <border>
            <left style="thin">
              <color rgb="FFC7B6A5"/>
            </left>
            <right style="thin">
              <color rgb="FFC7B6A5"/>
            </right>
            <top style="thin">
              <color rgb="FFC7B6A5"/>
            </top>
            <bottom style="thin">
              <color rgb="FFC7B6A5"/>
            </bottom>
          </border>
        </dxf>
        <dxf>
          <font>
            <b/>
            <i val="0"/>
            <strike/>
            <sz val="10"/>
            <color rgb="FFBD9A7A"/>
            <name val="Calibri"/>
            <family val="2"/>
            <scheme val="minor"/>
          </font>
          <fill>
            <patternFill>
              <bgColor rgb="FF623412"/>
            </patternFill>
          </fill>
          <border>
            <left style="thin">
              <color rgb="FFC7B6A5"/>
            </left>
            <right style="thin">
              <color rgb="FFC7B6A5"/>
            </right>
            <top style="thin">
              <color rgb="FFC7B6A5"/>
            </top>
            <bottom style="thin">
              <color rgb="FFC7B6A5"/>
            </bottom>
          </border>
        </dxf>
      </x14:dxfs>
    </ext>
    <ext xmlns:x14="http://schemas.microsoft.com/office/spreadsheetml/2009/9/main" uri="{EB79DEF2-80B8-43e5-95BD-54CBDDF9020C}">
      <x14:slicerStyles defaultSlicerStyle="SlicerStyleLight1">
        <x14:slicerStyle name="CustomSlicer"/>
        <x14:slicerStyle name="Custom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bgColor rgb="FFC7B6A5"/>
            </patternFill>
          </fill>
          <border>
            <left style="thin">
              <color rgb="FFC7B6A5"/>
            </left>
            <right style="thin">
              <color rgb="FFC7B6A5"/>
            </right>
            <top style="thin">
              <color rgb="FFC7B6A5"/>
            </top>
            <bottom style="thin">
              <color rgb="FFC7B6A5"/>
            </bottom>
          </border>
        </dxf>
        <dxf>
          <fill>
            <patternFill patternType="solid">
              <fgColor theme="0"/>
              <bgColor rgb="FFA3866A"/>
            </patternFill>
          </fill>
          <border>
            <left style="thin">
              <color rgb="FF623412"/>
            </left>
            <right style="thin">
              <color rgb="FF623412"/>
            </right>
            <top style="thin">
              <color rgb="FF623412"/>
            </top>
            <bottom style="thin">
              <color rgb="FF623412"/>
            </bottom>
          </border>
        </dxf>
        <dxf>
          <font>
            <b/>
            <i val="0"/>
            <sz val="9"/>
            <color rgb="FFBD9A7A"/>
            <name val="Calibri"/>
            <family val="2"/>
            <scheme val="minor"/>
          </font>
        </dxf>
        <dxf>
          <font>
            <b/>
            <i val="0"/>
            <sz val="10"/>
            <color rgb="FFBD9A7A"/>
            <name val="Calibri"/>
            <family val="2"/>
            <scheme val="minor"/>
          </font>
        </dxf>
        <dxf>
          <font>
            <b/>
            <i val="0"/>
            <sz val="10"/>
            <color rgb="FFBD9A7A"/>
            <name val="Calibri"/>
            <family val="2"/>
            <scheme val="minor"/>
          </font>
        </dxf>
        <dxf>
          <font>
            <b/>
            <i val="0"/>
            <sz val="10"/>
            <color rgb="FFBD9A7A"/>
            <name val="Calibri"/>
            <family val="2"/>
            <scheme val="minor"/>
          </font>
        </dxf>
      </x15:dxfs>
    </ext>
    <ext xmlns:x15="http://schemas.microsoft.com/office/spreadsheetml/2010/11/main" uri="{9260A510-F301-46a8-8635-F512D64BE5F5}">
      <x15:timelineStyles defaultTimelineStyle="TimeSlicerStyleLight1">
        <x15:timelineStyle name="OrderDate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r>
              <a:rPr lang="en-US" sz="1600"/>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2"/>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667-4001-93FA-AA5BF307CCA4}"/>
            </c:ext>
          </c:extLst>
        </c:ser>
        <c:ser>
          <c:idx val="1"/>
          <c:order val="1"/>
          <c:tx>
            <c:strRef>
              <c:f>TotalSales!$D$1:$D$2</c:f>
              <c:strCache>
                <c:ptCount val="1"/>
                <c:pt idx="0">
                  <c:v>Excelsa</c:v>
                </c:pt>
              </c:strCache>
            </c:strRef>
          </c:tx>
          <c:spPr>
            <a:ln w="28575" cap="rnd">
              <a:solidFill>
                <a:schemeClr val="accent4"/>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667-4001-93FA-AA5BF307CCA4}"/>
            </c:ext>
          </c:extLst>
        </c:ser>
        <c:ser>
          <c:idx val="2"/>
          <c:order val="2"/>
          <c:tx>
            <c:strRef>
              <c:f>TotalSales!$E$1:$E$2</c:f>
              <c:strCache>
                <c:ptCount val="1"/>
                <c:pt idx="0">
                  <c:v>Liberica</c:v>
                </c:pt>
              </c:strCache>
            </c:strRef>
          </c:tx>
          <c:spPr>
            <a:ln w="28575" cap="rnd">
              <a:solidFill>
                <a:schemeClr val="accent6"/>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667-4001-93FA-AA5BF307CCA4}"/>
            </c:ext>
          </c:extLst>
        </c:ser>
        <c:ser>
          <c:idx val="3"/>
          <c:order val="3"/>
          <c:tx>
            <c:strRef>
              <c:f>TotalSales!$F$1:$F$2</c:f>
              <c:strCache>
                <c:ptCount val="1"/>
                <c:pt idx="0">
                  <c:v>Robusta</c:v>
                </c:pt>
              </c:strCache>
            </c:strRef>
          </c:tx>
          <c:spPr>
            <a:ln w="28575" cap="rnd">
              <a:solidFill>
                <a:schemeClr val="accent2">
                  <a:lumMod val="60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3667-4001-93FA-AA5BF307CCA4}"/>
            </c:ext>
          </c:extLst>
        </c:ser>
        <c:dLbls>
          <c:showLegendKey val="0"/>
          <c:showVal val="0"/>
          <c:showCatName val="0"/>
          <c:showSerName val="0"/>
          <c:showPercent val="0"/>
          <c:showBubbleSize val="0"/>
        </c:dLbls>
        <c:smooth val="0"/>
        <c:axId val="435210975"/>
        <c:axId val="639269311"/>
      </c:lineChart>
      <c:catAx>
        <c:axId val="43521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crossAx val="639269311"/>
        <c:crosses val="autoZero"/>
        <c:auto val="1"/>
        <c:lblAlgn val="ctr"/>
        <c:lblOffset val="100"/>
        <c:noMultiLvlLbl val="0"/>
      </c:catAx>
      <c:valAx>
        <c:axId val="639269311"/>
        <c:scaling>
          <c:orientation val="minMax"/>
        </c:scaling>
        <c:delete val="0"/>
        <c:axPos val="l"/>
        <c:majorGridlines>
          <c:spPr>
            <a:ln w="6350" cap="flat" cmpd="sng" algn="ctr">
              <a:solidFill>
                <a:srgbClr val="623412"/>
              </a:solidFill>
              <a:round/>
            </a:ln>
            <a:effectLst/>
          </c:spPr>
        </c:majorGridlines>
        <c:title>
          <c:tx>
            <c:rich>
              <a:bodyPr rot="-5400000" spcFirstLastPara="1" vertOverflow="ellipsis" vert="horz" wrap="square" anchor="ctr" anchorCtr="1"/>
              <a:lstStyle/>
              <a:p>
                <a:pPr>
                  <a:defRPr sz="1000" b="1" i="0" u="none" strike="noStrike" kern="1200" baseline="0">
                    <a:solidFill>
                      <a:srgbClr val="62341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62341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crossAx val="435210975"/>
        <c:crosses val="autoZero"/>
        <c:crossBetween val="between"/>
      </c:valAx>
      <c:spPr>
        <a:solidFill>
          <a:srgbClr val="E1D0C1"/>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1"/>
    </a:solidFill>
    <a:ln w="9525" cap="flat" cmpd="sng" algn="ctr">
      <a:solidFill>
        <a:schemeClr val="tx1">
          <a:lumMod val="15000"/>
          <a:lumOff val="85000"/>
        </a:schemeClr>
      </a:solidFill>
      <a:round/>
    </a:ln>
    <a:effectLst/>
  </c:spPr>
  <c:txPr>
    <a:bodyPr/>
    <a:lstStyle/>
    <a:p>
      <a:pPr>
        <a:defRPr b="1">
          <a:solidFill>
            <a:srgbClr val="6234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
  </c:pivotSource>
  <c:chart>
    <c:title>
      <c:tx>
        <c:rich>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r>
              <a:rPr lang="en-US" sz="1600"/>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94919"/>
          </a:solidFill>
          <a:ln w="31750">
            <a:solidFill>
              <a:srgbClr val="A3866A"/>
            </a:solidFill>
          </a:ln>
          <a:effectLst/>
        </c:spPr>
      </c:pivotFmt>
      <c:pivotFmt>
        <c:idx val="2"/>
        <c:spPr>
          <a:solidFill>
            <a:srgbClr val="C96B25"/>
          </a:solidFill>
          <a:ln w="31750">
            <a:solidFill>
              <a:srgbClr val="A3866A"/>
            </a:solidFill>
          </a:ln>
          <a:effectLst/>
        </c:spPr>
      </c:pivotFmt>
      <c:pivotFmt>
        <c:idx val="3"/>
        <c:spPr>
          <a:solidFill>
            <a:srgbClr val="E4A16E"/>
          </a:solidFill>
          <a:ln w="31750">
            <a:solidFill>
              <a:srgbClr val="A3866A"/>
            </a:solid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4A16E"/>
          </a:solidFill>
          <a:ln w="31750">
            <a:solidFill>
              <a:srgbClr val="A3866A"/>
            </a:solidFill>
          </a:ln>
          <a:effectLst/>
        </c:spPr>
      </c:pivotFmt>
      <c:pivotFmt>
        <c:idx val="6"/>
        <c:spPr>
          <a:solidFill>
            <a:srgbClr val="C96B25"/>
          </a:solidFill>
          <a:ln w="31750">
            <a:solidFill>
              <a:srgbClr val="A3866A"/>
            </a:solidFill>
          </a:ln>
          <a:effectLst/>
        </c:spPr>
      </c:pivotFmt>
      <c:pivotFmt>
        <c:idx val="7"/>
        <c:spPr>
          <a:solidFill>
            <a:srgbClr val="894919"/>
          </a:solidFill>
          <a:ln w="31750">
            <a:solidFill>
              <a:srgbClr val="A3866A"/>
            </a:solid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4A16E"/>
          </a:solidFill>
          <a:ln w="31750">
            <a:solidFill>
              <a:srgbClr val="A3866A"/>
            </a:solidFill>
          </a:ln>
          <a:effectLst/>
        </c:spPr>
      </c:pivotFmt>
      <c:pivotFmt>
        <c:idx val="10"/>
        <c:spPr>
          <a:solidFill>
            <a:srgbClr val="C96B25"/>
          </a:solidFill>
          <a:ln w="31750">
            <a:solidFill>
              <a:srgbClr val="A3866A"/>
            </a:solidFill>
          </a:ln>
          <a:effectLst/>
        </c:spPr>
      </c:pivotFmt>
      <c:pivotFmt>
        <c:idx val="11"/>
        <c:spPr>
          <a:solidFill>
            <a:srgbClr val="894919"/>
          </a:solidFill>
          <a:ln w="31750">
            <a:solidFill>
              <a:srgbClr val="A3866A"/>
            </a:solidFill>
          </a:ln>
          <a:effectLst/>
        </c:spPr>
      </c:pivotFmt>
    </c:pivotFmts>
    <c:plotArea>
      <c:layout/>
      <c:barChart>
        <c:barDir val="bar"/>
        <c:grouping val="clustered"/>
        <c:varyColors val="0"/>
        <c:ser>
          <c:idx val="0"/>
          <c:order val="0"/>
          <c:tx>
            <c:strRef>
              <c:f>CountryBarChart!$B$1</c:f>
              <c:strCache>
                <c:ptCount val="1"/>
                <c:pt idx="0">
                  <c:v>Total</c:v>
                </c:pt>
              </c:strCache>
            </c:strRef>
          </c:tx>
          <c:spPr>
            <a:solidFill>
              <a:schemeClr val="accent6"/>
            </a:solidFill>
            <a:ln>
              <a:noFill/>
            </a:ln>
            <a:effectLst/>
          </c:spPr>
          <c:invertIfNegative val="0"/>
          <c:dPt>
            <c:idx val="0"/>
            <c:invertIfNegative val="0"/>
            <c:bubble3D val="0"/>
            <c:spPr>
              <a:solidFill>
                <a:srgbClr val="E4A16E"/>
              </a:solidFill>
              <a:ln w="31750">
                <a:solidFill>
                  <a:srgbClr val="A3866A"/>
                </a:solidFill>
              </a:ln>
              <a:effectLst/>
            </c:spPr>
            <c:extLst>
              <c:ext xmlns:c16="http://schemas.microsoft.com/office/drawing/2014/chart" uri="{C3380CC4-5D6E-409C-BE32-E72D297353CC}">
                <c16:uniqueId val="{00000001-33D7-43E8-9277-94CDB2F59D0A}"/>
              </c:ext>
            </c:extLst>
          </c:dPt>
          <c:dPt>
            <c:idx val="1"/>
            <c:invertIfNegative val="0"/>
            <c:bubble3D val="0"/>
            <c:spPr>
              <a:solidFill>
                <a:srgbClr val="C96B25"/>
              </a:solidFill>
              <a:ln w="31750">
                <a:solidFill>
                  <a:srgbClr val="A3866A"/>
                </a:solidFill>
              </a:ln>
              <a:effectLst/>
            </c:spPr>
            <c:extLst>
              <c:ext xmlns:c16="http://schemas.microsoft.com/office/drawing/2014/chart" uri="{C3380CC4-5D6E-409C-BE32-E72D297353CC}">
                <c16:uniqueId val="{00000003-33D7-43E8-9277-94CDB2F59D0A}"/>
              </c:ext>
            </c:extLst>
          </c:dPt>
          <c:dPt>
            <c:idx val="2"/>
            <c:invertIfNegative val="0"/>
            <c:bubble3D val="0"/>
            <c:spPr>
              <a:solidFill>
                <a:srgbClr val="894919"/>
              </a:solidFill>
              <a:ln w="31750">
                <a:solidFill>
                  <a:srgbClr val="A3866A"/>
                </a:solidFill>
              </a:ln>
              <a:effectLst/>
            </c:spPr>
            <c:extLst>
              <c:ext xmlns:c16="http://schemas.microsoft.com/office/drawing/2014/chart" uri="{C3380CC4-5D6E-409C-BE32-E72D297353CC}">
                <c16:uniqueId val="{00000005-33D7-43E8-9277-94CDB2F59D0A}"/>
              </c:ext>
            </c:extLst>
          </c:dPt>
          <c:dLbls>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3D7-43E8-9277-94CDB2F59D0A}"/>
            </c:ext>
          </c:extLst>
        </c:ser>
        <c:dLbls>
          <c:dLblPos val="outEnd"/>
          <c:showLegendKey val="0"/>
          <c:showVal val="1"/>
          <c:showCatName val="0"/>
          <c:showSerName val="0"/>
          <c:showPercent val="0"/>
          <c:showBubbleSize val="0"/>
        </c:dLbls>
        <c:gapWidth val="182"/>
        <c:axId val="1839436079"/>
        <c:axId val="1807907247"/>
      </c:barChart>
      <c:catAx>
        <c:axId val="183943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crossAx val="1807907247"/>
        <c:crosses val="autoZero"/>
        <c:auto val="1"/>
        <c:lblAlgn val="ctr"/>
        <c:lblOffset val="100"/>
        <c:noMultiLvlLbl val="0"/>
      </c:catAx>
      <c:valAx>
        <c:axId val="1807907247"/>
        <c:scaling>
          <c:orientation val="minMax"/>
        </c:scaling>
        <c:delete val="0"/>
        <c:axPos val="b"/>
        <c:majorGridlines>
          <c:spPr>
            <a:ln w="9525" cap="flat" cmpd="sng" algn="ctr">
              <a:solidFill>
                <a:srgbClr val="62341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crossAx val="183943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1"/>
    </a:solidFill>
    <a:ln w="9525" cap="flat" cmpd="sng" algn="ctr">
      <a:solidFill>
        <a:schemeClr val="tx1">
          <a:lumMod val="15000"/>
          <a:lumOff val="85000"/>
        </a:schemeClr>
      </a:solidFill>
      <a:round/>
    </a:ln>
    <a:effectLst/>
  </c:spPr>
  <c:txPr>
    <a:bodyPr/>
    <a:lstStyle/>
    <a:p>
      <a:pPr>
        <a:defRPr b="1">
          <a:solidFill>
            <a:srgbClr val="6234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5"/>
  </c:pivotSource>
  <c:chart>
    <c:title>
      <c:tx>
        <c:rich>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r>
              <a:rPr lang="en-US" sz="1600"/>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endParaRPr lang="en-US"/>
        </a:p>
      </c:txPr>
    </c:title>
    <c:autoTitleDeleted val="0"/>
    <c:pivotFmts>
      <c:pivotFmt>
        <c:idx val="0"/>
        <c:spPr>
          <a:solidFill>
            <a:srgbClr val="894919"/>
          </a:solidFill>
          <a:ln w="25400">
            <a:solidFill>
              <a:srgbClr val="A3866A"/>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15F21"/>
          </a:solidFill>
          <a:ln w="25400">
            <a:solidFill>
              <a:srgbClr val="A6581E"/>
            </a:solidFill>
          </a:ln>
          <a:effectLst/>
        </c:spPr>
      </c:pivotFmt>
      <c:pivotFmt>
        <c:idx val="2"/>
        <c:spPr>
          <a:solidFill>
            <a:srgbClr val="C96B25"/>
          </a:solidFill>
          <a:ln w="25400">
            <a:solidFill>
              <a:srgbClr val="A3866A"/>
            </a:solidFill>
          </a:ln>
          <a:effectLst/>
        </c:spPr>
      </c:pivotFmt>
      <c:pivotFmt>
        <c:idx val="3"/>
        <c:spPr>
          <a:solidFill>
            <a:srgbClr val="DD8747"/>
          </a:solidFill>
          <a:ln w="25400">
            <a:solidFill>
              <a:srgbClr val="A3866A"/>
            </a:solidFill>
          </a:ln>
          <a:effectLst/>
        </c:spPr>
      </c:pivotFmt>
      <c:pivotFmt>
        <c:idx val="4"/>
        <c:spPr>
          <a:solidFill>
            <a:srgbClr val="EAB58E"/>
          </a:solidFill>
          <a:ln w="25400">
            <a:solidFill>
              <a:srgbClr val="A3866A"/>
            </a:solidFill>
          </a:ln>
          <a:effectLst/>
        </c:spPr>
      </c:pivotFmt>
      <c:pivotFmt>
        <c:idx val="5"/>
        <c:spPr>
          <a:solidFill>
            <a:srgbClr val="894919"/>
          </a:solidFill>
          <a:ln w="25400">
            <a:solidFill>
              <a:srgbClr val="A386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AB58E"/>
          </a:solidFill>
          <a:ln w="25400">
            <a:solidFill>
              <a:srgbClr val="A3866A"/>
            </a:solidFill>
          </a:ln>
          <a:effectLst/>
        </c:spPr>
      </c:pivotFmt>
      <c:pivotFmt>
        <c:idx val="7"/>
        <c:spPr>
          <a:solidFill>
            <a:srgbClr val="DD8747"/>
          </a:solidFill>
          <a:ln w="25400">
            <a:solidFill>
              <a:srgbClr val="A3866A"/>
            </a:solidFill>
          </a:ln>
          <a:effectLst/>
        </c:spPr>
      </c:pivotFmt>
      <c:pivotFmt>
        <c:idx val="8"/>
        <c:spPr>
          <a:solidFill>
            <a:srgbClr val="C96B25"/>
          </a:solidFill>
          <a:ln w="25400">
            <a:solidFill>
              <a:srgbClr val="A3866A"/>
            </a:solidFill>
          </a:ln>
          <a:effectLst/>
        </c:spPr>
      </c:pivotFmt>
      <c:pivotFmt>
        <c:idx val="9"/>
        <c:spPr>
          <a:solidFill>
            <a:srgbClr val="B15F21"/>
          </a:solidFill>
          <a:ln w="25400">
            <a:solidFill>
              <a:srgbClr val="A6581E"/>
            </a:solidFill>
          </a:ln>
          <a:effectLst/>
        </c:spPr>
      </c:pivotFmt>
      <c:pivotFmt>
        <c:idx val="10"/>
        <c:spPr>
          <a:solidFill>
            <a:srgbClr val="894919"/>
          </a:solidFill>
          <a:ln w="25400">
            <a:solidFill>
              <a:srgbClr val="A386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EAB58E"/>
          </a:solidFill>
          <a:ln w="25400">
            <a:solidFill>
              <a:srgbClr val="A3866A"/>
            </a:solidFill>
          </a:ln>
          <a:effectLst/>
        </c:spPr>
      </c:pivotFmt>
      <c:pivotFmt>
        <c:idx val="12"/>
        <c:spPr>
          <a:solidFill>
            <a:srgbClr val="DD8747"/>
          </a:solidFill>
          <a:ln w="25400">
            <a:solidFill>
              <a:srgbClr val="A3866A"/>
            </a:solidFill>
          </a:ln>
          <a:effectLst/>
        </c:spPr>
      </c:pivotFmt>
      <c:pivotFmt>
        <c:idx val="13"/>
        <c:spPr>
          <a:solidFill>
            <a:srgbClr val="C96B25"/>
          </a:solidFill>
          <a:ln w="25400">
            <a:solidFill>
              <a:srgbClr val="A3866A"/>
            </a:solidFill>
          </a:ln>
          <a:effectLst/>
        </c:spPr>
      </c:pivotFmt>
      <c:pivotFmt>
        <c:idx val="14"/>
        <c:spPr>
          <a:solidFill>
            <a:srgbClr val="B15F21"/>
          </a:solidFill>
          <a:ln w="25400">
            <a:solidFill>
              <a:srgbClr val="A6581E"/>
            </a:solidFill>
          </a:ln>
          <a:effectLst/>
        </c:spPr>
      </c:pivotFmt>
    </c:pivotFmts>
    <c:plotArea>
      <c:layout/>
      <c:barChart>
        <c:barDir val="bar"/>
        <c:grouping val="clustered"/>
        <c:varyColors val="0"/>
        <c:ser>
          <c:idx val="0"/>
          <c:order val="0"/>
          <c:tx>
            <c:strRef>
              <c:f>Top5Customers!$B$1</c:f>
              <c:strCache>
                <c:ptCount val="1"/>
                <c:pt idx="0">
                  <c:v>Total</c:v>
                </c:pt>
              </c:strCache>
            </c:strRef>
          </c:tx>
          <c:spPr>
            <a:solidFill>
              <a:srgbClr val="894919"/>
            </a:solidFill>
            <a:ln w="25400">
              <a:solidFill>
                <a:srgbClr val="A3866A"/>
              </a:solidFill>
            </a:ln>
            <a:effectLst/>
          </c:spPr>
          <c:invertIfNegative val="0"/>
          <c:dPt>
            <c:idx val="0"/>
            <c:invertIfNegative val="0"/>
            <c:bubble3D val="0"/>
            <c:spPr>
              <a:solidFill>
                <a:srgbClr val="EAB58E"/>
              </a:solidFill>
              <a:ln w="25400">
                <a:solidFill>
                  <a:srgbClr val="A3866A"/>
                </a:solidFill>
              </a:ln>
              <a:effectLst/>
            </c:spPr>
            <c:extLst>
              <c:ext xmlns:c16="http://schemas.microsoft.com/office/drawing/2014/chart" uri="{C3380CC4-5D6E-409C-BE32-E72D297353CC}">
                <c16:uniqueId val="{00000001-B319-492A-B3CF-B7C59FA1B871}"/>
              </c:ext>
            </c:extLst>
          </c:dPt>
          <c:dPt>
            <c:idx val="1"/>
            <c:invertIfNegative val="0"/>
            <c:bubble3D val="0"/>
            <c:spPr>
              <a:solidFill>
                <a:srgbClr val="DD8747"/>
              </a:solidFill>
              <a:ln w="25400">
                <a:solidFill>
                  <a:srgbClr val="A3866A"/>
                </a:solidFill>
              </a:ln>
              <a:effectLst/>
            </c:spPr>
            <c:extLst>
              <c:ext xmlns:c16="http://schemas.microsoft.com/office/drawing/2014/chart" uri="{C3380CC4-5D6E-409C-BE32-E72D297353CC}">
                <c16:uniqueId val="{00000003-B319-492A-B3CF-B7C59FA1B871}"/>
              </c:ext>
            </c:extLst>
          </c:dPt>
          <c:dPt>
            <c:idx val="2"/>
            <c:invertIfNegative val="0"/>
            <c:bubble3D val="0"/>
            <c:spPr>
              <a:solidFill>
                <a:srgbClr val="C96B25"/>
              </a:solidFill>
              <a:ln w="25400">
                <a:solidFill>
                  <a:srgbClr val="A3866A"/>
                </a:solidFill>
              </a:ln>
              <a:effectLst/>
            </c:spPr>
            <c:extLst>
              <c:ext xmlns:c16="http://schemas.microsoft.com/office/drawing/2014/chart" uri="{C3380CC4-5D6E-409C-BE32-E72D297353CC}">
                <c16:uniqueId val="{00000005-B319-492A-B3CF-B7C59FA1B871}"/>
              </c:ext>
            </c:extLst>
          </c:dPt>
          <c:dPt>
            <c:idx val="3"/>
            <c:invertIfNegative val="0"/>
            <c:bubble3D val="0"/>
            <c:spPr>
              <a:solidFill>
                <a:srgbClr val="B15F21"/>
              </a:solidFill>
              <a:ln w="25400">
                <a:solidFill>
                  <a:srgbClr val="A6581E"/>
                </a:solidFill>
              </a:ln>
              <a:effectLst/>
            </c:spPr>
            <c:extLst>
              <c:ext xmlns:c16="http://schemas.microsoft.com/office/drawing/2014/chart" uri="{C3380CC4-5D6E-409C-BE32-E72D297353CC}">
                <c16:uniqueId val="{00000007-B319-492A-B3CF-B7C59FA1B871}"/>
              </c:ext>
            </c:extLst>
          </c:dPt>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B319-492A-B3CF-B7C59FA1B871}"/>
            </c:ext>
          </c:extLst>
        </c:ser>
        <c:dLbls>
          <c:showLegendKey val="0"/>
          <c:showVal val="0"/>
          <c:showCatName val="0"/>
          <c:showSerName val="0"/>
          <c:showPercent val="0"/>
          <c:showBubbleSize val="0"/>
        </c:dLbls>
        <c:gapWidth val="182"/>
        <c:axId val="1839425519"/>
        <c:axId val="1286947919"/>
      </c:barChart>
      <c:catAx>
        <c:axId val="183942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623412"/>
                </a:solidFill>
                <a:latin typeface="+mn-lt"/>
                <a:ea typeface="+mn-ea"/>
                <a:cs typeface="+mn-cs"/>
              </a:defRPr>
            </a:pPr>
            <a:endParaRPr lang="en-US"/>
          </a:p>
        </c:txPr>
        <c:crossAx val="1286947919"/>
        <c:crosses val="autoZero"/>
        <c:auto val="1"/>
        <c:lblAlgn val="ctr"/>
        <c:lblOffset val="100"/>
        <c:noMultiLvlLbl val="0"/>
      </c:catAx>
      <c:valAx>
        <c:axId val="1286947919"/>
        <c:scaling>
          <c:orientation val="minMax"/>
        </c:scaling>
        <c:delete val="0"/>
        <c:axPos val="b"/>
        <c:majorGridlines>
          <c:spPr>
            <a:ln w="9525" cap="flat" cmpd="sng" algn="ctr">
              <a:solidFill>
                <a:srgbClr val="623412"/>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623412"/>
                </a:solidFill>
                <a:latin typeface="+mn-lt"/>
                <a:ea typeface="+mn-ea"/>
                <a:cs typeface="+mn-cs"/>
              </a:defRPr>
            </a:pPr>
            <a:endParaRPr lang="en-US"/>
          </a:p>
        </c:txPr>
        <c:crossAx val="183942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6234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1"/>
    </a:solidFill>
    <a:ln w="9525" cap="flat" cmpd="sng" algn="ctr">
      <a:solidFill>
        <a:schemeClr val="tx1">
          <a:lumMod val="15000"/>
          <a:lumOff val="85000"/>
        </a:schemeClr>
      </a:solidFill>
      <a:round/>
    </a:ln>
    <a:effectLst/>
  </c:spPr>
  <c:txPr>
    <a:bodyPr/>
    <a:lstStyle/>
    <a:p>
      <a:pPr>
        <a:defRPr sz="1000" b="1">
          <a:solidFill>
            <a:srgbClr val="6234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r>
              <a:rPr lang="en-US" sz="1600"/>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2"/>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9B7-447F-BBE3-A9590385951C}"/>
            </c:ext>
          </c:extLst>
        </c:ser>
        <c:ser>
          <c:idx val="1"/>
          <c:order val="1"/>
          <c:tx>
            <c:strRef>
              <c:f>TotalSales!$D$1:$D$2</c:f>
              <c:strCache>
                <c:ptCount val="1"/>
                <c:pt idx="0">
                  <c:v>Excelsa</c:v>
                </c:pt>
              </c:strCache>
            </c:strRef>
          </c:tx>
          <c:spPr>
            <a:ln w="28575" cap="rnd">
              <a:solidFill>
                <a:schemeClr val="accent4"/>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9B7-447F-BBE3-A9590385951C}"/>
            </c:ext>
          </c:extLst>
        </c:ser>
        <c:ser>
          <c:idx val="2"/>
          <c:order val="2"/>
          <c:tx>
            <c:strRef>
              <c:f>TotalSales!$E$1:$E$2</c:f>
              <c:strCache>
                <c:ptCount val="1"/>
                <c:pt idx="0">
                  <c:v>Liberica</c:v>
                </c:pt>
              </c:strCache>
            </c:strRef>
          </c:tx>
          <c:spPr>
            <a:ln w="28575" cap="rnd">
              <a:solidFill>
                <a:schemeClr val="accent6"/>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9B7-447F-BBE3-A9590385951C}"/>
            </c:ext>
          </c:extLst>
        </c:ser>
        <c:ser>
          <c:idx val="3"/>
          <c:order val="3"/>
          <c:tx>
            <c:strRef>
              <c:f>TotalSales!$F$1:$F$2</c:f>
              <c:strCache>
                <c:ptCount val="1"/>
                <c:pt idx="0">
                  <c:v>Robusta</c:v>
                </c:pt>
              </c:strCache>
            </c:strRef>
          </c:tx>
          <c:spPr>
            <a:ln w="28575" cap="rnd">
              <a:solidFill>
                <a:schemeClr val="accent2">
                  <a:lumMod val="60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9B7-447F-BBE3-A9590385951C}"/>
            </c:ext>
          </c:extLst>
        </c:ser>
        <c:dLbls>
          <c:showLegendKey val="0"/>
          <c:showVal val="0"/>
          <c:showCatName val="0"/>
          <c:showSerName val="0"/>
          <c:showPercent val="0"/>
          <c:showBubbleSize val="0"/>
        </c:dLbls>
        <c:smooth val="0"/>
        <c:axId val="435210975"/>
        <c:axId val="639269311"/>
      </c:lineChart>
      <c:catAx>
        <c:axId val="43521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crossAx val="639269311"/>
        <c:crosses val="autoZero"/>
        <c:auto val="1"/>
        <c:lblAlgn val="ctr"/>
        <c:lblOffset val="100"/>
        <c:noMultiLvlLbl val="0"/>
      </c:catAx>
      <c:valAx>
        <c:axId val="639269311"/>
        <c:scaling>
          <c:orientation val="minMax"/>
        </c:scaling>
        <c:delete val="0"/>
        <c:axPos val="l"/>
        <c:majorGridlines>
          <c:spPr>
            <a:ln w="6350" cap="flat" cmpd="sng" algn="ctr">
              <a:solidFill>
                <a:srgbClr val="623412"/>
              </a:solidFill>
              <a:round/>
            </a:ln>
            <a:effectLst/>
          </c:spPr>
        </c:majorGridlines>
        <c:title>
          <c:tx>
            <c:rich>
              <a:bodyPr rot="-5400000" spcFirstLastPara="1" vertOverflow="ellipsis" vert="horz" wrap="square" anchor="ctr" anchorCtr="1"/>
              <a:lstStyle/>
              <a:p>
                <a:pPr>
                  <a:defRPr sz="1000" b="1" i="0" u="none" strike="noStrike" kern="1200" baseline="0">
                    <a:solidFill>
                      <a:srgbClr val="62341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62341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crossAx val="435210975"/>
        <c:crosses val="autoZero"/>
        <c:crossBetween val="between"/>
      </c:valAx>
      <c:spPr>
        <a:solidFill>
          <a:srgbClr val="E1D0C1"/>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1"/>
    </a:solidFill>
    <a:ln w="9525" cap="flat" cmpd="sng" algn="ctr">
      <a:solidFill>
        <a:schemeClr val="tx1">
          <a:lumMod val="15000"/>
          <a:lumOff val="85000"/>
        </a:schemeClr>
      </a:solidFill>
      <a:round/>
    </a:ln>
    <a:effectLst/>
  </c:spPr>
  <c:txPr>
    <a:bodyPr/>
    <a:lstStyle/>
    <a:p>
      <a:pPr>
        <a:defRPr b="1">
          <a:solidFill>
            <a:srgbClr val="6234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r>
              <a:rPr lang="en-US" sz="1600"/>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2"/>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9B7-447F-BBE3-A9590385951C}"/>
            </c:ext>
          </c:extLst>
        </c:ser>
        <c:ser>
          <c:idx val="1"/>
          <c:order val="1"/>
          <c:tx>
            <c:strRef>
              <c:f>TotalSales!$D$1:$D$2</c:f>
              <c:strCache>
                <c:ptCount val="1"/>
                <c:pt idx="0">
                  <c:v>Excelsa</c:v>
                </c:pt>
              </c:strCache>
            </c:strRef>
          </c:tx>
          <c:spPr>
            <a:ln w="28575" cap="rnd">
              <a:solidFill>
                <a:schemeClr val="accent4"/>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9B7-447F-BBE3-A9590385951C}"/>
            </c:ext>
          </c:extLst>
        </c:ser>
        <c:ser>
          <c:idx val="2"/>
          <c:order val="2"/>
          <c:tx>
            <c:strRef>
              <c:f>TotalSales!$E$1:$E$2</c:f>
              <c:strCache>
                <c:ptCount val="1"/>
                <c:pt idx="0">
                  <c:v>Liberica</c:v>
                </c:pt>
              </c:strCache>
            </c:strRef>
          </c:tx>
          <c:spPr>
            <a:ln w="28575" cap="rnd">
              <a:solidFill>
                <a:schemeClr val="accent6"/>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9B7-447F-BBE3-A9590385951C}"/>
            </c:ext>
          </c:extLst>
        </c:ser>
        <c:ser>
          <c:idx val="3"/>
          <c:order val="3"/>
          <c:tx>
            <c:strRef>
              <c:f>TotalSales!$F$1:$F$2</c:f>
              <c:strCache>
                <c:ptCount val="1"/>
                <c:pt idx="0">
                  <c:v>Robusta</c:v>
                </c:pt>
              </c:strCache>
            </c:strRef>
          </c:tx>
          <c:spPr>
            <a:ln w="28575" cap="rnd">
              <a:solidFill>
                <a:schemeClr val="accent2">
                  <a:lumMod val="60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C9CE-4367-BFA8-F94EB8189A4C}"/>
            </c:ext>
          </c:extLst>
        </c:ser>
        <c:dLbls>
          <c:showLegendKey val="0"/>
          <c:showVal val="0"/>
          <c:showCatName val="0"/>
          <c:showSerName val="0"/>
          <c:showPercent val="0"/>
          <c:showBubbleSize val="0"/>
        </c:dLbls>
        <c:smooth val="0"/>
        <c:axId val="435210975"/>
        <c:axId val="639269311"/>
      </c:lineChart>
      <c:catAx>
        <c:axId val="43521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crossAx val="639269311"/>
        <c:crosses val="autoZero"/>
        <c:auto val="1"/>
        <c:lblAlgn val="ctr"/>
        <c:lblOffset val="100"/>
        <c:noMultiLvlLbl val="0"/>
      </c:catAx>
      <c:valAx>
        <c:axId val="639269311"/>
        <c:scaling>
          <c:orientation val="minMax"/>
        </c:scaling>
        <c:delete val="0"/>
        <c:axPos val="l"/>
        <c:majorGridlines>
          <c:spPr>
            <a:ln w="6350" cap="flat" cmpd="sng" algn="ctr">
              <a:solidFill>
                <a:srgbClr val="623412"/>
              </a:solidFill>
              <a:round/>
            </a:ln>
            <a:effectLst/>
          </c:spPr>
        </c:majorGridlines>
        <c:title>
          <c:tx>
            <c:rich>
              <a:bodyPr rot="-5400000" spcFirstLastPara="1" vertOverflow="ellipsis" vert="horz" wrap="square" anchor="ctr" anchorCtr="1"/>
              <a:lstStyle/>
              <a:p>
                <a:pPr>
                  <a:defRPr sz="1000" b="1" i="0" u="none" strike="noStrike" kern="1200" baseline="0">
                    <a:solidFill>
                      <a:srgbClr val="62341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62341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crossAx val="435210975"/>
        <c:crosses val="autoZero"/>
        <c:crossBetween val="between"/>
      </c:valAx>
      <c:spPr>
        <a:solidFill>
          <a:srgbClr val="E1D0C1"/>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1"/>
    </a:solidFill>
    <a:ln w="9525" cap="flat" cmpd="sng" algn="ctr">
      <a:solidFill>
        <a:schemeClr val="tx1">
          <a:lumMod val="15000"/>
          <a:lumOff val="85000"/>
        </a:schemeClr>
      </a:solidFill>
      <a:round/>
    </a:ln>
    <a:effectLst/>
  </c:spPr>
  <c:txPr>
    <a:bodyPr/>
    <a:lstStyle/>
    <a:p>
      <a:pPr>
        <a:defRPr b="1">
          <a:solidFill>
            <a:srgbClr val="6234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
  </c:pivotSource>
  <c:chart>
    <c:title>
      <c:tx>
        <c:rich>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r>
              <a:rPr lang="en-US" sz="1600"/>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94919"/>
          </a:solidFill>
          <a:ln w="31750">
            <a:solidFill>
              <a:srgbClr val="A3866A"/>
            </a:solidFill>
          </a:ln>
          <a:effectLst/>
        </c:spPr>
      </c:pivotFmt>
      <c:pivotFmt>
        <c:idx val="2"/>
        <c:spPr>
          <a:solidFill>
            <a:srgbClr val="C96B25"/>
          </a:solidFill>
          <a:ln w="31750">
            <a:solidFill>
              <a:srgbClr val="A3866A"/>
            </a:solidFill>
          </a:ln>
          <a:effectLst/>
        </c:spPr>
      </c:pivotFmt>
      <c:pivotFmt>
        <c:idx val="3"/>
        <c:spPr>
          <a:solidFill>
            <a:srgbClr val="E4A16E"/>
          </a:solidFill>
          <a:ln w="31750">
            <a:solidFill>
              <a:srgbClr val="A3866A"/>
            </a:solidFill>
          </a:ln>
          <a:effectLst/>
        </c:spPr>
      </c:pivotFmt>
    </c:pivotFmts>
    <c:plotArea>
      <c:layout/>
      <c:barChart>
        <c:barDir val="bar"/>
        <c:grouping val="clustered"/>
        <c:varyColors val="0"/>
        <c:ser>
          <c:idx val="0"/>
          <c:order val="0"/>
          <c:tx>
            <c:strRef>
              <c:f>CountryBarChart!$B$1</c:f>
              <c:strCache>
                <c:ptCount val="1"/>
                <c:pt idx="0">
                  <c:v>Total</c:v>
                </c:pt>
              </c:strCache>
            </c:strRef>
          </c:tx>
          <c:spPr>
            <a:solidFill>
              <a:schemeClr val="accent6"/>
            </a:solidFill>
            <a:ln>
              <a:noFill/>
            </a:ln>
            <a:effectLst/>
          </c:spPr>
          <c:invertIfNegative val="0"/>
          <c:dPt>
            <c:idx val="0"/>
            <c:invertIfNegative val="0"/>
            <c:bubble3D val="0"/>
            <c:spPr>
              <a:solidFill>
                <a:srgbClr val="E4A16E"/>
              </a:solidFill>
              <a:ln w="31750">
                <a:solidFill>
                  <a:srgbClr val="A3866A"/>
                </a:solidFill>
              </a:ln>
              <a:effectLst/>
            </c:spPr>
            <c:extLst>
              <c:ext xmlns:c16="http://schemas.microsoft.com/office/drawing/2014/chart" uri="{C3380CC4-5D6E-409C-BE32-E72D297353CC}">
                <c16:uniqueId val="{00000004-0BF6-4C84-AF78-19321E2316E5}"/>
              </c:ext>
            </c:extLst>
          </c:dPt>
          <c:dPt>
            <c:idx val="1"/>
            <c:invertIfNegative val="0"/>
            <c:bubble3D val="0"/>
            <c:spPr>
              <a:solidFill>
                <a:srgbClr val="C96B25"/>
              </a:solidFill>
              <a:ln w="31750">
                <a:solidFill>
                  <a:srgbClr val="A3866A"/>
                </a:solidFill>
              </a:ln>
              <a:effectLst/>
            </c:spPr>
            <c:extLst>
              <c:ext xmlns:c16="http://schemas.microsoft.com/office/drawing/2014/chart" uri="{C3380CC4-5D6E-409C-BE32-E72D297353CC}">
                <c16:uniqueId val="{00000003-0BF6-4C84-AF78-19321E2316E5}"/>
              </c:ext>
            </c:extLst>
          </c:dPt>
          <c:dPt>
            <c:idx val="2"/>
            <c:invertIfNegative val="0"/>
            <c:bubble3D val="0"/>
            <c:spPr>
              <a:solidFill>
                <a:srgbClr val="894919"/>
              </a:solidFill>
              <a:ln w="31750">
                <a:solidFill>
                  <a:srgbClr val="A3866A"/>
                </a:solidFill>
              </a:ln>
              <a:effectLst/>
            </c:spPr>
            <c:extLst>
              <c:ext xmlns:c16="http://schemas.microsoft.com/office/drawing/2014/chart" uri="{C3380CC4-5D6E-409C-BE32-E72D297353CC}">
                <c16:uniqueId val="{00000002-0BF6-4C84-AF78-19321E2316E5}"/>
              </c:ext>
            </c:extLst>
          </c:dPt>
          <c:dLbls>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BF6-4C84-AF78-19321E2316E5}"/>
            </c:ext>
          </c:extLst>
        </c:ser>
        <c:dLbls>
          <c:dLblPos val="outEnd"/>
          <c:showLegendKey val="0"/>
          <c:showVal val="1"/>
          <c:showCatName val="0"/>
          <c:showSerName val="0"/>
          <c:showPercent val="0"/>
          <c:showBubbleSize val="0"/>
        </c:dLbls>
        <c:gapWidth val="182"/>
        <c:axId val="1839436079"/>
        <c:axId val="1807907247"/>
      </c:barChart>
      <c:catAx>
        <c:axId val="183943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crossAx val="1807907247"/>
        <c:crosses val="autoZero"/>
        <c:auto val="1"/>
        <c:lblAlgn val="ctr"/>
        <c:lblOffset val="100"/>
        <c:noMultiLvlLbl val="0"/>
      </c:catAx>
      <c:valAx>
        <c:axId val="1807907247"/>
        <c:scaling>
          <c:orientation val="minMax"/>
        </c:scaling>
        <c:delete val="0"/>
        <c:axPos val="b"/>
        <c:majorGridlines>
          <c:spPr>
            <a:ln w="9525" cap="flat" cmpd="sng" algn="ctr">
              <a:solidFill>
                <a:srgbClr val="62341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crossAx val="183943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234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1"/>
    </a:solidFill>
    <a:ln w="9525" cap="flat" cmpd="sng" algn="ctr">
      <a:solidFill>
        <a:schemeClr val="tx1">
          <a:lumMod val="15000"/>
          <a:lumOff val="85000"/>
        </a:schemeClr>
      </a:solidFill>
      <a:round/>
    </a:ln>
    <a:effectLst/>
  </c:spPr>
  <c:txPr>
    <a:bodyPr/>
    <a:lstStyle/>
    <a:p>
      <a:pPr>
        <a:defRPr b="1">
          <a:solidFill>
            <a:srgbClr val="6234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
  </c:pivotSource>
  <c:chart>
    <c:title>
      <c:tx>
        <c:rich>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r>
              <a:rPr lang="en-US" sz="1600"/>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623412"/>
              </a:solidFill>
              <a:latin typeface="+mn-lt"/>
              <a:ea typeface="+mn-ea"/>
              <a:cs typeface="+mn-cs"/>
            </a:defRPr>
          </a:pPr>
          <a:endParaRPr lang="en-US"/>
        </a:p>
      </c:txPr>
    </c:title>
    <c:autoTitleDeleted val="0"/>
    <c:pivotFmts>
      <c:pivotFmt>
        <c:idx val="0"/>
        <c:spPr>
          <a:solidFill>
            <a:srgbClr val="894919"/>
          </a:solidFill>
          <a:ln w="25400">
            <a:solidFill>
              <a:srgbClr val="A3866A"/>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6234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15F21"/>
          </a:solidFill>
          <a:ln w="25400">
            <a:solidFill>
              <a:srgbClr val="A6581E"/>
            </a:solidFill>
          </a:ln>
          <a:effectLst/>
        </c:spPr>
      </c:pivotFmt>
      <c:pivotFmt>
        <c:idx val="2"/>
        <c:spPr>
          <a:solidFill>
            <a:srgbClr val="C96B25"/>
          </a:solidFill>
          <a:ln w="25400">
            <a:solidFill>
              <a:srgbClr val="A3866A"/>
            </a:solidFill>
          </a:ln>
          <a:effectLst/>
        </c:spPr>
      </c:pivotFmt>
      <c:pivotFmt>
        <c:idx val="3"/>
        <c:spPr>
          <a:solidFill>
            <a:srgbClr val="DD8747"/>
          </a:solidFill>
          <a:ln w="25400">
            <a:solidFill>
              <a:srgbClr val="A3866A"/>
            </a:solidFill>
          </a:ln>
          <a:effectLst/>
        </c:spPr>
      </c:pivotFmt>
      <c:pivotFmt>
        <c:idx val="4"/>
        <c:spPr>
          <a:solidFill>
            <a:srgbClr val="EAB58E"/>
          </a:solidFill>
          <a:ln w="25400">
            <a:solidFill>
              <a:srgbClr val="A3866A"/>
            </a:solidFill>
          </a:ln>
          <a:effectLst/>
        </c:spPr>
      </c:pivotFmt>
    </c:pivotFmts>
    <c:plotArea>
      <c:layout/>
      <c:barChart>
        <c:barDir val="bar"/>
        <c:grouping val="clustered"/>
        <c:varyColors val="0"/>
        <c:ser>
          <c:idx val="0"/>
          <c:order val="0"/>
          <c:tx>
            <c:strRef>
              <c:f>Top5Customers!$B$1</c:f>
              <c:strCache>
                <c:ptCount val="1"/>
                <c:pt idx="0">
                  <c:v>Total</c:v>
                </c:pt>
              </c:strCache>
            </c:strRef>
          </c:tx>
          <c:spPr>
            <a:solidFill>
              <a:srgbClr val="894919"/>
            </a:solidFill>
            <a:ln w="25400">
              <a:solidFill>
                <a:srgbClr val="A3866A"/>
              </a:solidFill>
            </a:ln>
            <a:effectLst/>
          </c:spPr>
          <c:invertIfNegative val="0"/>
          <c:dPt>
            <c:idx val="0"/>
            <c:invertIfNegative val="0"/>
            <c:bubble3D val="0"/>
            <c:spPr>
              <a:solidFill>
                <a:srgbClr val="EAB58E"/>
              </a:solidFill>
              <a:ln w="25400">
                <a:solidFill>
                  <a:srgbClr val="A3866A"/>
                </a:solidFill>
              </a:ln>
              <a:effectLst/>
            </c:spPr>
            <c:extLst>
              <c:ext xmlns:c16="http://schemas.microsoft.com/office/drawing/2014/chart" uri="{C3380CC4-5D6E-409C-BE32-E72D297353CC}">
                <c16:uniqueId val="{00000005-5E90-4523-9DC1-CE09F3BA4095}"/>
              </c:ext>
            </c:extLst>
          </c:dPt>
          <c:dPt>
            <c:idx val="1"/>
            <c:invertIfNegative val="0"/>
            <c:bubble3D val="0"/>
            <c:spPr>
              <a:solidFill>
                <a:srgbClr val="DD8747"/>
              </a:solidFill>
              <a:ln w="25400">
                <a:solidFill>
                  <a:srgbClr val="A3866A"/>
                </a:solidFill>
              </a:ln>
              <a:effectLst/>
            </c:spPr>
            <c:extLst>
              <c:ext xmlns:c16="http://schemas.microsoft.com/office/drawing/2014/chart" uri="{C3380CC4-5D6E-409C-BE32-E72D297353CC}">
                <c16:uniqueId val="{00000004-5E90-4523-9DC1-CE09F3BA4095}"/>
              </c:ext>
            </c:extLst>
          </c:dPt>
          <c:dPt>
            <c:idx val="2"/>
            <c:invertIfNegative val="0"/>
            <c:bubble3D val="0"/>
            <c:spPr>
              <a:solidFill>
                <a:srgbClr val="C96B25"/>
              </a:solidFill>
              <a:ln w="25400">
                <a:solidFill>
                  <a:srgbClr val="A3866A"/>
                </a:solidFill>
              </a:ln>
              <a:effectLst/>
            </c:spPr>
            <c:extLst>
              <c:ext xmlns:c16="http://schemas.microsoft.com/office/drawing/2014/chart" uri="{C3380CC4-5D6E-409C-BE32-E72D297353CC}">
                <c16:uniqueId val="{00000003-5E90-4523-9DC1-CE09F3BA4095}"/>
              </c:ext>
            </c:extLst>
          </c:dPt>
          <c:dPt>
            <c:idx val="3"/>
            <c:invertIfNegative val="0"/>
            <c:bubble3D val="0"/>
            <c:spPr>
              <a:solidFill>
                <a:srgbClr val="B15F21"/>
              </a:solidFill>
              <a:ln w="25400">
                <a:solidFill>
                  <a:srgbClr val="A6581E"/>
                </a:solidFill>
              </a:ln>
              <a:effectLst/>
            </c:spPr>
            <c:extLst>
              <c:ext xmlns:c16="http://schemas.microsoft.com/office/drawing/2014/chart" uri="{C3380CC4-5D6E-409C-BE32-E72D297353CC}">
                <c16:uniqueId val="{00000002-5E90-4523-9DC1-CE09F3BA4095}"/>
              </c:ext>
            </c:extLst>
          </c:dPt>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E90-4523-9DC1-CE09F3BA4095}"/>
            </c:ext>
          </c:extLst>
        </c:ser>
        <c:dLbls>
          <c:showLegendKey val="0"/>
          <c:showVal val="0"/>
          <c:showCatName val="0"/>
          <c:showSerName val="0"/>
          <c:showPercent val="0"/>
          <c:showBubbleSize val="0"/>
        </c:dLbls>
        <c:gapWidth val="182"/>
        <c:axId val="1839425519"/>
        <c:axId val="1286947919"/>
      </c:barChart>
      <c:catAx>
        <c:axId val="183942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623412"/>
                </a:solidFill>
                <a:latin typeface="+mn-lt"/>
                <a:ea typeface="+mn-ea"/>
                <a:cs typeface="+mn-cs"/>
              </a:defRPr>
            </a:pPr>
            <a:endParaRPr lang="en-US"/>
          </a:p>
        </c:txPr>
        <c:crossAx val="1286947919"/>
        <c:crosses val="autoZero"/>
        <c:auto val="1"/>
        <c:lblAlgn val="ctr"/>
        <c:lblOffset val="100"/>
        <c:noMultiLvlLbl val="0"/>
      </c:catAx>
      <c:valAx>
        <c:axId val="1286947919"/>
        <c:scaling>
          <c:orientation val="minMax"/>
        </c:scaling>
        <c:delete val="0"/>
        <c:axPos val="b"/>
        <c:majorGridlines>
          <c:spPr>
            <a:ln w="9525" cap="flat" cmpd="sng" algn="ctr">
              <a:solidFill>
                <a:srgbClr val="623412"/>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623412"/>
                </a:solidFill>
                <a:latin typeface="+mn-lt"/>
                <a:ea typeface="+mn-ea"/>
                <a:cs typeface="+mn-cs"/>
              </a:defRPr>
            </a:pPr>
            <a:endParaRPr lang="en-US"/>
          </a:p>
        </c:txPr>
        <c:crossAx val="183942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6234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1"/>
    </a:solidFill>
    <a:ln w="9525" cap="flat" cmpd="sng" algn="ctr">
      <a:solidFill>
        <a:schemeClr val="tx1">
          <a:lumMod val="15000"/>
          <a:lumOff val="85000"/>
        </a:schemeClr>
      </a:solidFill>
      <a:round/>
    </a:ln>
    <a:effectLst/>
  </c:spPr>
  <c:txPr>
    <a:bodyPr/>
    <a:lstStyle/>
    <a:p>
      <a:pPr>
        <a:defRPr sz="1000" b="1">
          <a:solidFill>
            <a:srgbClr val="6234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5</xdr:row>
      <xdr:rowOff>0</xdr:rowOff>
    </xdr:to>
    <xdr:sp macro="" textlink="">
      <xdr:nvSpPr>
        <xdr:cNvPr id="3" name="Rectangle 2">
          <a:extLst>
            <a:ext uri="{FF2B5EF4-FFF2-40B4-BE49-F238E27FC236}">
              <a16:creationId xmlns:a16="http://schemas.microsoft.com/office/drawing/2014/main" id="{3D6F11CD-9F3E-196B-B492-6344D147BEAF}"/>
            </a:ext>
          </a:extLst>
        </xdr:cNvPr>
        <xdr:cNvSpPr/>
      </xdr:nvSpPr>
      <xdr:spPr>
        <a:xfrm>
          <a:off x="114300" y="127000"/>
          <a:ext cx="12801600" cy="736600"/>
        </a:xfrm>
        <a:prstGeom prst="rect">
          <a:avLst/>
        </a:prstGeom>
        <a:solidFill>
          <a:srgbClr val="62341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lumMod val="95000"/>
                </a:schemeClr>
              </a:solidFill>
            </a:rPr>
            <a:t>COFFEE</a:t>
          </a:r>
          <a:r>
            <a:rPr lang="en-US" sz="4000" baseline="0">
              <a:solidFill>
                <a:schemeClr val="bg1">
                  <a:lumMod val="95000"/>
                </a:schemeClr>
              </a:solidFill>
            </a:rPr>
            <a:t> SALES DASHBOARD</a:t>
          </a:r>
          <a:endParaRPr lang="en-US" sz="4000">
            <a:solidFill>
              <a:schemeClr val="bg1">
                <a:lumMod val="95000"/>
              </a:schemeClr>
            </a:solidFill>
          </a:endParaRPr>
        </a:p>
      </xdr:txBody>
    </xdr:sp>
    <xdr:clientData/>
  </xdr:twoCellAnchor>
  <xdr:twoCellAnchor editAs="oneCell">
    <xdr:from>
      <xdr:col>19</xdr:col>
      <xdr:colOff>10582</xdr:colOff>
      <xdr:row>9</xdr:row>
      <xdr:rowOff>77610</xdr:rowOff>
    </xdr:from>
    <xdr:to>
      <xdr:col>22</xdr:col>
      <xdr:colOff>0</xdr:colOff>
      <xdr:row>15</xdr:row>
      <xdr:rowOff>7055</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9A248755-7B81-47B2-962F-AF7532B9A0D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45471" y="1672166"/>
              <a:ext cx="1809751" cy="1030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7055</xdr:colOff>
      <xdr:row>5</xdr:row>
      <xdr:rowOff>74435</xdr:rowOff>
    </xdr:from>
    <xdr:to>
      <xdr:col>22</xdr:col>
      <xdr:colOff>0</xdr:colOff>
      <xdr:row>9</xdr:row>
      <xdr:rowOff>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ECE04E27-5E38-40CB-9FC5-545A76B3A2F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221611" y="935213"/>
              <a:ext cx="3633611" cy="659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7056</xdr:colOff>
      <xdr:row>9</xdr:row>
      <xdr:rowOff>77609</xdr:rowOff>
    </xdr:from>
    <xdr:to>
      <xdr:col>18</xdr:col>
      <xdr:colOff>580495</xdr:colOff>
      <xdr:row>15</xdr:row>
      <xdr:rowOff>7054</xdr:rowOff>
    </xdr:to>
    <mc:AlternateContent xmlns:mc="http://schemas.openxmlformats.org/markup-compatibility/2006">
      <mc:Choice xmlns:a14="http://schemas.microsoft.com/office/drawing/2010/main" Requires="a14">
        <xdr:graphicFrame macro="">
          <xdr:nvGraphicFramePr>
            <xdr:cNvPr id="6" name="Loyality Card 1">
              <a:extLst>
                <a:ext uri="{FF2B5EF4-FFF2-40B4-BE49-F238E27FC236}">
                  <a16:creationId xmlns:a16="http://schemas.microsoft.com/office/drawing/2014/main" id="{97CA656B-28E8-4871-98C2-FA1B98D9DAAE}"/>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9221612" y="1672165"/>
              <a:ext cx="1786994" cy="1030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10053</xdr:colOff>
      <xdr:row>15</xdr:row>
      <xdr:rowOff>61030</xdr:rowOff>
    </xdr:from>
    <xdr:to>
      <xdr:col>14</xdr:col>
      <xdr:colOff>21167</xdr:colOff>
      <xdr:row>39</xdr:row>
      <xdr:rowOff>176389</xdr:rowOff>
    </xdr:to>
    <xdr:graphicFrame macro="">
      <xdr:nvGraphicFramePr>
        <xdr:cNvPr id="7" name="Chart 6">
          <a:extLst>
            <a:ext uri="{FF2B5EF4-FFF2-40B4-BE49-F238E27FC236}">
              <a16:creationId xmlns:a16="http://schemas.microsoft.com/office/drawing/2014/main" id="{F9845DBB-6D44-4CF0-B008-19DE0CA3D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73375</xdr:rowOff>
    </xdr:from>
    <xdr:to>
      <xdr:col>15</xdr:col>
      <xdr:colOff>536222</xdr:colOff>
      <xdr:row>14</xdr:row>
      <xdr:rowOff>176389</xdr:rowOff>
    </xdr:to>
    <mc:AlternateContent xmlns:mc="http://schemas.openxmlformats.org/markup-compatibility/2006">
      <mc:Choice xmlns:tsle="http://schemas.microsoft.com/office/drawing/2012/timeslicer" Requires="tsle">
        <xdr:graphicFrame macro="">
          <xdr:nvGraphicFramePr>
            <xdr:cNvPr id="8" name="Order Date 2">
              <a:extLst>
                <a:ext uri="{FF2B5EF4-FFF2-40B4-BE49-F238E27FC236}">
                  <a16:creationId xmlns:a16="http://schemas.microsoft.com/office/drawing/2014/main" id="{E13D33E5-C78C-486D-809B-28B0625F8AC9}"/>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12889" y="934153"/>
              <a:ext cx="9031111" cy="17540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70554</xdr:colOff>
      <xdr:row>15</xdr:row>
      <xdr:rowOff>56446</xdr:rowOff>
    </xdr:from>
    <xdr:to>
      <xdr:col>22</xdr:col>
      <xdr:colOff>1940</xdr:colOff>
      <xdr:row>25</xdr:row>
      <xdr:rowOff>105833</xdr:rowOff>
    </xdr:to>
    <xdr:graphicFrame macro="">
      <xdr:nvGraphicFramePr>
        <xdr:cNvPr id="9" name="Chart 8">
          <a:extLst>
            <a:ext uri="{FF2B5EF4-FFF2-40B4-BE49-F238E27FC236}">
              <a16:creationId xmlns:a16="http://schemas.microsoft.com/office/drawing/2014/main" id="{803DAA04-E9A1-4CEA-966A-236346274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77612</xdr:colOff>
      <xdr:row>25</xdr:row>
      <xdr:rowOff>141111</xdr:rowOff>
    </xdr:from>
    <xdr:to>
      <xdr:col>21</xdr:col>
      <xdr:colOff>601133</xdr:colOff>
      <xdr:row>40</xdr:row>
      <xdr:rowOff>1</xdr:rowOff>
    </xdr:to>
    <xdr:graphicFrame macro="">
      <xdr:nvGraphicFramePr>
        <xdr:cNvPr id="10" name="Chart 9">
          <a:extLst>
            <a:ext uri="{FF2B5EF4-FFF2-40B4-BE49-F238E27FC236}">
              <a16:creationId xmlns:a16="http://schemas.microsoft.com/office/drawing/2014/main" id="{8BA38D2D-AC14-40F0-9F81-E017586BB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44449</xdr:colOff>
      <xdr:row>14</xdr:row>
      <xdr:rowOff>149225</xdr:rowOff>
    </xdr:from>
    <xdr:to>
      <xdr:col>17</xdr:col>
      <xdr:colOff>571499</xdr:colOff>
      <xdr:row>35</xdr:row>
      <xdr:rowOff>150812</xdr:rowOff>
    </xdr:to>
    <xdr:graphicFrame macro="">
      <xdr:nvGraphicFramePr>
        <xdr:cNvPr id="2" name="Chart 1">
          <a:extLst>
            <a:ext uri="{FF2B5EF4-FFF2-40B4-BE49-F238E27FC236}">
              <a16:creationId xmlns:a16="http://schemas.microsoft.com/office/drawing/2014/main" id="{9498127D-7BF1-86CE-9869-221E61D4A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34925</xdr:colOff>
      <xdr:row>6</xdr:row>
      <xdr:rowOff>36513</xdr:rowOff>
    </xdr:from>
    <xdr:to>
      <xdr:col>17</xdr:col>
      <xdr:colOff>571499</xdr:colOff>
      <xdr:row>13</xdr:row>
      <xdr:rowOff>130175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AE1C269-360B-B47D-0B5D-C622AD3DBEE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480175" y="1131888"/>
              <a:ext cx="664844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128587</xdr:colOff>
      <xdr:row>1</xdr:row>
      <xdr:rowOff>8995</xdr:rowOff>
    </xdr:from>
    <xdr:to>
      <xdr:col>13</xdr:col>
      <xdr:colOff>113242</xdr:colOff>
      <xdr:row>6</xdr:row>
      <xdr:rowOff>17463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7C2B1E4-61D2-B896-6556-BEDCE220C83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07400" y="191558"/>
              <a:ext cx="1818217" cy="921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233362</xdr:colOff>
      <xdr:row>1</xdr:row>
      <xdr:rowOff>8466</xdr:rowOff>
    </xdr:from>
    <xdr:to>
      <xdr:col>17</xdr:col>
      <xdr:colOff>41275</xdr:colOff>
      <xdr:row>4</xdr:row>
      <xdr:rowOff>122238</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4915A7F1-2CDC-3C2D-24DA-213DF88A4F5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45737" y="191029"/>
              <a:ext cx="2252663" cy="661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34396</xdr:colOff>
      <xdr:row>1</xdr:row>
      <xdr:rowOff>8466</xdr:rowOff>
    </xdr:from>
    <xdr:to>
      <xdr:col>10</xdr:col>
      <xdr:colOff>21695</xdr:colOff>
      <xdr:row>4</xdr:row>
      <xdr:rowOff>133351</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9737BC1B-097B-FF32-E20C-4A595C36E7E6}"/>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6479646" y="191029"/>
              <a:ext cx="1820862" cy="672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44449</xdr:colOff>
      <xdr:row>14</xdr:row>
      <xdr:rowOff>125412</xdr:rowOff>
    </xdr:from>
    <xdr:to>
      <xdr:col>17</xdr:col>
      <xdr:colOff>571499</xdr:colOff>
      <xdr:row>35</xdr:row>
      <xdr:rowOff>126999</xdr:rowOff>
    </xdr:to>
    <xdr:graphicFrame macro="">
      <xdr:nvGraphicFramePr>
        <xdr:cNvPr id="7" name="Chart 6">
          <a:extLst>
            <a:ext uri="{FF2B5EF4-FFF2-40B4-BE49-F238E27FC236}">
              <a16:creationId xmlns:a16="http://schemas.microsoft.com/office/drawing/2014/main" id="{72653E7D-6025-CA76-A46F-AF03F6D72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34925</xdr:colOff>
      <xdr:row>6</xdr:row>
      <xdr:rowOff>12700</xdr:rowOff>
    </xdr:from>
    <xdr:to>
      <xdr:col>17</xdr:col>
      <xdr:colOff>571499</xdr:colOff>
      <xdr:row>13</xdr:row>
      <xdr:rowOff>106362</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9E9052FE-A6E6-C5D6-50BC-CDADF835423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480175" y="1108075"/>
              <a:ext cx="664844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492124</xdr:colOff>
      <xdr:row>0</xdr:row>
      <xdr:rowOff>25398</xdr:rowOff>
    </xdr:from>
    <xdr:to>
      <xdr:col>13</xdr:col>
      <xdr:colOff>79376</xdr:colOff>
      <xdr:row>19</xdr:row>
      <xdr:rowOff>47625</xdr:rowOff>
    </xdr:to>
    <xdr:graphicFrame macro="">
      <xdr:nvGraphicFramePr>
        <xdr:cNvPr id="7" name="Chart 6">
          <a:extLst>
            <a:ext uri="{FF2B5EF4-FFF2-40B4-BE49-F238E27FC236}">
              <a16:creationId xmlns:a16="http://schemas.microsoft.com/office/drawing/2014/main" id="{BAB79F42-4826-0B1A-C243-0E2221A58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xdr:colOff>
      <xdr:row>0</xdr:row>
      <xdr:rowOff>172244</xdr:rowOff>
    </xdr:from>
    <xdr:to>
      <xdr:col>10</xdr:col>
      <xdr:colOff>468312</xdr:colOff>
      <xdr:row>15</xdr:row>
      <xdr:rowOff>177006</xdr:rowOff>
    </xdr:to>
    <xdr:graphicFrame macro="">
      <xdr:nvGraphicFramePr>
        <xdr:cNvPr id="7" name="Chart 6">
          <a:extLst>
            <a:ext uri="{FF2B5EF4-FFF2-40B4-BE49-F238E27FC236}">
              <a16:creationId xmlns:a16="http://schemas.microsoft.com/office/drawing/2014/main" id="{C7D99CCF-A21B-B922-623F-6CE387A96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7.488752893521" createdVersion="8" refreshedVersion="8" minRefreshableVersion="3" recordCount="1000" xr:uid="{EB6FA07D-5616-4661-A292-EFABBD6388C4}">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58010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BF808D-888D-4443-B62E-E8839DEA1162}"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1:F46"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563256-AD20-450D-88DF-223BB99BB7FF}"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1:B4"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30967400" numFmtId="171"/>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64A4A3-8060-41A8-B925-B2ECDAD55FE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1: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125"/>
          </reference>
        </references>
      </pivotArea>
    </chartFormat>
    <chartFormat chart="2" format="2">
      <pivotArea type="data" outline="0" fieldPosition="0">
        <references count="2">
          <reference field="4294967294" count="1" selected="0">
            <x v="0"/>
          </reference>
          <reference field="5" count="1" selected="0">
            <x v="831"/>
          </reference>
        </references>
      </pivotArea>
    </chartFormat>
    <chartFormat chart="2" format="3">
      <pivotArea type="data" outline="0" fieldPosition="0">
        <references count="2">
          <reference field="4294967294" count="1" selected="0">
            <x v="0"/>
          </reference>
          <reference field="5" count="1" selected="0">
            <x v="646"/>
          </reference>
        </references>
      </pivotArea>
    </chartFormat>
    <chartFormat chart="2" format="4">
      <pivotArea type="data" outline="0" fieldPosition="0">
        <references count="2">
          <reference field="4294967294" count="1" selected="0">
            <x v="0"/>
          </reference>
          <reference field="5" count="1" selected="0">
            <x v="255"/>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5" count="1" selected="0">
            <x v="255"/>
          </reference>
        </references>
      </pivotArea>
    </chartFormat>
    <chartFormat chart="5" format="12">
      <pivotArea type="data" outline="0" fieldPosition="0">
        <references count="2">
          <reference field="4294967294" count="1" selected="0">
            <x v="0"/>
          </reference>
          <reference field="5" count="1" selected="0">
            <x v="646"/>
          </reference>
        </references>
      </pivotArea>
    </chartFormat>
    <chartFormat chart="5" format="13">
      <pivotArea type="data" outline="0" fieldPosition="0">
        <references count="2">
          <reference field="4294967294" count="1" selected="0">
            <x v="0"/>
          </reference>
          <reference field="5" count="1" selected="0">
            <x v="831"/>
          </reference>
        </references>
      </pivotArea>
    </chartFormat>
    <chartFormat chart="5" format="14">
      <pivotArea type="data" outline="0" fieldPosition="0">
        <references count="2">
          <reference field="4294967294" count="1" selected="0">
            <x v="0"/>
          </reference>
          <reference field="5" count="1" selected="0">
            <x v="125"/>
          </reference>
        </references>
      </pivotArea>
    </chartFormat>
  </chartFormats>
  <pivotTableStyleInfo name="PivotStyleLight14"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F2F2327-2728-4B17-922A-7DE9F09B9538}" sourceName="Size">
  <pivotTables>
    <pivotTable tabId="18" name="TotalSales"/>
    <pivotTable tabId="19" name="TotalSales"/>
    <pivotTable tabId="20" name="TotalSales"/>
  </pivotTables>
  <data>
    <tabular pivotCacheId="19580100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92B95A7-416F-4AC6-A670-6DFB477EC6F4}" sourceName="Roast Type Name">
  <pivotTables>
    <pivotTable tabId="18" name="TotalSales"/>
    <pivotTable tabId="19" name="TotalSales"/>
    <pivotTable tabId="20" name="TotalSales"/>
  </pivotTables>
  <data>
    <tabular pivotCacheId="19580100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0A48B387-E426-497D-A7B4-1FA9109CB517}" sourceName="Loyality Card">
  <pivotTables>
    <pivotTable tabId="18" name="TotalSales"/>
    <pivotTable tabId="19" name="TotalSales"/>
    <pivotTable tabId="20" name="TotalSales"/>
  </pivotTables>
  <data>
    <tabular pivotCacheId="19580100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1D719A9-865F-4C04-9C51-D94B5BB1B80A}" cache="Slicer_Size" caption="Size" columnCount="2" style="CustomSlicer 2" rowHeight="241300"/>
  <slicer name="Roast Type Name 1" xr10:uid="{5FE1515D-4670-4D1D-93E1-825AF8D955BC}" cache="Slicer_Roast_Type_Name" caption="Roast Type Name" columnCount="3" style="CustomSlicer 2" rowHeight="241300"/>
  <slicer name="Loyality Card 1" xr10:uid="{A11C18F3-4485-43E6-A6E7-7A7BA189047F}" cache="Slicer_Loyality_Card" caption="Loyality Card" style="CustomSlicer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DF4F55-53AA-4B67-80DD-57255CE1367D}" cache="Slicer_Size" caption="Size" columnCount="2" style="CustomSlicer 2" rowHeight="241300"/>
  <slicer name="Roast Type Name" xr10:uid="{BAB4D3F9-CF77-4CC5-98F5-7DC2528CBC91}" cache="Slicer_Roast_Type_Name" caption="Roast Type Name" columnCount="3" style="CustomSlicer 2" rowHeight="241300"/>
  <slicer name="Loyality Card" xr10:uid="{CB17C2C3-C711-466F-95BA-2C438474A83F}" cache="Slicer_Loyality_Card" caption="Loyality Card" columnCount="2" style="CustomSlicer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7F7985-1586-406E-8E85-BF011B8A8BD5}" name="Orders" displayName="Orders" ref="A1:P1001" totalsRowShown="0">
  <autoFilter ref="A1:P1001" xr:uid="{217F7985-1586-406E-8E85-BF011B8A8BD5}"/>
  <tableColumns count="16">
    <tableColumn id="1" xr3:uid="{B17EE180-8E86-4487-BD78-292E556D6014}" name="Order ID" dataDxfId="15"/>
    <tableColumn id="2" xr3:uid="{EDE6279E-764A-4677-9165-EE33E27BAE2F}" name="Order Date" dataDxfId="14"/>
    <tableColumn id="3" xr3:uid="{93D574B2-A03B-4A89-AD8E-B5C090A86C6C}" name="Customer ID" dataDxfId="13"/>
    <tableColumn id="4" xr3:uid="{41432246-62F1-418A-9D38-EEA998368141}" name="Product ID"/>
    <tableColumn id="5" xr3:uid="{D893D354-3AEB-4283-B11D-9ED41167F942}" name="Quantity" dataDxfId="12"/>
    <tableColumn id="6" xr3:uid="{642BD8A3-6815-4B38-8806-CCEE866FFDC7}" name="Customer Name" dataDxfId="11">
      <calculatedColumnFormula>_xlfn.XLOOKUP(C2,customers!$A$2:$A$1001,customers!$B$2:$B$1001,,0)</calculatedColumnFormula>
    </tableColumn>
    <tableColumn id="7" xr3:uid="{3DAC6C44-0966-4C40-895E-3183DA14D2C2}" name="Email" dataDxfId="10">
      <calculatedColumnFormula>IF(_xlfn.XLOOKUP(C2,customers!$A$2:$A$1001,customers!$C$2:$C$1001,,0)=0,"",_xlfn.XLOOKUP(C2,customers!$A$2:$A$1001,customers!$C$2:$C$1001,,0))</calculatedColumnFormula>
    </tableColumn>
    <tableColumn id="8" xr3:uid="{37A9ECB7-AB54-4A5D-8CEE-8663AC35A5A7}" name="Country" dataDxfId="9">
      <calculatedColumnFormula>_xlfn.XLOOKUP(C2,customers!$A$1:$A$1001,customers!$G$1:$G$1001,,0)</calculatedColumnFormula>
    </tableColumn>
    <tableColumn id="9" xr3:uid="{E2FCC82C-5106-4199-B20E-9DE47D93A7A8}" name="Coffee Type">
      <calculatedColumnFormula>INDEX(products!$A$1:$G$49,MATCH(orders!$D2,products!$A$1:$A$49,0),MATCH(orders!I$1,products!$A$1:$G$1,0))</calculatedColumnFormula>
    </tableColumn>
    <tableColumn id="10" xr3:uid="{D07FA2C4-8A1D-4B40-9D1E-D83348DD1590}" name="Roast Type">
      <calculatedColumnFormula>INDEX(products!$A$1:$G$49,MATCH(orders!$D2,products!$A$1:$A$49,0),MATCH(orders!J$1,products!$A$1:$G$1,0))</calculatedColumnFormula>
    </tableColumn>
    <tableColumn id="11" xr3:uid="{551D36AA-842C-4FC4-94CC-880FE07D69FA}" name="Size" dataDxfId="8">
      <calculatedColumnFormula>INDEX(products!$A$1:$G$49,MATCH(orders!$D2,products!$A$1:$A$49,0),MATCH(orders!K$1,products!$A$1:$G$1,0))</calculatedColumnFormula>
    </tableColumn>
    <tableColumn id="12" xr3:uid="{BF74870C-1FBC-4571-9FBE-2723A8EE8593}" name="Unit Price" dataDxfId="7">
      <calculatedColumnFormula>INDEX(products!$A$1:$G$49,MATCH(orders!$D2,products!$A$1:$A$49,0),MATCH(orders!L$1,products!$A$1:$G$1,0))</calculatedColumnFormula>
    </tableColumn>
    <tableColumn id="13" xr3:uid="{EF7B0AB4-85D4-43DD-87F1-C097D68E577A}" name="Sales" dataDxfId="6">
      <calculatedColumnFormula>L2*E2</calculatedColumnFormula>
    </tableColumn>
    <tableColumn id="14" xr3:uid="{9599766E-A3A4-4846-8CF1-E81C822213F4}" name="Coffee Type Name">
      <calculatedColumnFormula>IF(I2="Rob", "Robusta",IF(I2="Exc", "Excelsa", IF(I2="Ara", "Arabica", IF(I2="Lib","Liberica",""))))</calculatedColumnFormula>
    </tableColumn>
    <tableColumn id="15" xr3:uid="{1E1E2385-2665-47CA-A1F5-601769A725A0}" name="Roast Type Name">
      <calculatedColumnFormula>IF(J2="M", "Medium",IF(J2="L", "Light", IF(J2="D","Dark","")))</calculatedColumnFormula>
    </tableColumn>
    <tableColumn id="16" xr3:uid="{DB1E7B44-9190-4461-9758-6159EE6AB62A}" name="Loyality Card" dataDxfId="5">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85D0C5-0627-4615-8170-03B05C7C6D0C}" sourceName="Order Date">
  <pivotTables>
    <pivotTable tabId="18" name="TotalSales"/>
    <pivotTable tabId="19" name="TotalSales"/>
    <pivotTable tabId="20" name="TotalSales"/>
  </pivotTables>
  <state minimalRefreshVersion="6" lastRefreshVersion="6" pivotCacheId="19580100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1D38D51B-0A95-43AF-99D5-B5B7F658B4F5}" cache="NativeTimeline_Order_Date" caption="Order Date" level="2" selectionLevel="2" scrollPosition="2019-01-01T00:00:00" style="OrderDate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655D2FC-9D1E-4C7C-B5F0-333547A20CCE}" cache="NativeTimeline_Order_Date" caption="Order Date" level="2" selectionLevel="2" scrollPosition="2019-01-01T00:00:00" style="OrderDateTimeLine"/>
  <timeline name="Order Date 1" xr10:uid="{52C558DE-C950-4677-A9FC-725644C8227A}" cache="NativeTimeline_Order_Date" caption="Order Date" level="2" selectionLevel="2" scrollPosition="2019-01-01T00:00:00" style="OrderDate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39573-153F-4C4C-9EC5-C664786D286C}">
  <dimension ref="A1"/>
  <sheetViews>
    <sheetView showGridLines="0" tabSelected="1" zoomScale="90" zoomScaleNormal="90" workbookViewId="0">
      <selection activeCell="Y19" sqref="Y19"/>
    </sheetView>
  </sheetViews>
  <sheetFormatPr defaultRowHeight="14.5" x14ac:dyDescent="0.35"/>
  <cols>
    <col min="1" max="1" width="1.6328125" customWidth="1"/>
  </cols>
  <sheetData>
    <row r="1" ht="10"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7887D-5439-4865-ADD8-FA6D72810D85}">
  <dimension ref="A1:F46"/>
  <sheetViews>
    <sheetView zoomScale="80" zoomScaleNormal="80" workbookViewId="0">
      <selection activeCell="U17" sqref="U17"/>
    </sheetView>
  </sheetViews>
  <sheetFormatPr defaultRowHeight="14.5" x14ac:dyDescent="0.35"/>
  <cols>
    <col min="1" max="1" width="18.81640625" bestFit="1" customWidth="1"/>
    <col min="2" max="2" width="21.90625" bestFit="1" customWidth="1"/>
    <col min="3" max="3" width="19.90625" bestFit="1" customWidth="1"/>
    <col min="4" max="4" width="7.1796875" bestFit="1" customWidth="1"/>
    <col min="5" max="5" width="7.6328125" bestFit="1" customWidth="1"/>
    <col min="6" max="6" width="8.08984375" bestFit="1" customWidth="1"/>
  </cols>
  <sheetData>
    <row r="1" spans="1:6" x14ac:dyDescent="0.35">
      <c r="A1" s="10" t="s">
        <v>6216</v>
      </c>
      <c r="C1" s="10" t="s">
        <v>6196</v>
      </c>
    </row>
    <row r="2" spans="1:6" x14ac:dyDescent="0.35">
      <c r="A2" s="10" t="s">
        <v>6214</v>
      </c>
      <c r="B2" s="10" t="s">
        <v>6215</v>
      </c>
      <c r="C2" t="s">
        <v>6217</v>
      </c>
      <c r="D2" t="s">
        <v>6218</v>
      </c>
      <c r="E2" t="s">
        <v>6219</v>
      </c>
      <c r="F2" t="s">
        <v>6220</v>
      </c>
    </row>
    <row r="3" spans="1:6" x14ac:dyDescent="0.35">
      <c r="A3" t="s">
        <v>6198</v>
      </c>
      <c r="B3" t="s">
        <v>6199</v>
      </c>
      <c r="C3" s="11">
        <v>186.85499999999999</v>
      </c>
      <c r="D3" s="11">
        <v>305.97000000000003</v>
      </c>
      <c r="E3" s="11">
        <v>213.15999999999997</v>
      </c>
      <c r="F3" s="11">
        <v>123</v>
      </c>
    </row>
    <row r="4" spans="1:6" x14ac:dyDescent="0.35">
      <c r="B4" t="s">
        <v>6200</v>
      </c>
      <c r="C4" s="11">
        <v>251.96499999999997</v>
      </c>
      <c r="D4" s="11">
        <v>129.46</v>
      </c>
      <c r="E4" s="11">
        <v>434.03999999999996</v>
      </c>
      <c r="F4" s="11">
        <v>171.93999999999997</v>
      </c>
    </row>
    <row r="5" spans="1:6" x14ac:dyDescent="0.35">
      <c r="B5" t="s">
        <v>6201</v>
      </c>
      <c r="C5" s="11">
        <v>224.94499999999999</v>
      </c>
      <c r="D5" s="11">
        <v>349.12</v>
      </c>
      <c r="E5" s="11">
        <v>321.04000000000002</v>
      </c>
      <c r="F5" s="11">
        <v>126.035</v>
      </c>
    </row>
    <row r="6" spans="1:6" x14ac:dyDescent="0.35">
      <c r="B6" t="s">
        <v>6202</v>
      </c>
      <c r="C6" s="11">
        <v>307.12</v>
      </c>
      <c r="D6" s="11">
        <v>681.07499999999993</v>
      </c>
      <c r="E6" s="11">
        <v>533.70499999999993</v>
      </c>
      <c r="F6" s="11">
        <v>158.85</v>
      </c>
    </row>
    <row r="7" spans="1:6" x14ac:dyDescent="0.35">
      <c r="B7" t="s">
        <v>6203</v>
      </c>
      <c r="C7" s="11">
        <v>53.664999999999992</v>
      </c>
      <c r="D7" s="11">
        <v>83.025000000000006</v>
      </c>
      <c r="E7" s="11">
        <v>193.83499999999998</v>
      </c>
      <c r="F7" s="11">
        <v>68.039999999999992</v>
      </c>
    </row>
    <row r="8" spans="1:6" x14ac:dyDescent="0.35">
      <c r="B8" t="s">
        <v>6204</v>
      </c>
      <c r="C8" s="11">
        <v>163.01999999999998</v>
      </c>
      <c r="D8" s="11">
        <v>678.3599999999999</v>
      </c>
      <c r="E8" s="11">
        <v>171.04500000000002</v>
      </c>
      <c r="F8" s="11">
        <v>372.255</v>
      </c>
    </row>
    <row r="9" spans="1:6" x14ac:dyDescent="0.35">
      <c r="B9" t="s">
        <v>6205</v>
      </c>
      <c r="C9" s="11">
        <v>345.02</v>
      </c>
      <c r="D9" s="11">
        <v>273.86999999999995</v>
      </c>
      <c r="E9" s="11">
        <v>184.12999999999997</v>
      </c>
      <c r="F9" s="11">
        <v>201.11499999999998</v>
      </c>
    </row>
    <row r="10" spans="1:6" x14ac:dyDescent="0.35">
      <c r="B10" t="s">
        <v>6206</v>
      </c>
      <c r="C10" s="11">
        <v>334.89</v>
      </c>
      <c r="D10" s="11">
        <v>70.95</v>
      </c>
      <c r="E10" s="11">
        <v>134.23000000000002</v>
      </c>
      <c r="F10" s="11">
        <v>166.27499999999998</v>
      </c>
    </row>
    <row r="11" spans="1:6" x14ac:dyDescent="0.35">
      <c r="B11" t="s">
        <v>6207</v>
      </c>
      <c r="C11" s="11">
        <v>178.70999999999998</v>
      </c>
      <c r="D11" s="11">
        <v>166.1</v>
      </c>
      <c r="E11" s="11">
        <v>439.30999999999995</v>
      </c>
      <c r="F11" s="11">
        <v>492.9</v>
      </c>
    </row>
    <row r="12" spans="1:6" x14ac:dyDescent="0.35">
      <c r="B12" t="s">
        <v>6208</v>
      </c>
      <c r="C12" s="11">
        <v>301.98500000000001</v>
      </c>
      <c r="D12" s="11">
        <v>153.76499999999999</v>
      </c>
      <c r="E12" s="11">
        <v>215.55499999999998</v>
      </c>
      <c r="F12" s="11">
        <v>213.66499999999999</v>
      </c>
    </row>
    <row r="13" spans="1:6" x14ac:dyDescent="0.35">
      <c r="B13" t="s">
        <v>6209</v>
      </c>
      <c r="C13" s="11">
        <v>312.83499999999998</v>
      </c>
      <c r="D13" s="11">
        <v>63.249999999999993</v>
      </c>
      <c r="E13" s="11">
        <v>350.89500000000004</v>
      </c>
      <c r="F13" s="11">
        <v>96.405000000000001</v>
      </c>
    </row>
    <row r="14" spans="1:6" x14ac:dyDescent="0.35">
      <c r="B14" t="s">
        <v>6210</v>
      </c>
      <c r="C14" s="11">
        <v>265.62</v>
      </c>
      <c r="D14" s="11">
        <v>526.51499999999987</v>
      </c>
      <c r="E14" s="11">
        <v>187.06</v>
      </c>
      <c r="F14" s="11">
        <v>210.58999999999997</v>
      </c>
    </row>
    <row r="15" spans="1:6" x14ac:dyDescent="0.35">
      <c r="A15" t="s">
        <v>6211</v>
      </c>
      <c r="B15" t="s">
        <v>6199</v>
      </c>
      <c r="C15" s="11">
        <v>47.25</v>
      </c>
      <c r="D15" s="11">
        <v>65.805000000000007</v>
      </c>
      <c r="E15" s="11">
        <v>274.67500000000001</v>
      </c>
      <c r="F15" s="11">
        <v>179.22</v>
      </c>
    </row>
    <row r="16" spans="1:6" x14ac:dyDescent="0.35">
      <c r="B16" t="s">
        <v>6200</v>
      </c>
      <c r="C16" s="11">
        <v>745.44999999999993</v>
      </c>
      <c r="D16" s="11">
        <v>428.88499999999999</v>
      </c>
      <c r="E16" s="11">
        <v>194.17499999999998</v>
      </c>
      <c r="F16" s="11">
        <v>429.82999999999993</v>
      </c>
    </row>
    <row r="17" spans="1:6" x14ac:dyDescent="0.35">
      <c r="B17" t="s">
        <v>6201</v>
      </c>
      <c r="C17" s="11">
        <v>130.47</v>
      </c>
      <c r="D17" s="11">
        <v>271.48500000000001</v>
      </c>
      <c r="E17" s="11">
        <v>281.20499999999998</v>
      </c>
      <c r="F17" s="11">
        <v>231.63000000000002</v>
      </c>
    </row>
    <row r="18" spans="1:6" x14ac:dyDescent="0.35">
      <c r="B18" t="s">
        <v>6202</v>
      </c>
      <c r="C18" s="11">
        <v>27</v>
      </c>
      <c r="D18" s="11">
        <v>347.26</v>
      </c>
      <c r="E18" s="11">
        <v>147.51</v>
      </c>
      <c r="F18" s="11">
        <v>240.04</v>
      </c>
    </row>
    <row r="19" spans="1:6" x14ac:dyDescent="0.35">
      <c r="B19" t="s">
        <v>6203</v>
      </c>
      <c r="C19" s="11">
        <v>255.11499999999995</v>
      </c>
      <c r="D19" s="11">
        <v>541.73</v>
      </c>
      <c r="E19" s="11">
        <v>83.43</v>
      </c>
      <c r="F19" s="11">
        <v>59.079999999999991</v>
      </c>
    </row>
    <row r="20" spans="1:6" x14ac:dyDescent="0.35">
      <c r="B20" t="s">
        <v>6204</v>
      </c>
      <c r="C20" s="11">
        <v>584.78999999999985</v>
      </c>
      <c r="D20" s="11">
        <v>357.42999999999995</v>
      </c>
      <c r="E20" s="11">
        <v>355.34</v>
      </c>
      <c r="F20" s="11">
        <v>140.88</v>
      </c>
    </row>
    <row r="21" spans="1:6" x14ac:dyDescent="0.35">
      <c r="B21" t="s">
        <v>6205</v>
      </c>
      <c r="C21" s="11">
        <v>430.62</v>
      </c>
      <c r="D21" s="11">
        <v>227.42500000000001</v>
      </c>
      <c r="E21" s="11">
        <v>236.315</v>
      </c>
      <c r="F21" s="11">
        <v>414.58499999999992</v>
      </c>
    </row>
    <row r="22" spans="1:6" x14ac:dyDescent="0.35">
      <c r="B22" t="s">
        <v>6206</v>
      </c>
      <c r="C22" s="11">
        <v>22.5</v>
      </c>
      <c r="D22" s="11">
        <v>77.72</v>
      </c>
      <c r="E22" s="11">
        <v>60.5</v>
      </c>
      <c r="F22" s="11">
        <v>139.67999999999998</v>
      </c>
    </row>
    <row r="23" spans="1:6" x14ac:dyDescent="0.35">
      <c r="B23" t="s">
        <v>6207</v>
      </c>
      <c r="C23" s="11">
        <v>126.14999999999999</v>
      </c>
      <c r="D23" s="11">
        <v>195.11</v>
      </c>
      <c r="E23" s="11">
        <v>89.13</v>
      </c>
      <c r="F23" s="11">
        <v>302.65999999999997</v>
      </c>
    </row>
    <row r="24" spans="1:6" x14ac:dyDescent="0.35">
      <c r="B24" t="s">
        <v>6208</v>
      </c>
      <c r="C24" s="11">
        <v>376.03</v>
      </c>
      <c r="D24" s="11">
        <v>523.24</v>
      </c>
      <c r="E24" s="11">
        <v>440.96499999999997</v>
      </c>
      <c r="F24" s="11">
        <v>174.46999999999997</v>
      </c>
    </row>
    <row r="25" spans="1:6" x14ac:dyDescent="0.35">
      <c r="B25" t="s">
        <v>6209</v>
      </c>
      <c r="C25" s="11">
        <v>515.17999999999995</v>
      </c>
      <c r="D25" s="11">
        <v>142.56</v>
      </c>
      <c r="E25" s="11">
        <v>347.03999999999996</v>
      </c>
      <c r="F25" s="11">
        <v>104.08499999999999</v>
      </c>
    </row>
    <row r="26" spans="1:6" x14ac:dyDescent="0.35">
      <c r="B26" t="s">
        <v>6210</v>
      </c>
      <c r="C26" s="11">
        <v>95.859999999999985</v>
      </c>
      <c r="D26" s="11">
        <v>484.76</v>
      </c>
      <c r="E26" s="11">
        <v>94.17</v>
      </c>
      <c r="F26" s="11">
        <v>77.10499999999999</v>
      </c>
    </row>
    <row r="27" spans="1:6" x14ac:dyDescent="0.35">
      <c r="A27" t="s">
        <v>6212</v>
      </c>
      <c r="B27" t="s">
        <v>6199</v>
      </c>
      <c r="C27" s="11">
        <v>258.34500000000003</v>
      </c>
      <c r="D27" s="11">
        <v>139.625</v>
      </c>
      <c r="E27" s="11">
        <v>279.52000000000004</v>
      </c>
      <c r="F27" s="11">
        <v>160.19499999999999</v>
      </c>
    </row>
    <row r="28" spans="1:6" x14ac:dyDescent="0.35">
      <c r="B28" t="s">
        <v>6200</v>
      </c>
      <c r="C28" s="11">
        <v>342.2</v>
      </c>
      <c r="D28" s="11">
        <v>284.24999999999994</v>
      </c>
      <c r="E28" s="11">
        <v>251.83</v>
      </c>
      <c r="F28" s="11">
        <v>80.550000000000011</v>
      </c>
    </row>
    <row r="29" spans="1:6" x14ac:dyDescent="0.35">
      <c r="B29" t="s">
        <v>6201</v>
      </c>
      <c r="C29" s="11">
        <v>418.30499999999989</v>
      </c>
      <c r="D29" s="11">
        <v>468.125</v>
      </c>
      <c r="E29" s="11">
        <v>405.05500000000006</v>
      </c>
      <c r="F29" s="11">
        <v>253.15499999999997</v>
      </c>
    </row>
    <row r="30" spans="1:6" x14ac:dyDescent="0.35">
      <c r="B30" t="s">
        <v>6202</v>
      </c>
      <c r="C30" s="11">
        <v>102.32999999999998</v>
      </c>
      <c r="D30" s="11">
        <v>242.14000000000001</v>
      </c>
      <c r="E30" s="11">
        <v>554.875</v>
      </c>
      <c r="F30" s="11">
        <v>106.23999999999998</v>
      </c>
    </row>
    <row r="31" spans="1:6" x14ac:dyDescent="0.35">
      <c r="B31" t="s">
        <v>6203</v>
      </c>
      <c r="C31" s="11">
        <v>234.71999999999997</v>
      </c>
      <c r="D31" s="11">
        <v>133.08000000000001</v>
      </c>
      <c r="E31" s="11">
        <v>267.2</v>
      </c>
      <c r="F31" s="11">
        <v>272.68999999999994</v>
      </c>
    </row>
    <row r="32" spans="1:6" x14ac:dyDescent="0.35">
      <c r="B32" t="s">
        <v>6204</v>
      </c>
      <c r="C32" s="11">
        <v>430.39</v>
      </c>
      <c r="D32" s="11">
        <v>136.20500000000001</v>
      </c>
      <c r="E32" s="11">
        <v>209.6</v>
      </c>
      <c r="F32" s="11">
        <v>88.334999999999994</v>
      </c>
    </row>
    <row r="33" spans="1:6" x14ac:dyDescent="0.35">
      <c r="B33" t="s">
        <v>6205</v>
      </c>
      <c r="C33" s="11">
        <v>109.005</v>
      </c>
      <c r="D33" s="11">
        <v>393.57499999999999</v>
      </c>
      <c r="E33" s="11">
        <v>61.034999999999997</v>
      </c>
      <c r="F33" s="11">
        <v>199.48999999999998</v>
      </c>
    </row>
    <row r="34" spans="1:6" x14ac:dyDescent="0.35">
      <c r="B34" t="s">
        <v>6206</v>
      </c>
      <c r="C34" s="11">
        <v>287.52499999999998</v>
      </c>
      <c r="D34" s="11">
        <v>288.67</v>
      </c>
      <c r="E34" s="11">
        <v>125.58</v>
      </c>
      <c r="F34" s="11">
        <v>374.13499999999999</v>
      </c>
    </row>
    <row r="35" spans="1:6" x14ac:dyDescent="0.35">
      <c r="B35" t="s">
        <v>6207</v>
      </c>
      <c r="C35" s="11">
        <v>840.92999999999984</v>
      </c>
      <c r="D35" s="11">
        <v>409.875</v>
      </c>
      <c r="E35" s="11">
        <v>171.32999999999998</v>
      </c>
      <c r="F35" s="11">
        <v>221.43999999999997</v>
      </c>
    </row>
    <row r="36" spans="1:6" x14ac:dyDescent="0.35">
      <c r="B36" t="s">
        <v>6208</v>
      </c>
      <c r="C36" s="11">
        <v>299.07</v>
      </c>
      <c r="D36" s="11">
        <v>260.32499999999999</v>
      </c>
      <c r="E36" s="11">
        <v>584.64</v>
      </c>
      <c r="F36" s="11">
        <v>256.36500000000001</v>
      </c>
    </row>
    <row r="37" spans="1:6" x14ac:dyDescent="0.35">
      <c r="B37" t="s">
        <v>6209</v>
      </c>
      <c r="C37" s="11">
        <v>323.32499999999999</v>
      </c>
      <c r="D37" s="11">
        <v>565.57000000000005</v>
      </c>
      <c r="E37" s="11">
        <v>537.80999999999995</v>
      </c>
      <c r="F37" s="11">
        <v>189.47499999999999</v>
      </c>
    </row>
    <row r="38" spans="1:6" x14ac:dyDescent="0.35">
      <c r="B38" t="s">
        <v>6210</v>
      </c>
      <c r="C38" s="11">
        <v>399.48499999999996</v>
      </c>
      <c r="D38" s="11">
        <v>148.19999999999999</v>
      </c>
      <c r="E38" s="11">
        <v>388.21999999999997</v>
      </c>
      <c r="F38" s="11">
        <v>212.07499999999999</v>
      </c>
    </row>
    <row r="39" spans="1:6" x14ac:dyDescent="0.35">
      <c r="A39" t="s">
        <v>6213</v>
      </c>
      <c r="B39" t="s">
        <v>6199</v>
      </c>
      <c r="C39" s="11">
        <v>112.69499999999999</v>
      </c>
      <c r="D39" s="11">
        <v>166.32</v>
      </c>
      <c r="E39" s="11">
        <v>843.71499999999992</v>
      </c>
      <c r="F39" s="11">
        <v>146.685</v>
      </c>
    </row>
    <row r="40" spans="1:6" x14ac:dyDescent="0.35">
      <c r="B40" t="s">
        <v>6200</v>
      </c>
      <c r="C40" s="11">
        <v>114.87999999999998</v>
      </c>
      <c r="D40" s="11">
        <v>133.815</v>
      </c>
      <c r="E40" s="11">
        <v>91.175000000000011</v>
      </c>
      <c r="F40" s="11">
        <v>53.759999999999991</v>
      </c>
    </row>
    <row r="41" spans="1:6" x14ac:dyDescent="0.35">
      <c r="B41" t="s">
        <v>6201</v>
      </c>
      <c r="C41" s="11">
        <v>277.76</v>
      </c>
      <c r="D41" s="11">
        <v>175.41</v>
      </c>
      <c r="E41" s="11">
        <v>462.50999999999993</v>
      </c>
      <c r="F41" s="11">
        <v>399.52499999999998</v>
      </c>
    </row>
    <row r="42" spans="1:6" x14ac:dyDescent="0.35">
      <c r="B42" t="s">
        <v>6202</v>
      </c>
      <c r="C42" s="11">
        <v>197.89499999999998</v>
      </c>
      <c r="D42" s="11">
        <v>289.755</v>
      </c>
      <c r="E42" s="11">
        <v>88.545000000000002</v>
      </c>
      <c r="F42" s="11">
        <v>200.25499999999997</v>
      </c>
    </row>
    <row r="43" spans="1:6" x14ac:dyDescent="0.35">
      <c r="B43" t="s">
        <v>6203</v>
      </c>
      <c r="C43" s="11">
        <v>193.11499999999998</v>
      </c>
      <c r="D43" s="11">
        <v>212.49499999999998</v>
      </c>
      <c r="E43" s="11">
        <v>292.29000000000002</v>
      </c>
      <c r="F43" s="11">
        <v>304.46999999999997</v>
      </c>
    </row>
    <row r="44" spans="1:6" x14ac:dyDescent="0.35">
      <c r="B44" t="s">
        <v>6204</v>
      </c>
      <c r="C44" s="11">
        <v>179.79</v>
      </c>
      <c r="D44" s="11">
        <v>426.2</v>
      </c>
      <c r="E44" s="11">
        <v>170.08999999999997</v>
      </c>
      <c r="F44" s="11">
        <v>379.31</v>
      </c>
    </row>
    <row r="45" spans="1:6" x14ac:dyDescent="0.35">
      <c r="B45" t="s">
        <v>6205</v>
      </c>
      <c r="C45" s="11">
        <v>247.28999999999996</v>
      </c>
      <c r="D45" s="11">
        <v>246.685</v>
      </c>
      <c r="E45" s="11">
        <v>271.05499999999995</v>
      </c>
      <c r="F45" s="11">
        <v>141.69999999999999</v>
      </c>
    </row>
    <row r="46" spans="1:6" x14ac:dyDescent="0.35">
      <c r="B46" t="s">
        <v>6206</v>
      </c>
      <c r="C46" s="11">
        <v>116.39499999999998</v>
      </c>
      <c r="D46" s="11">
        <v>41.25</v>
      </c>
      <c r="E46" s="11">
        <v>15.54</v>
      </c>
      <c r="F46"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6828-2A19-428C-9814-6DCC7E1ECD8C}">
  <dimension ref="A1:B4"/>
  <sheetViews>
    <sheetView zoomScale="80" zoomScaleNormal="80" workbookViewId="0">
      <selection activeCell="P14" sqref="P14"/>
    </sheetView>
  </sheetViews>
  <sheetFormatPr defaultRowHeight="14.5" x14ac:dyDescent="0.35"/>
  <cols>
    <col min="1" max="1" width="14.26953125" bestFit="1" customWidth="1"/>
    <col min="2" max="2" width="11.90625" bestFit="1" customWidth="1"/>
    <col min="3" max="3" width="7.1796875" bestFit="1" customWidth="1"/>
    <col min="4" max="4" width="7.6328125" bestFit="1" customWidth="1"/>
    <col min="5" max="6" width="8.08984375" bestFit="1" customWidth="1"/>
  </cols>
  <sheetData>
    <row r="1" spans="1:2" x14ac:dyDescent="0.35">
      <c r="A1" s="10" t="s">
        <v>7</v>
      </c>
      <c r="B1" t="s">
        <v>6216</v>
      </c>
    </row>
    <row r="2" spans="1:2" x14ac:dyDescent="0.35">
      <c r="A2" t="s">
        <v>28</v>
      </c>
      <c r="B2" s="12">
        <v>2798.5050000000001</v>
      </c>
    </row>
    <row r="3" spans="1:2" x14ac:dyDescent="0.35">
      <c r="A3" t="s">
        <v>318</v>
      </c>
      <c r="B3" s="12">
        <v>6696.8649999999989</v>
      </c>
    </row>
    <row r="4" spans="1:2" x14ac:dyDescent="0.35">
      <c r="A4" t="s">
        <v>19</v>
      </c>
      <c r="B4" s="12">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8AB8-5F53-48D0-9300-EE5671FF8919}">
  <dimension ref="A1:B6"/>
  <sheetViews>
    <sheetView zoomScale="80" zoomScaleNormal="80" workbookViewId="0">
      <selection activeCell="G20" sqref="G20"/>
    </sheetView>
  </sheetViews>
  <sheetFormatPr defaultRowHeight="14.5" x14ac:dyDescent="0.35"/>
  <cols>
    <col min="1" max="1" width="17.81640625" bestFit="1" customWidth="1"/>
    <col min="2" max="2" width="11.90625" bestFit="1" customWidth="1"/>
    <col min="3" max="3" width="7.1796875" bestFit="1" customWidth="1"/>
    <col min="4" max="4" width="7.6328125" bestFit="1" customWidth="1"/>
    <col min="5" max="6" width="8.08984375" bestFit="1" customWidth="1"/>
  </cols>
  <sheetData>
    <row r="1" spans="1:2" x14ac:dyDescent="0.35">
      <c r="A1" s="10" t="s">
        <v>4</v>
      </c>
      <c r="B1" t="s">
        <v>6216</v>
      </c>
    </row>
    <row r="2" spans="1:2" x14ac:dyDescent="0.35">
      <c r="A2" t="s">
        <v>3753</v>
      </c>
      <c r="B2" s="11">
        <v>278.01</v>
      </c>
    </row>
    <row r="3" spans="1:2" x14ac:dyDescent="0.35">
      <c r="A3" t="s">
        <v>1598</v>
      </c>
      <c r="B3" s="11">
        <v>281.67499999999995</v>
      </c>
    </row>
    <row r="4" spans="1:2" x14ac:dyDescent="0.35">
      <c r="A4" t="s">
        <v>2587</v>
      </c>
      <c r="B4" s="11">
        <v>289.11</v>
      </c>
    </row>
    <row r="5" spans="1:2" x14ac:dyDescent="0.35">
      <c r="A5" t="s">
        <v>5765</v>
      </c>
      <c r="B5" s="11">
        <v>307.04499999999996</v>
      </c>
    </row>
    <row r="6" spans="1:2" x14ac:dyDescent="0.35">
      <c r="A6" t="s">
        <v>5114</v>
      </c>
      <c r="B6" s="11">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0" zoomScaleNormal="80" workbookViewId="0">
      <selection activeCell="P3" sqref="P3"/>
    </sheetView>
  </sheetViews>
  <sheetFormatPr defaultRowHeight="14.5" x14ac:dyDescent="0.35"/>
  <cols>
    <col min="1" max="1" width="16.54296875" bestFit="1" customWidth="1"/>
    <col min="2" max="2" width="12.1796875" bestFit="1" customWidth="1"/>
    <col min="3" max="3" width="17.453125" bestFit="1" customWidth="1"/>
    <col min="4" max="4" width="11.90625" customWidth="1"/>
    <col min="5" max="5" width="10.36328125" customWidth="1"/>
    <col min="6" max="6" width="16.7265625" customWidth="1"/>
    <col min="7" max="7" width="36.36328125" bestFit="1" customWidth="1"/>
    <col min="8" max="8" width="14.26953125" bestFit="1" customWidth="1"/>
    <col min="9" max="9" width="13.1796875" customWidth="1"/>
    <col min="10" max="10" width="12.26953125" customWidth="1"/>
    <col min="11" max="11" width="6.1796875" customWidth="1"/>
    <col min="12" max="12" width="12.54296875" customWidth="1"/>
    <col min="13" max="13" width="8.81640625" bestFit="1" customWidth="1"/>
    <col min="14" max="14" width="18.7265625" customWidth="1"/>
    <col min="15" max="15" width="17.81640625" customWidth="1"/>
    <col min="16" max="16" width="15" bestFit="1" customWidth="1"/>
  </cols>
  <sheetData>
    <row r="1" spans="1:16" x14ac:dyDescent="0.35">
      <c r="A1" s="2" t="s">
        <v>0</v>
      </c>
      <c r="B1" s="3" t="s">
        <v>1</v>
      </c>
      <c r="C1" s="2" t="s">
        <v>3</v>
      </c>
      <c r="D1" s="2" t="s">
        <v>11</v>
      </c>
      <c r="E1" s="2" t="s">
        <v>14</v>
      </c>
      <c r="F1" s="2" t="s">
        <v>4</v>
      </c>
      <c r="G1" s="2" t="s">
        <v>2</v>
      </c>
      <c r="H1" s="2" t="s">
        <v>7</v>
      </c>
      <c r="I1" s="2" t="s">
        <v>9</v>
      </c>
      <c r="J1" s="2" t="s">
        <v>10</v>
      </c>
      <c r="K1" s="6" t="s">
        <v>12</v>
      </c>
      <c r="L1" s="8" t="s">
        <v>13</v>
      </c>
      <c r="M1" s="8" t="s">
        <v>15</v>
      </c>
      <c r="N1" s="2" t="s">
        <v>6196</v>
      </c>
      <c r="O1" s="2" t="s">
        <v>6197</v>
      </c>
      <c r="P1" t="s">
        <v>6221</v>
      </c>
    </row>
    <row r="2" spans="1:16" x14ac:dyDescent="0.35">
      <c r="A2" s="2" t="s">
        <v>490</v>
      </c>
      <c r="B2" s="4">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L2*E2</f>
        <v>19.899999999999999</v>
      </c>
      <c r="N2" t="str">
        <f>IF(I2="Rob", "Robusta",IF(I2="Exc", "Excelsa", IF(I2="Ara", "Arabica", IF(I2="Lib","Liberica",""))))</f>
        <v>Robusta</v>
      </c>
      <c r="O2" t="str">
        <f>IF(J2="M", "Medium",IF(J2="L", "Light", IF(J2="D","Dark","")))</f>
        <v>Medium</v>
      </c>
      <c r="P2" t="str">
        <f>_xlfn.XLOOKUP(Orders[[#This Row],[Customer ID]],customers!$A$1:$A$1001,customers!$I$1:$I$1001,,0)</f>
        <v>Yes</v>
      </c>
    </row>
    <row r="3" spans="1:16" x14ac:dyDescent="0.35">
      <c r="A3" s="2" t="s">
        <v>490</v>
      </c>
      <c r="B3" s="4">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9">
        <f>INDEX(products!$A$1:$G$49,MATCH(orders!$D3,products!$A$1:$A$49,0),MATCH(orders!L$1,products!$A$1:$G$1,0))</f>
        <v>8.25</v>
      </c>
      <c r="M3" s="9">
        <f t="shared" ref="M3:M66" si="0">L3*E3</f>
        <v>41.25</v>
      </c>
      <c r="N3" t="str">
        <f t="shared" ref="N3:N66" si="1">IF(I3="Rob", "Robusta",IF(I3="Exc", "Excelsa", IF(I3="Ara", "Arabica", IF(I3="Lib","Liberica",""))))</f>
        <v>Excelsa</v>
      </c>
      <c r="O3" t="str">
        <f t="shared" ref="O3:O66" si="2">IF(J3="M", "Medium",IF(J3="L", "Light", IF(J3="D","Dark","")))</f>
        <v>Medium</v>
      </c>
      <c r="P3" t="str">
        <f>_xlfn.XLOOKUP(Orders[[#This Row],[Customer ID]],customers!$A$1:$A$1001,customers!$I$1:$I$1001,,0)</f>
        <v>Yes</v>
      </c>
    </row>
    <row r="4" spans="1:16" x14ac:dyDescent="0.35">
      <c r="A4" s="2" t="s">
        <v>501</v>
      </c>
      <c r="B4" s="4">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9">
        <f>INDEX(products!$A$1:$G$49,MATCH(orders!$D4,products!$A$1:$A$49,0),MATCH(orders!L$1,products!$A$1:$G$1,0))</f>
        <v>12.95</v>
      </c>
      <c r="M4" s="9">
        <f t="shared" si="0"/>
        <v>12.95</v>
      </c>
      <c r="N4" t="str">
        <f t="shared" si="1"/>
        <v>Arabica</v>
      </c>
      <c r="O4" t="str">
        <f t="shared" si="2"/>
        <v>Light</v>
      </c>
      <c r="P4" t="str">
        <f>_xlfn.XLOOKUP(Orders[[#This Row],[Customer ID]],customers!$A$1:$A$1001,customers!$I$1:$I$1001,,0)</f>
        <v>Yes</v>
      </c>
    </row>
    <row r="5" spans="1:16" x14ac:dyDescent="0.35">
      <c r="A5" s="2" t="s">
        <v>512</v>
      </c>
      <c r="B5" s="4">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9">
        <f>INDEX(products!$A$1:$G$49,MATCH(orders!$D5,products!$A$1:$A$49,0),MATCH(orders!L$1,products!$A$1:$G$1,0))</f>
        <v>13.75</v>
      </c>
      <c r="M5" s="9">
        <f t="shared" si="0"/>
        <v>27.5</v>
      </c>
      <c r="N5" t="str">
        <f t="shared" si="1"/>
        <v>Excelsa</v>
      </c>
      <c r="O5" t="str">
        <f t="shared" si="2"/>
        <v>Medium</v>
      </c>
      <c r="P5" t="str">
        <f>_xlfn.XLOOKUP(Orders[[#This Row],[Customer ID]],customers!$A$1:$A$1001,customers!$I$1:$I$1001,,0)</f>
        <v>No</v>
      </c>
    </row>
    <row r="6" spans="1:16" x14ac:dyDescent="0.35">
      <c r="A6" s="2" t="s">
        <v>512</v>
      </c>
      <c r="B6" s="4">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s="9">
        <f t="shared" si="0"/>
        <v>54.969999999999992</v>
      </c>
      <c r="N6" t="str">
        <f t="shared" si="1"/>
        <v>Robusta</v>
      </c>
      <c r="O6" t="str">
        <f t="shared" si="2"/>
        <v>Light</v>
      </c>
      <c r="P6" t="str">
        <f>_xlfn.XLOOKUP(Orders[[#This Row],[Customer ID]],customers!$A$1:$A$1001,customers!$I$1:$I$1001,,0)</f>
        <v>No</v>
      </c>
    </row>
    <row r="7" spans="1:16" x14ac:dyDescent="0.35">
      <c r="A7" s="2" t="s">
        <v>519</v>
      </c>
      <c r="B7" s="4">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9">
        <f>INDEX(products!$A$1:$G$49,MATCH(orders!$D7,products!$A$1:$A$49,0),MATCH(orders!L$1,products!$A$1:$G$1,0))</f>
        <v>12.95</v>
      </c>
      <c r="M7" s="9">
        <f t="shared" si="0"/>
        <v>38.849999999999994</v>
      </c>
      <c r="N7" t="str">
        <f t="shared" si="1"/>
        <v>Liberica</v>
      </c>
      <c r="O7" t="str">
        <f t="shared" si="2"/>
        <v>Dark</v>
      </c>
      <c r="P7" t="str">
        <f>_xlfn.XLOOKUP(Orders[[#This Row],[Customer ID]],customers!$A$1:$A$1001,customers!$I$1:$I$1001,,0)</f>
        <v>No</v>
      </c>
    </row>
    <row r="8" spans="1:16" x14ac:dyDescent="0.35">
      <c r="A8" s="2" t="s">
        <v>524</v>
      </c>
      <c r="B8" s="4">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9">
        <f>INDEX(products!$A$1:$G$49,MATCH(orders!$D8,products!$A$1:$A$49,0),MATCH(orders!L$1,products!$A$1:$G$1,0))</f>
        <v>7.29</v>
      </c>
      <c r="M8" s="9">
        <f t="shared" si="0"/>
        <v>21.87</v>
      </c>
      <c r="N8" t="str">
        <f t="shared" si="1"/>
        <v>Excelsa</v>
      </c>
      <c r="O8" t="str">
        <f t="shared" si="2"/>
        <v>Dark</v>
      </c>
      <c r="P8" t="str">
        <f>_xlfn.XLOOKUP(Orders[[#This Row],[Customer ID]],customers!$A$1:$A$1001,customers!$I$1:$I$1001,,0)</f>
        <v>Yes</v>
      </c>
    </row>
    <row r="9" spans="1:16" x14ac:dyDescent="0.35">
      <c r="A9" s="2" t="s">
        <v>530</v>
      </c>
      <c r="B9" s="4">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s="9">
        <f t="shared" si="0"/>
        <v>4.7549999999999999</v>
      </c>
      <c r="N9" t="str">
        <f t="shared" si="1"/>
        <v>Liberica</v>
      </c>
      <c r="O9" t="str">
        <f t="shared" si="2"/>
        <v>Light</v>
      </c>
      <c r="P9" t="str">
        <f>_xlfn.XLOOKUP(Orders[[#This Row],[Customer ID]],customers!$A$1:$A$1001,customers!$I$1:$I$1001,,0)</f>
        <v>Yes</v>
      </c>
    </row>
    <row r="10" spans="1:16" x14ac:dyDescent="0.35">
      <c r="A10" s="2" t="s">
        <v>535</v>
      </c>
      <c r="B10" s="4">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9">
        <f>INDEX(products!$A$1:$G$49,MATCH(orders!$D10,products!$A$1:$A$49,0),MATCH(orders!L$1,products!$A$1:$G$1,0))</f>
        <v>5.97</v>
      </c>
      <c r="M10" s="9">
        <f t="shared" si="0"/>
        <v>17.91</v>
      </c>
      <c r="N10" t="str">
        <f t="shared" si="1"/>
        <v>Robusta</v>
      </c>
      <c r="O10" t="str">
        <f t="shared" si="2"/>
        <v>Medium</v>
      </c>
      <c r="P10" t="str">
        <f>_xlfn.XLOOKUP(Orders[[#This Row],[Customer ID]],customers!$A$1:$A$1001,customers!$I$1:$I$1001,,0)</f>
        <v>No</v>
      </c>
    </row>
    <row r="11" spans="1:16" x14ac:dyDescent="0.35">
      <c r="A11" s="2" t="s">
        <v>541</v>
      </c>
      <c r="B11" s="4">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9">
        <f>INDEX(products!$A$1:$G$49,MATCH(orders!$D11,products!$A$1:$A$49,0),MATCH(orders!L$1,products!$A$1:$G$1,0))</f>
        <v>5.97</v>
      </c>
      <c r="M11" s="9">
        <f t="shared" si="0"/>
        <v>5.97</v>
      </c>
      <c r="N11" t="str">
        <f t="shared" si="1"/>
        <v>Robusta</v>
      </c>
      <c r="O11" t="str">
        <f t="shared" si="2"/>
        <v>Medium</v>
      </c>
      <c r="P11" t="str">
        <f>_xlfn.XLOOKUP(Orders[[#This Row],[Customer ID]],customers!$A$1:$A$1001,customers!$I$1:$I$1001,,0)</f>
        <v>No</v>
      </c>
    </row>
    <row r="12" spans="1:16" x14ac:dyDescent="0.35">
      <c r="A12" s="2" t="s">
        <v>547</v>
      </c>
      <c r="B12" s="4">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s="9">
        <f t="shared" si="0"/>
        <v>39.799999999999997</v>
      </c>
      <c r="N12" t="str">
        <f t="shared" si="1"/>
        <v>Arabica</v>
      </c>
      <c r="O12" t="str">
        <f t="shared" si="2"/>
        <v>Dark</v>
      </c>
      <c r="P12" t="str">
        <f>_xlfn.XLOOKUP(Orders[[#This Row],[Customer ID]],customers!$A$1:$A$1001,customers!$I$1:$I$1001,,0)</f>
        <v>No</v>
      </c>
    </row>
    <row r="13" spans="1:16" x14ac:dyDescent="0.35">
      <c r="A13" s="2" t="s">
        <v>553</v>
      </c>
      <c r="B13" s="4">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s="9">
        <f t="shared" si="0"/>
        <v>170.77499999999998</v>
      </c>
      <c r="N13" t="str">
        <f t="shared" si="1"/>
        <v>Excelsa</v>
      </c>
      <c r="O13" t="str">
        <f t="shared" si="2"/>
        <v>Light</v>
      </c>
      <c r="P13" t="str">
        <f>_xlfn.XLOOKUP(Orders[[#This Row],[Customer ID]],customers!$A$1:$A$1001,customers!$I$1:$I$1001,,0)</f>
        <v>Yes</v>
      </c>
    </row>
    <row r="14" spans="1:16" x14ac:dyDescent="0.35">
      <c r="A14" s="2" t="s">
        <v>559</v>
      </c>
      <c r="B14" s="4">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s="9">
        <f t="shared" si="0"/>
        <v>49.75</v>
      </c>
      <c r="N14" t="str">
        <f t="shared" si="1"/>
        <v>Robusta</v>
      </c>
      <c r="O14" t="str">
        <f t="shared" si="2"/>
        <v>Medium</v>
      </c>
      <c r="P14" t="str">
        <f>_xlfn.XLOOKUP(Orders[[#This Row],[Customer ID]],customers!$A$1:$A$1001,customers!$I$1:$I$1001,,0)</f>
        <v>No</v>
      </c>
    </row>
    <row r="15" spans="1:16" x14ac:dyDescent="0.35">
      <c r="A15" s="2" t="s">
        <v>565</v>
      </c>
      <c r="B15" s="4">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s="9">
        <f t="shared" si="0"/>
        <v>41.169999999999995</v>
      </c>
      <c r="N15" t="str">
        <f t="shared" si="1"/>
        <v>Robusta</v>
      </c>
      <c r="O15" t="str">
        <f t="shared" si="2"/>
        <v>Dark</v>
      </c>
      <c r="P15" t="str">
        <f>_xlfn.XLOOKUP(Orders[[#This Row],[Customer ID]],customers!$A$1:$A$1001,customers!$I$1:$I$1001,,0)</f>
        <v>No</v>
      </c>
    </row>
    <row r="16" spans="1:16" x14ac:dyDescent="0.35">
      <c r="A16" s="2" t="s">
        <v>570</v>
      </c>
      <c r="B16" s="4">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s="9">
        <f t="shared" si="0"/>
        <v>11.654999999999999</v>
      </c>
      <c r="N16" t="str">
        <f t="shared" si="1"/>
        <v>Liberica</v>
      </c>
      <c r="O16" t="str">
        <f t="shared" si="2"/>
        <v>Dark</v>
      </c>
      <c r="P16" t="str">
        <f>_xlfn.XLOOKUP(Orders[[#This Row],[Customer ID]],customers!$A$1:$A$1001,customers!$I$1:$I$1001,,0)</f>
        <v>Yes</v>
      </c>
    </row>
    <row r="17" spans="1:16" x14ac:dyDescent="0.35">
      <c r="A17" s="2" t="s">
        <v>576</v>
      </c>
      <c r="B17" s="4">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s="9">
        <f t="shared" si="0"/>
        <v>114.42499999999998</v>
      </c>
      <c r="N17" t="str">
        <f t="shared" si="1"/>
        <v>Robusta</v>
      </c>
      <c r="O17" t="str">
        <f t="shared" si="2"/>
        <v>Medium</v>
      </c>
      <c r="P17" t="str">
        <f>_xlfn.XLOOKUP(Orders[[#This Row],[Customer ID]],customers!$A$1:$A$1001,customers!$I$1:$I$1001,,0)</f>
        <v>No</v>
      </c>
    </row>
    <row r="18" spans="1:16" x14ac:dyDescent="0.35">
      <c r="A18" s="2" t="s">
        <v>581</v>
      </c>
      <c r="B18" s="4">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s="9">
        <f t="shared" si="0"/>
        <v>20.25</v>
      </c>
      <c r="N18" t="str">
        <f t="shared" si="1"/>
        <v>Arabica</v>
      </c>
      <c r="O18" t="str">
        <f t="shared" si="2"/>
        <v>Medium</v>
      </c>
      <c r="P18" t="str">
        <f>_xlfn.XLOOKUP(Orders[[#This Row],[Customer ID]],customers!$A$1:$A$1001,customers!$I$1:$I$1001,,0)</f>
        <v>No</v>
      </c>
    </row>
    <row r="19" spans="1:16" x14ac:dyDescent="0.35">
      <c r="A19" s="2" t="s">
        <v>587</v>
      </c>
      <c r="B19" s="4">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9">
        <f>INDEX(products!$A$1:$G$49,MATCH(orders!$D19,products!$A$1:$A$49,0),MATCH(orders!L$1,products!$A$1:$G$1,0))</f>
        <v>12.95</v>
      </c>
      <c r="M19" s="9">
        <f t="shared" si="0"/>
        <v>77.699999999999989</v>
      </c>
      <c r="N19" t="str">
        <f t="shared" si="1"/>
        <v>Arabica</v>
      </c>
      <c r="O19" t="str">
        <f t="shared" si="2"/>
        <v>Light</v>
      </c>
      <c r="P19" t="str">
        <f>_xlfn.XLOOKUP(Orders[[#This Row],[Customer ID]],customers!$A$1:$A$1001,customers!$I$1:$I$1001,,0)</f>
        <v>No</v>
      </c>
    </row>
    <row r="20" spans="1:16" x14ac:dyDescent="0.35">
      <c r="A20" s="2" t="s">
        <v>593</v>
      </c>
      <c r="B20" s="4">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s="9">
        <f t="shared" si="0"/>
        <v>82.339999999999989</v>
      </c>
      <c r="N20" t="str">
        <f t="shared" si="1"/>
        <v>Robusta</v>
      </c>
      <c r="O20" t="str">
        <f t="shared" si="2"/>
        <v>Dark</v>
      </c>
      <c r="P20" t="str">
        <f>_xlfn.XLOOKUP(Orders[[#This Row],[Customer ID]],customers!$A$1:$A$1001,customers!$I$1:$I$1001,,0)</f>
        <v>Yes</v>
      </c>
    </row>
    <row r="21" spans="1:16" x14ac:dyDescent="0.35">
      <c r="A21" s="2" t="s">
        <v>598</v>
      </c>
      <c r="B21" s="4">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s="9">
        <f t="shared" si="0"/>
        <v>16.875</v>
      </c>
      <c r="N21" t="str">
        <f t="shared" si="1"/>
        <v>Arabica</v>
      </c>
      <c r="O21" t="str">
        <f t="shared" si="2"/>
        <v>Medium</v>
      </c>
      <c r="P21" t="str">
        <f>_xlfn.XLOOKUP(Orders[[#This Row],[Customer ID]],customers!$A$1:$A$1001,customers!$I$1:$I$1001,,0)</f>
        <v>Yes</v>
      </c>
    </row>
    <row r="22" spans="1:16" x14ac:dyDescent="0.35">
      <c r="A22" s="2" t="s">
        <v>598</v>
      </c>
      <c r="B22" s="4">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s="9">
        <f t="shared" si="0"/>
        <v>14.58</v>
      </c>
      <c r="N22" t="str">
        <f t="shared" si="1"/>
        <v>Excelsa</v>
      </c>
      <c r="O22" t="str">
        <f t="shared" si="2"/>
        <v>Dark</v>
      </c>
      <c r="P22" t="str">
        <f>_xlfn.XLOOKUP(Orders[[#This Row],[Customer ID]],customers!$A$1:$A$1001,customers!$I$1:$I$1001,,0)</f>
        <v>Yes</v>
      </c>
    </row>
    <row r="23" spans="1:16" x14ac:dyDescent="0.35">
      <c r="A23" s="2" t="s">
        <v>608</v>
      </c>
      <c r="B23" s="4">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s="9">
        <f t="shared" si="0"/>
        <v>17.91</v>
      </c>
      <c r="N23" t="str">
        <f t="shared" si="1"/>
        <v>Arabica</v>
      </c>
      <c r="O23" t="str">
        <f t="shared" si="2"/>
        <v>Dark</v>
      </c>
      <c r="P23" t="str">
        <f>_xlfn.XLOOKUP(Orders[[#This Row],[Customer ID]],customers!$A$1:$A$1001,customers!$I$1:$I$1001,,0)</f>
        <v>No</v>
      </c>
    </row>
    <row r="24" spans="1:16" x14ac:dyDescent="0.35">
      <c r="A24" s="2" t="s">
        <v>614</v>
      </c>
      <c r="B24" s="4">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s="9">
        <f t="shared" si="0"/>
        <v>91.539999999999992</v>
      </c>
      <c r="N24" t="str">
        <f t="shared" si="1"/>
        <v>Robusta</v>
      </c>
      <c r="O24" t="str">
        <f t="shared" si="2"/>
        <v>Medium</v>
      </c>
      <c r="P24" t="str">
        <f>_xlfn.XLOOKUP(Orders[[#This Row],[Customer ID]],customers!$A$1:$A$1001,customers!$I$1:$I$1001,,0)</f>
        <v>Yes</v>
      </c>
    </row>
    <row r="25" spans="1:16" x14ac:dyDescent="0.35">
      <c r="A25" s="2" t="s">
        <v>620</v>
      </c>
      <c r="B25" s="4">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s="9">
        <f t="shared" si="0"/>
        <v>11.94</v>
      </c>
      <c r="N25" t="str">
        <f t="shared" si="1"/>
        <v>Arabica</v>
      </c>
      <c r="O25" t="str">
        <f t="shared" si="2"/>
        <v>Dark</v>
      </c>
      <c r="P25" t="str">
        <f>_xlfn.XLOOKUP(Orders[[#This Row],[Customer ID]],customers!$A$1:$A$1001,customers!$I$1:$I$1001,,0)</f>
        <v>Yes</v>
      </c>
    </row>
    <row r="26" spans="1:16" x14ac:dyDescent="0.35">
      <c r="A26" s="2" t="s">
        <v>626</v>
      </c>
      <c r="B26" s="4">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9">
        <f>INDEX(products!$A$1:$G$49,MATCH(orders!$D26,products!$A$1:$A$49,0),MATCH(orders!L$1,products!$A$1:$G$1,0))</f>
        <v>11.25</v>
      </c>
      <c r="M26" s="9">
        <f t="shared" si="0"/>
        <v>11.25</v>
      </c>
      <c r="N26" t="str">
        <f t="shared" si="1"/>
        <v>Arabica</v>
      </c>
      <c r="O26" t="str">
        <f t="shared" si="2"/>
        <v>Medium</v>
      </c>
      <c r="P26" t="str">
        <f>_xlfn.XLOOKUP(Orders[[#This Row],[Customer ID]],customers!$A$1:$A$1001,customers!$I$1:$I$1001,,0)</f>
        <v>No</v>
      </c>
    </row>
    <row r="27" spans="1:16" x14ac:dyDescent="0.35">
      <c r="A27" s="2" t="s">
        <v>632</v>
      </c>
      <c r="B27" s="4">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s="9">
        <f t="shared" si="0"/>
        <v>12.375</v>
      </c>
      <c r="N27" t="str">
        <f t="shared" si="1"/>
        <v>Excelsa</v>
      </c>
      <c r="O27" t="str">
        <f t="shared" si="2"/>
        <v>Medium</v>
      </c>
      <c r="P27" t="str">
        <f>_xlfn.XLOOKUP(Orders[[#This Row],[Customer ID]],customers!$A$1:$A$1001,customers!$I$1:$I$1001,,0)</f>
        <v>Yes</v>
      </c>
    </row>
    <row r="28" spans="1:16" x14ac:dyDescent="0.35">
      <c r="A28" s="2" t="s">
        <v>637</v>
      </c>
      <c r="B28" s="4">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9">
        <f>INDEX(products!$A$1:$G$49,MATCH(orders!$D28,products!$A$1:$A$49,0),MATCH(orders!L$1,products!$A$1:$G$1,0))</f>
        <v>6.75</v>
      </c>
      <c r="M28" s="9">
        <f t="shared" si="0"/>
        <v>27</v>
      </c>
      <c r="N28" t="str">
        <f t="shared" si="1"/>
        <v>Arabica</v>
      </c>
      <c r="O28" t="str">
        <f t="shared" si="2"/>
        <v>Medium</v>
      </c>
      <c r="P28" t="str">
        <f>_xlfn.XLOOKUP(Orders[[#This Row],[Customer ID]],customers!$A$1:$A$1001,customers!$I$1:$I$1001,,0)</f>
        <v>Yes</v>
      </c>
    </row>
    <row r="29" spans="1:16" x14ac:dyDescent="0.35">
      <c r="A29" s="2" t="s">
        <v>643</v>
      </c>
      <c r="B29" s="4">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s="9">
        <f t="shared" si="0"/>
        <v>16.875</v>
      </c>
      <c r="N29" t="str">
        <f t="shared" si="1"/>
        <v>Arabica</v>
      </c>
      <c r="O29" t="str">
        <f t="shared" si="2"/>
        <v>Medium</v>
      </c>
      <c r="P29" t="str">
        <f>_xlfn.XLOOKUP(Orders[[#This Row],[Customer ID]],customers!$A$1:$A$1001,customers!$I$1:$I$1001,,0)</f>
        <v>No</v>
      </c>
    </row>
    <row r="30" spans="1:16" x14ac:dyDescent="0.35">
      <c r="A30" s="2" t="s">
        <v>649</v>
      </c>
      <c r="B30" s="4">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9">
        <f>INDEX(products!$A$1:$G$49,MATCH(orders!$D30,products!$A$1:$A$49,0),MATCH(orders!L$1,products!$A$1:$G$1,0))</f>
        <v>5.97</v>
      </c>
      <c r="M30" s="9">
        <f t="shared" si="0"/>
        <v>17.91</v>
      </c>
      <c r="N30" t="str">
        <f t="shared" si="1"/>
        <v>Arabica</v>
      </c>
      <c r="O30" t="str">
        <f t="shared" si="2"/>
        <v>Dark</v>
      </c>
      <c r="P30" t="str">
        <f>_xlfn.XLOOKUP(Orders[[#This Row],[Customer ID]],customers!$A$1:$A$1001,customers!$I$1:$I$1001,,0)</f>
        <v>No</v>
      </c>
    </row>
    <row r="31" spans="1:16" x14ac:dyDescent="0.35">
      <c r="A31" s="2" t="s">
        <v>655</v>
      </c>
      <c r="B31" s="4">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s="9">
        <f t="shared" si="0"/>
        <v>39.799999999999997</v>
      </c>
      <c r="N31" t="str">
        <f t="shared" si="1"/>
        <v>Arabica</v>
      </c>
      <c r="O31" t="str">
        <f t="shared" si="2"/>
        <v>Dark</v>
      </c>
      <c r="P31" t="str">
        <f>_xlfn.XLOOKUP(Orders[[#This Row],[Customer ID]],customers!$A$1:$A$1001,customers!$I$1:$I$1001,,0)</f>
        <v>Yes</v>
      </c>
    </row>
    <row r="32" spans="1:16" x14ac:dyDescent="0.35">
      <c r="A32" s="2" t="s">
        <v>661</v>
      </c>
      <c r="B32" s="4">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s="9">
        <f t="shared" si="0"/>
        <v>21.825000000000003</v>
      </c>
      <c r="N32" t="str">
        <f t="shared" si="1"/>
        <v>Liberica</v>
      </c>
      <c r="O32" t="str">
        <f t="shared" si="2"/>
        <v>Medium</v>
      </c>
      <c r="P32" t="str">
        <f>_xlfn.XLOOKUP(Orders[[#This Row],[Customer ID]],customers!$A$1:$A$1001,customers!$I$1:$I$1001,,0)</f>
        <v>No</v>
      </c>
    </row>
    <row r="33" spans="1:16" x14ac:dyDescent="0.35">
      <c r="A33" s="2" t="s">
        <v>661</v>
      </c>
      <c r="B33" s="4">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9">
        <f>INDEX(products!$A$1:$G$49,MATCH(orders!$D33,products!$A$1:$A$49,0),MATCH(orders!L$1,products!$A$1:$G$1,0))</f>
        <v>5.97</v>
      </c>
      <c r="M33" s="9">
        <f t="shared" si="0"/>
        <v>35.82</v>
      </c>
      <c r="N33" t="str">
        <f t="shared" si="1"/>
        <v>Arabica</v>
      </c>
      <c r="O33" t="str">
        <f t="shared" si="2"/>
        <v>Dark</v>
      </c>
      <c r="P33" t="str">
        <f>_xlfn.XLOOKUP(Orders[[#This Row],[Customer ID]],customers!$A$1:$A$1001,customers!$I$1:$I$1001,,0)</f>
        <v>No</v>
      </c>
    </row>
    <row r="34" spans="1:16" x14ac:dyDescent="0.35">
      <c r="A34" s="2" t="s">
        <v>661</v>
      </c>
      <c r="B34" s="4">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s="9">
        <f t="shared" si="0"/>
        <v>52.38</v>
      </c>
      <c r="N34" t="str">
        <f t="shared" si="1"/>
        <v>Liberica</v>
      </c>
      <c r="O34" t="str">
        <f t="shared" si="2"/>
        <v>Medium</v>
      </c>
      <c r="P34" t="str">
        <f>_xlfn.XLOOKUP(Orders[[#This Row],[Customer ID]],customers!$A$1:$A$1001,customers!$I$1:$I$1001,,0)</f>
        <v>No</v>
      </c>
    </row>
    <row r="35" spans="1:16" x14ac:dyDescent="0.35">
      <c r="A35" s="2" t="s">
        <v>676</v>
      </c>
      <c r="B35" s="4">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s="9">
        <f t="shared" si="0"/>
        <v>23.774999999999999</v>
      </c>
      <c r="N35" t="str">
        <f t="shared" si="1"/>
        <v>Liberica</v>
      </c>
      <c r="O35" t="str">
        <f t="shared" si="2"/>
        <v>Light</v>
      </c>
      <c r="P35" t="str">
        <f>_xlfn.XLOOKUP(Orders[[#This Row],[Customer ID]],customers!$A$1:$A$1001,customers!$I$1:$I$1001,,0)</f>
        <v>No</v>
      </c>
    </row>
    <row r="36" spans="1:16" x14ac:dyDescent="0.35">
      <c r="A36" s="2" t="s">
        <v>681</v>
      </c>
      <c r="B36" s="4">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9">
        <f>INDEX(products!$A$1:$G$49,MATCH(orders!$D36,products!$A$1:$A$49,0),MATCH(orders!L$1,products!$A$1:$G$1,0))</f>
        <v>9.51</v>
      </c>
      <c r="M36" s="9">
        <f t="shared" si="0"/>
        <v>57.06</v>
      </c>
      <c r="N36" t="str">
        <f t="shared" si="1"/>
        <v>Liberica</v>
      </c>
      <c r="O36" t="str">
        <f t="shared" si="2"/>
        <v>Light</v>
      </c>
      <c r="P36" t="str">
        <f>_xlfn.XLOOKUP(Orders[[#This Row],[Customer ID]],customers!$A$1:$A$1001,customers!$I$1:$I$1001,,0)</f>
        <v>Yes</v>
      </c>
    </row>
    <row r="37" spans="1:16" x14ac:dyDescent="0.35">
      <c r="A37" s="2" t="s">
        <v>687</v>
      </c>
      <c r="B37" s="4">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9">
        <f>INDEX(products!$A$1:$G$49,MATCH(orders!$D37,products!$A$1:$A$49,0),MATCH(orders!L$1,products!$A$1:$G$1,0))</f>
        <v>5.97</v>
      </c>
      <c r="M37" s="9">
        <f t="shared" si="0"/>
        <v>35.82</v>
      </c>
      <c r="N37" t="str">
        <f t="shared" si="1"/>
        <v>Arabica</v>
      </c>
      <c r="O37" t="str">
        <f t="shared" si="2"/>
        <v>Dark</v>
      </c>
      <c r="P37" t="str">
        <f>_xlfn.XLOOKUP(Orders[[#This Row],[Customer ID]],customers!$A$1:$A$1001,customers!$I$1:$I$1001,,0)</f>
        <v>No</v>
      </c>
    </row>
    <row r="38" spans="1:16" x14ac:dyDescent="0.35">
      <c r="A38" s="2" t="s">
        <v>693</v>
      </c>
      <c r="B38" s="4">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s="9">
        <f t="shared" si="0"/>
        <v>8.73</v>
      </c>
      <c r="N38" t="str">
        <f t="shared" si="1"/>
        <v>Liberica</v>
      </c>
      <c r="O38" t="str">
        <f t="shared" si="2"/>
        <v>Medium</v>
      </c>
      <c r="P38" t="str">
        <f>_xlfn.XLOOKUP(Orders[[#This Row],[Customer ID]],customers!$A$1:$A$1001,customers!$I$1:$I$1001,,0)</f>
        <v>No</v>
      </c>
    </row>
    <row r="39" spans="1:16" x14ac:dyDescent="0.35">
      <c r="A39" s="2" t="s">
        <v>699</v>
      </c>
      <c r="B39" s="4">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9">
        <f>INDEX(products!$A$1:$G$49,MATCH(orders!$D39,products!$A$1:$A$49,0),MATCH(orders!L$1,products!$A$1:$G$1,0))</f>
        <v>9.51</v>
      </c>
      <c r="M39" s="9">
        <f t="shared" si="0"/>
        <v>28.53</v>
      </c>
      <c r="N39" t="str">
        <f t="shared" si="1"/>
        <v>Liberica</v>
      </c>
      <c r="O39" t="str">
        <f t="shared" si="2"/>
        <v>Light</v>
      </c>
      <c r="P39" t="str">
        <f>_xlfn.XLOOKUP(Orders[[#This Row],[Customer ID]],customers!$A$1:$A$1001,customers!$I$1:$I$1001,,0)</f>
        <v>No</v>
      </c>
    </row>
    <row r="40" spans="1:16" x14ac:dyDescent="0.35">
      <c r="A40" s="2" t="s">
        <v>705</v>
      </c>
      <c r="B40" s="4">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s="9">
        <f t="shared" si="0"/>
        <v>114.42499999999998</v>
      </c>
      <c r="N40" t="str">
        <f t="shared" si="1"/>
        <v>Robusta</v>
      </c>
      <c r="O40" t="str">
        <f t="shared" si="2"/>
        <v>Medium</v>
      </c>
      <c r="P40" t="str">
        <f>_xlfn.XLOOKUP(Orders[[#This Row],[Customer ID]],customers!$A$1:$A$1001,customers!$I$1:$I$1001,,0)</f>
        <v>No</v>
      </c>
    </row>
    <row r="41" spans="1:16" x14ac:dyDescent="0.35">
      <c r="A41" s="2" t="s">
        <v>711</v>
      </c>
      <c r="B41" s="4">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s="9">
        <f t="shared" si="0"/>
        <v>59.699999999999996</v>
      </c>
      <c r="N41" t="str">
        <f t="shared" si="1"/>
        <v>Robusta</v>
      </c>
      <c r="O41" t="str">
        <f t="shared" si="2"/>
        <v>Medium</v>
      </c>
      <c r="P41" t="str">
        <f>_xlfn.XLOOKUP(Orders[[#This Row],[Customer ID]],customers!$A$1:$A$1001,customers!$I$1:$I$1001,,0)</f>
        <v>Yes</v>
      </c>
    </row>
    <row r="42" spans="1:16" x14ac:dyDescent="0.35">
      <c r="A42" s="2" t="s">
        <v>715</v>
      </c>
      <c r="B42" s="4">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9">
        <f>INDEX(products!$A$1:$G$49,MATCH(orders!$D42,products!$A$1:$A$49,0),MATCH(orders!L$1,products!$A$1:$G$1,0))</f>
        <v>14.55</v>
      </c>
      <c r="M42" s="9">
        <f t="shared" si="0"/>
        <v>43.650000000000006</v>
      </c>
      <c r="N42" t="str">
        <f t="shared" si="1"/>
        <v>Liberica</v>
      </c>
      <c r="O42" t="str">
        <f t="shared" si="2"/>
        <v>Medium</v>
      </c>
      <c r="P42" t="str">
        <f>_xlfn.XLOOKUP(Orders[[#This Row],[Customer ID]],customers!$A$1:$A$1001,customers!$I$1:$I$1001,,0)</f>
        <v>No</v>
      </c>
    </row>
    <row r="43" spans="1:16" x14ac:dyDescent="0.35">
      <c r="A43" s="2" t="s">
        <v>720</v>
      </c>
      <c r="B43" s="4">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s="9">
        <f t="shared" si="0"/>
        <v>7.29</v>
      </c>
      <c r="N43" t="str">
        <f t="shared" si="1"/>
        <v>Excelsa</v>
      </c>
      <c r="O43" t="str">
        <f t="shared" si="2"/>
        <v>Dark</v>
      </c>
      <c r="P43" t="str">
        <f>_xlfn.XLOOKUP(Orders[[#This Row],[Customer ID]],customers!$A$1:$A$1001,customers!$I$1:$I$1001,,0)</f>
        <v>Yes</v>
      </c>
    </row>
    <row r="44" spans="1:16" x14ac:dyDescent="0.35">
      <c r="A44" s="2" t="s">
        <v>726</v>
      </c>
      <c r="B44" s="4">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s="9">
        <f t="shared" si="0"/>
        <v>8.0549999999999997</v>
      </c>
      <c r="N44" t="str">
        <f t="shared" si="1"/>
        <v>Robusta</v>
      </c>
      <c r="O44" t="str">
        <f t="shared" si="2"/>
        <v>Dark</v>
      </c>
      <c r="P44" t="str">
        <f>_xlfn.XLOOKUP(Orders[[#This Row],[Customer ID]],customers!$A$1:$A$1001,customers!$I$1:$I$1001,,0)</f>
        <v>Yes</v>
      </c>
    </row>
    <row r="45" spans="1:16" x14ac:dyDescent="0.35">
      <c r="A45" s="2" t="s">
        <v>733</v>
      </c>
      <c r="B45" s="4">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s="9">
        <f t="shared" si="0"/>
        <v>72.91</v>
      </c>
      <c r="N45" t="str">
        <f t="shared" si="1"/>
        <v>Liberica</v>
      </c>
      <c r="O45" t="str">
        <f t="shared" si="2"/>
        <v>Light</v>
      </c>
      <c r="P45" t="str">
        <f>_xlfn.XLOOKUP(Orders[[#This Row],[Customer ID]],customers!$A$1:$A$1001,customers!$I$1:$I$1001,,0)</f>
        <v>No</v>
      </c>
    </row>
    <row r="46" spans="1:16" x14ac:dyDescent="0.35">
      <c r="A46" s="2" t="s">
        <v>738</v>
      </c>
      <c r="B46" s="4">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9">
        <f>INDEX(products!$A$1:$G$49,MATCH(orders!$D46,products!$A$1:$A$49,0),MATCH(orders!L$1,products!$A$1:$G$1,0))</f>
        <v>8.25</v>
      </c>
      <c r="M46" s="9">
        <f t="shared" si="0"/>
        <v>16.5</v>
      </c>
      <c r="N46" t="str">
        <f t="shared" si="1"/>
        <v>Excelsa</v>
      </c>
      <c r="O46" t="str">
        <f t="shared" si="2"/>
        <v>Medium</v>
      </c>
      <c r="P46" t="str">
        <f>_xlfn.XLOOKUP(Orders[[#This Row],[Customer ID]],customers!$A$1:$A$1001,customers!$I$1:$I$1001,,0)</f>
        <v>Yes</v>
      </c>
    </row>
    <row r="47" spans="1:16" x14ac:dyDescent="0.35">
      <c r="A47" s="2" t="s">
        <v>744</v>
      </c>
      <c r="B47" s="4">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s="9">
        <f t="shared" si="0"/>
        <v>178.70999999999998</v>
      </c>
      <c r="N47" t="str">
        <f t="shared" si="1"/>
        <v>Liberica</v>
      </c>
      <c r="O47" t="str">
        <f t="shared" si="2"/>
        <v>Dark</v>
      </c>
      <c r="P47" t="str">
        <f>_xlfn.XLOOKUP(Orders[[#This Row],[Customer ID]],customers!$A$1:$A$1001,customers!$I$1:$I$1001,,0)</f>
        <v>No</v>
      </c>
    </row>
    <row r="48" spans="1:16" x14ac:dyDescent="0.35">
      <c r="A48" s="2" t="s">
        <v>750</v>
      </c>
      <c r="B48" s="4">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s="9">
        <f t="shared" si="0"/>
        <v>63.249999999999993</v>
      </c>
      <c r="N48" t="str">
        <f t="shared" si="1"/>
        <v>Excelsa</v>
      </c>
      <c r="O48" t="str">
        <f t="shared" si="2"/>
        <v>Medium</v>
      </c>
      <c r="P48" t="str">
        <f>_xlfn.XLOOKUP(Orders[[#This Row],[Customer ID]],customers!$A$1:$A$1001,customers!$I$1:$I$1001,,0)</f>
        <v>Yes</v>
      </c>
    </row>
    <row r="49" spans="1:16" x14ac:dyDescent="0.35">
      <c r="A49" s="2" t="s">
        <v>755</v>
      </c>
      <c r="B49" s="4">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s="9">
        <f t="shared" si="0"/>
        <v>7.77</v>
      </c>
      <c r="N49" t="str">
        <f t="shared" si="1"/>
        <v>Arabica</v>
      </c>
      <c r="O49" t="str">
        <f t="shared" si="2"/>
        <v>Light</v>
      </c>
      <c r="P49" t="str">
        <f>_xlfn.XLOOKUP(Orders[[#This Row],[Customer ID]],customers!$A$1:$A$1001,customers!$I$1:$I$1001,,0)</f>
        <v>Yes</v>
      </c>
    </row>
    <row r="50" spans="1:16" x14ac:dyDescent="0.35">
      <c r="A50" s="2" t="s">
        <v>761</v>
      </c>
      <c r="B50" s="4">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s="9">
        <f t="shared" si="0"/>
        <v>91.539999999999992</v>
      </c>
      <c r="N50" t="str">
        <f t="shared" si="1"/>
        <v>Arabica</v>
      </c>
      <c r="O50" t="str">
        <f t="shared" si="2"/>
        <v>Dark</v>
      </c>
      <c r="P50" t="str">
        <f>_xlfn.XLOOKUP(Orders[[#This Row],[Customer ID]],customers!$A$1:$A$1001,customers!$I$1:$I$1001,,0)</f>
        <v>No</v>
      </c>
    </row>
    <row r="51" spans="1:16" x14ac:dyDescent="0.35">
      <c r="A51" s="2" t="s">
        <v>766</v>
      </c>
      <c r="B51" s="4">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9">
        <f>INDEX(products!$A$1:$G$49,MATCH(orders!$D51,products!$A$1:$A$49,0),MATCH(orders!L$1,products!$A$1:$G$1,0))</f>
        <v>12.95</v>
      </c>
      <c r="M51" s="9">
        <f t="shared" si="0"/>
        <v>38.849999999999994</v>
      </c>
      <c r="N51" t="str">
        <f t="shared" si="1"/>
        <v>Arabica</v>
      </c>
      <c r="O51" t="str">
        <f t="shared" si="2"/>
        <v>Light</v>
      </c>
      <c r="P51" t="str">
        <f>_xlfn.XLOOKUP(Orders[[#This Row],[Customer ID]],customers!$A$1:$A$1001,customers!$I$1:$I$1001,,0)</f>
        <v>No</v>
      </c>
    </row>
    <row r="52" spans="1:16" x14ac:dyDescent="0.35">
      <c r="A52" s="2" t="s">
        <v>772</v>
      </c>
      <c r="B52" s="4">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9">
        <f>INDEX(products!$A$1:$G$49,MATCH(orders!$D52,products!$A$1:$A$49,0),MATCH(orders!L$1,products!$A$1:$G$1,0))</f>
        <v>7.77</v>
      </c>
      <c r="M52" s="9">
        <f t="shared" si="0"/>
        <v>15.54</v>
      </c>
      <c r="N52" t="str">
        <f t="shared" si="1"/>
        <v>Liberica</v>
      </c>
      <c r="O52" t="str">
        <f t="shared" si="2"/>
        <v>Dark</v>
      </c>
      <c r="P52" t="str">
        <f>_xlfn.XLOOKUP(Orders[[#This Row],[Customer ID]],customers!$A$1:$A$1001,customers!$I$1:$I$1001,,0)</f>
        <v>No</v>
      </c>
    </row>
    <row r="53" spans="1:16" x14ac:dyDescent="0.35">
      <c r="A53" s="2" t="s">
        <v>778</v>
      </c>
      <c r="B53" s="4">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s="9">
        <f t="shared" si="0"/>
        <v>145.82</v>
      </c>
      <c r="N53" t="str">
        <f t="shared" si="1"/>
        <v>Liberica</v>
      </c>
      <c r="O53" t="str">
        <f t="shared" si="2"/>
        <v>Light</v>
      </c>
      <c r="P53" t="str">
        <f>_xlfn.XLOOKUP(Orders[[#This Row],[Customer ID]],customers!$A$1:$A$1001,customers!$I$1:$I$1001,,0)</f>
        <v>Yes</v>
      </c>
    </row>
    <row r="54" spans="1:16" x14ac:dyDescent="0.35">
      <c r="A54" s="2" t="s">
        <v>784</v>
      </c>
      <c r="B54" s="4">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s="9">
        <f t="shared" si="0"/>
        <v>29.849999999999998</v>
      </c>
      <c r="N54" t="str">
        <f t="shared" si="1"/>
        <v>Robusta</v>
      </c>
      <c r="O54" t="str">
        <f t="shared" si="2"/>
        <v>Medium</v>
      </c>
      <c r="P54" t="str">
        <f>_xlfn.XLOOKUP(Orders[[#This Row],[Customer ID]],customers!$A$1:$A$1001,customers!$I$1:$I$1001,,0)</f>
        <v>No</v>
      </c>
    </row>
    <row r="55" spans="1:16" x14ac:dyDescent="0.35">
      <c r="A55" s="2" t="s">
        <v>784</v>
      </c>
      <c r="B55" s="4">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s="9">
        <f t="shared" si="0"/>
        <v>72.91</v>
      </c>
      <c r="N55" t="str">
        <f t="shared" si="1"/>
        <v>Liberica</v>
      </c>
      <c r="O55" t="str">
        <f t="shared" si="2"/>
        <v>Light</v>
      </c>
      <c r="P55" t="str">
        <f>_xlfn.XLOOKUP(Orders[[#This Row],[Customer ID]],customers!$A$1:$A$1001,customers!$I$1:$I$1001,,0)</f>
        <v>No</v>
      </c>
    </row>
    <row r="56" spans="1:16" x14ac:dyDescent="0.35">
      <c r="A56" s="2" t="s">
        <v>794</v>
      </c>
      <c r="B56" s="4">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9">
        <f>INDEX(products!$A$1:$G$49,MATCH(orders!$D56,products!$A$1:$A$49,0),MATCH(orders!L$1,products!$A$1:$G$1,0))</f>
        <v>14.55</v>
      </c>
      <c r="M56" s="9">
        <f t="shared" si="0"/>
        <v>72.75</v>
      </c>
      <c r="N56" t="str">
        <f t="shared" si="1"/>
        <v>Liberica</v>
      </c>
      <c r="O56" t="str">
        <f t="shared" si="2"/>
        <v>Medium</v>
      </c>
      <c r="P56" t="str">
        <f>_xlfn.XLOOKUP(Orders[[#This Row],[Customer ID]],customers!$A$1:$A$1001,customers!$I$1:$I$1001,,0)</f>
        <v>No</v>
      </c>
    </row>
    <row r="57" spans="1:16" x14ac:dyDescent="0.35">
      <c r="A57" s="2" t="s">
        <v>800</v>
      </c>
      <c r="B57" s="4">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9">
        <f>INDEX(products!$A$1:$G$49,MATCH(orders!$D57,products!$A$1:$A$49,0),MATCH(orders!L$1,products!$A$1:$G$1,0))</f>
        <v>15.85</v>
      </c>
      <c r="M57" s="9">
        <f t="shared" si="0"/>
        <v>47.55</v>
      </c>
      <c r="N57" t="str">
        <f t="shared" si="1"/>
        <v>Liberica</v>
      </c>
      <c r="O57" t="str">
        <f t="shared" si="2"/>
        <v>Light</v>
      </c>
      <c r="P57" t="str">
        <f>_xlfn.XLOOKUP(Orders[[#This Row],[Customer ID]],customers!$A$1:$A$1001,customers!$I$1:$I$1001,,0)</f>
        <v>No</v>
      </c>
    </row>
    <row r="58" spans="1:16" x14ac:dyDescent="0.35">
      <c r="A58" s="2" t="s">
        <v>805</v>
      </c>
      <c r="B58" s="4">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s="9">
        <f t="shared" si="0"/>
        <v>10.935</v>
      </c>
      <c r="N58" t="str">
        <f t="shared" si="1"/>
        <v>Excelsa</v>
      </c>
      <c r="O58" t="str">
        <f t="shared" si="2"/>
        <v>Dark</v>
      </c>
      <c r="P58" t="str">
        <f>_xlfn.XLOOKUP(Orders[[#This Row],[Customer ID]],customers!$A$1:$A$1001,customers!$I$1:$I$1001,,0)</f>
        <v>Yes</v>
      </c>
    </row>
    <row r="59" spans="1:16" x14ac:dyDescent="0.35">
      <c r="A59" s="2" t="s">
        <v>811</v>
      </c>
      <c r="B59" s="4">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9">
        <f>INDEX(products!$A$1:$G$49,MATCH(orders!$D59,products!$A$1:$A$49,0),MATCH(orders!L$1,products!$A$1:$G$1,0))</f>
        <v>14.85</v>
      </c>
      <c r="M59" s="9">
        <f t="shared" si="0"/>
        <v>59.4</v>
      </c>
      <c r="N59" t="str">
        <f t="shared" si="1"/>
        <v>Excelsa</v>
      </c>
      <c r="O59" t="str">
        <f t="shared" si="2"/>
        <v>Light</v>
      </c>
      <c r="P59" t="str">
        <f>_xlfn.XLOOKUP(Orders[[#This Row],[Customer ID]],customers!$A$1:$A$1001,customers!$I$1:$I$1001,,0)</f>
        <v>No</v>
      </c>
    </row>
    <row r="60" spans="1:16" x14ac:dyDescent="0.35">
      <c r="A60" s="2" t="s">
        <v>817</v>
      </c>
      <c r="B60" s="4">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s="9">
        <f t="shared" si="0"/>
        <v>89.35499999999999</v>
      </c>
      <c r="N60" t="str">
        <f t="shared" si="1"/>
        <v>Liberica</v>
      </c>
      <c r="O60" t="str">
        <f t="shared" si="2"/>
        <v>Dark</v>
      </c>
      <c r="P60" t="str">
        <f>_xlfn.XLOOKUP(Orders[[#This Row],[Customer ID]],customers!$A$1:$A$1001,customers!$I$1:$I$1001,,0)</f>
        <v>Yes</v>
      </c>
    </row>
    <row r="61" spans="1:16" x14ac:dyDescent="0.35">
      <c r="A61" s="2" t="s">
        <v>822</v>
      </c>
      <c r="B61" s="4">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9">
        <f>INDEX(products!$A$1:$G$49,MATCH(orders!$D61,products!$A$1:$A$49,0),MATCH(orders!L$1,products!$A$1:$G$1,0))</f>
        <v>8.73</v>
      </c>
      <c r="M61" s="9">
        <f t="shared" si="0"/>
        <v>26.19</v>
      </c>
      <c r="N61" t="str">
        <f t="shared" si="1"/>
        <v>Liberica</v>
      </c>
      <c r="O61" t="str">
        <f t="shared" si="2"/>
        <v>Medium</v>
      </c>
      <c r="P61" t="str">
        <f>_xlfn.XLOOKUP(Orders[[#This Row],[Customer ID]],customers!$A$1:$A$1001,customers!$I$1:$I$1001,,0)</f>
        <v>Yes</v>
      </c>
    </row>
    <row r="62" spans="1:16" x14ac:dyDescent="0.35">
      <c r="A62" s="2" t="s">
        <v>827</v>
      </c>
      <c r="B62" s="4">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s="9">
        <f t="shared" si="0"/>
        <v>114.42499999999998</v>
      </c>
      <c r="N62" t="str">
        <f t="shared" si="1"/>
        <v>Arabica</v>
      </c>
      <c r="O62" t="str">
        <f t="shared" si="2"/>
        <v>Dark</v>
      </c>
      <c r="P62" t="str">
        <f>_xlfn.XLOOKUP(Orders[[#This Row],[Customer ID]],customers!$A$1:$A$1001,customers!$I$1:$I$1001,,0)</f>
        <v>No</v>
      </c>
    </row>
    <row r="63" spans="1:16" x14ac:dyDescent="0.35">
      <c r="A63" s="2" t="s">
        <v>833</v>
      </c>
      <c r="B63" s="4">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s="9">
        <f t="shared" si="0"/>
        <v>26.849999999999994</v>
      </c>
      <c r="N63" t="str">
        <f t="shared" si="1"/>
        <v>Robusta</v>
      </c>
      <c r="O63" t="str">
        <f t="shared" si="2"/>
        <v>Dark</v>
      </c>
      <c r="P63" t="str">
        <f>_xlfn.XLOOKUP(Orders[[#This Row],[Customer ID]],customers!$A$1:$A$1001,customers!$I$1:$I$1001,,0)</f>
        <v>Yes</v>
      </c>
    </row>
    <row r="64" spans="1:16" x14ac:dyDescent="0.35">
      <c r="A64" s="2" t="s">
        <v>838</v>
      </c>
      <c r="B64" s="4">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s="9">
        <f t="shared" si="0"/>
        <v>23.774999999999999</v>
      </c>
      <c r="N64" t="str">
        <f t="shared" si="1"/>
        <v>Liberica</v>
      </c>
      <c r="O64" t="str">
        <f t="shared" si="2"/>
        <v>Light</v>
      </c>
      <c r="P64" t="str">
        <f>_xlfn.XLOOKUP(Orders[[#This Row],[Customer ID]],customers!$A$1:$A$1001,customers!$I$1:$I$1001,,0)</f>
        <v>Yes</v>
      </c>
    </row>
    <row r="65" spans="1:16" x14ac:dyDescent="0.35">
      <c r="A65" s="2" t="s">
        <v>843</v>
      </c>
      <c r="B65" s="4">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9">
        <f>INDEX(products!$A$1:$G$49,MATCH(orders!$D65,products!$A$1:$A$49,0),MATCH(orders!L$1,products!$A$1:$G$1,0))</f>
        <v>6.75</v>
      </c>
      <c r="M65" s="9">
        <f t="shared" si="0"/>
        <v>6.75</v>
      </c>
      <c r="N65" t="str">
        <f t="shared" si="1"/>
        <v>Arabica</v>
      </c>
      <c r="O65" t="str">
        <f t="shared" si="2"/>
        <v>Medium</v>
      </c>
      <c r="P65" t="str">
        <f>_xlfn.XLOOKUP(Orders[[#This Row],[Customer ID]],customers!$A$1:$A$1001,customers!$I$1:$I$1001,,0)</f>
        <v>No</v>
      </c>
    </row>
    <row r="66" spans="1:16" x14ac:dyDescent="0.35">
      <c r="A66" s="2" t="s">
        <v>849</v>
      </c>
      <c r="B66" s="4">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9">
        <f>INDEX(products!$A$1:$G$49,MATCH(orders!$D66,products!$A$1:$A$49,0),MATCH(orders!L$1,products!$A$1:$G$1,0))</f>
        <v>5.97</v>
      </c>
      <c r="M66" s="9">
        <f t="shared" si="0"/>
        <v>35.82</v>
      </c>
      <c r="N66" t="str">
        <f t="shared" si="1"/>
        <v>Robusta</v>
      </c>
      <c r="O66" t="str">
        <f t="shared" si="2"/>
        <v>Medium</v>
      </c>
      <c r="P66" t="str">
        <f>_xlfn.XLOOKUP(Orders[[#This Row],[Customer ID]],customers!$A$1:$A$1001,customers!$I$1:$I$1001,,0)</f>
        <v>Yes</v>
      </c>
    </row>
    <row r="67" spans="1:16" x14ac:dyDescent="0.35">
      <c r="A67" s="2" t="s">
        <v>854</v>
      </c>
      <c r="B67" s="4">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s="9">
        <f t="shared" ref="M67:M130" si="3">L67*E67</f>
        <v>82.339999999999989</v>
      </c>
      <c r="N67" t="str">
        <f t="shared" ref="N67:N130" si="4">IF(I67="Rob", "Robusta",IF(I67="Exc", "Excelsa", IF(I67="Ara", "Arabica", IF(I67="Lib","Liberica",""))))</f>
        <v>Robusta</v>
      </c>
      <c r="O67" t="str">
        <f t="shared" ref="O67:O130" si="5">IF(J67="M", "Medium",IF(J67="L", "Light", IF(J67="D","Dark","")))</f>
        <v>Dark</v>
      </c>
      <c r="P67" t="str">
        <f>_xlfn.XLOOKUP(Orders[[#This Row],[Customer ID]],customers!$A$1:$A$1001,customers!$I$1:$I$1001,,0)</f>
        <v>Yes</v>
      </c>
    </row>
    <row r="68" spans="1:16" x14ac:dyDescent="0.35">
      <c r="A68" s="2" t="s">
        <v>860</v>
      </c>
      <c r="B68" s="4">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s="9">
        <f t="shared" si="3"/>
        <v>7.169999999999999</v>
      </c>
      <c r="N68" t="str">
        <f t="shared" si="4"/>
        <v>Robusta</v>
      </c>
      <c r="O68" t="str">
        <f t="shared" si="5"/>
        <v>Light</v>
      </c>
      <c r="P68" t="str">
        <f>_xlfn.XLOOKUP(Orders[[#This Row],[Customer ID]],customers!$A$1:$A$1001,customers!$I$1:$I$1001,,0)</f>
        <v>Yes</v>
      </c>
    </row>
    <row r="69" spans="1:16" x14ac:dyDescent="0.35">
      <c r="A69" s="2" t="s">
        <v>866</v>
      </c>
      <c r="B69" s="4">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s="9">
        <f t="shared" si="3"/>
        <v>9.51</v>
      </c>
      <c r="N69" t="str">
        <f t="shared" si="4"/>
        <v>Liberica</v>
      </c>
      <c r="O69" t="str">
        <f t="shared" si="5"/>
        <v>Light</v>
      </c>
      <c r="P69" t="str">
        <f>_xlfn.XLOOKUP(Orders[[#This Row],[Customer ID]],customers!$A$1:$A$1001,customers!$I$1:$I$1001,,0)</f>
        <v>No</v>
      </c>
    </row>
    <row r="70" spans="1:16" x14ac:dyDescent="0.35">
      <c r="A70" s="2" t="s">
        <v>872</v>
      </c>
      <c r="B70" s="4">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s="9">
        <f t="shared" si="3"/>
        <v>2.9849999999999999</v>
      </c>
      <c r="N70" t="str">
        <f t="shared" si="4"/>
        <v>Robusta</v>
      </c>
      <c r="O70" t="str">
        <f t="shared" si="5"/>
        <v>Medium</v>
      </c>
      <c r="P70" t="str">
        <f>_xlfn.XLOOKUP(Orders[[#This Row],[Customer ID]],customers!$A$1:$A$1001,customers!$I$1:$I$1001,,0)</f>
        <v>No</v>
      </c>
    </row>
    <row r="71" spans="1:16" x14ac:dyDescent="0.35">
      <c r="A71" s="2" t="s">
        <v>878</v>
      </c>
      <c r="B71" s="4">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s="9">
        <f t="shared" si="3"/>
        <v>59.699999999999996</v>
      </c>
      <c r="N71" t="str">
        <f t="shared" si="4"/>
        <v>Robusta</v>
      </c>
      <c r="O71" t="str">
        <f t="shared" si="5"/>
        <v>Medium</v>
      </c>
      <c r="P71" t="str">
        <f>_xlfn.XLOOKUP(Orders[[#This Row],[Customer ID]],customers!$A$1:$A$1001,customers!$I$1:$I$1001,,0)</f>
        <v>Yes</v>
      </c>
    </row>
    <row r="72" spans="1:16" x14ac:dyDescent="0.35">
      <c r="A72" s="2" t="s">
        <v>885</v>
      </c>
      <c r="B72" s="4">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s="9">
        <f t="shared" si="3"/>
        <v>136.61999999999998</v>
      </c>
      <c r="N72" t="str">
        <f t="shared" si="4"/>
        <v>Excelsa</v>
      </c>
      <c r="O72" t="str">
        <f t="shared" si="5"/>
        <v>Light</v>
      </c>
      <c r="P72" t="str">
        <f>_xlfn.XLOOKUP(Orders[[#This Row],[Customer ID]],customers!$A$1:$A$1001,customers!$I$1:$I$1001,,0)</f>
        <v>No</v>
      </c>
    </row>
    <row r="73" spans="1:16" x14ac:dyDescent="0.35">
      <c r="A73" s="2" t="s">
        <v>891</v>
      </c>
      <c r="B73" s="4">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s="9">
        <f t="shared" si="3"/>
        <v>9.51</v>
      </c>
      <c r="N73" t="str">
        <f t="shared" si="4"/>
        <v>Liberica</v>
      </c>
      <c r="O73" t="str">
        <f t="shared" si="5"/>
        <v>Light</v>
      </c>
      <c r="P73" t="str">
        <f>_xlfn.XLOOKUP(Orders[[#This Row],[Customer ID]],customers!$A$1:$A$1001,customers!$I$1:$I$1001,,0)</f>
        <v>No</v>
      </c>
    </row>
    <row r="74" spans="1:16" x14ac:dyDescent="0.35">
      <c r="A74" s="2" t="s">
        <v>897</v>
      </c>
      <c r="B74" s="4">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s="9">
        <f t="shared" si="3"/>
        <v>77.624999999999986</v>
      </c>
      <c r="N74" t="str">
        <f t="shared" si="4"/>
        <v>Arabica</v>
      </c>
      <c r="O74" t="str">
        <f t="shared" si="5"/>
        <v>Medium</v>
      </c>
      <c r="P74" t="str">
        <f>_xlfn.XLOOKUP(Orders[[#This Row],[Customer ID]],customers!$A$1:$A$1001,customers!$I$1:$I$1001,,0)</f>
        <v>No</v>
      </c>
    </row>
    <row r="75" spans="1:16" x14ac:dyDescent="0.35">
      <c r="A75" s="2" t="s">
        <v>902</v>
      </c>
      <c r="B75" s="4">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s="9">
        <f t="shared" si="3"/>
        <v>21.825000000000003</v>
      </c>
      <c r="N75" t="str">
        <f t="shared" si="4"/>
        <v>Liberica</v>
      </c>
      <c r="O75" t="str">
        <f t="shared" si="5"/>
        <v>Medium</v>
      </c>
      <c r="P75" t="str">
        <f>_xlfn.XLOOKUP(Orders[[#This Row],[Customer ID]],customers!$A$1:$A$1001,customers!$I$1:$I$1001,,0)</f>
        <v>Yes</v>
      </c>
    </row>
    <row r="76" spans="1:16" x14ac:dyDescent="0.35">
      <c r="A76" s="2" t="s">
        <v>907</v>
      </c>
      <c r="B76" s="4">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9">
        <f>INDEX(products!$A$1:$G$49,MATCH(orders!$D76,products!$A$1:$A$49,0),MATCH(orders!L$1,products!$A$1:$G$1,0))</f>
        <v>8.91</v>
      </c>
      <c r="M76" s="9">
        <f t="shared" si="3"/>
        <v>17.82</v>
      </c>
      <c r="N76" t="str">
        <f t="shared" si="4"/>
        <v>Excelsa</v>
      </c>
      <c r="O76" t="str">
        <f t="shared" si="5"/>
        <v>Light</v>
      </c>
      <c r="P76" t="str">
        <f>_xlfn.XLOOKUP(Orders[[#This Row],[Customer ID]],customers!$A$1:$A$1001,customers!$I$1:$I$1001,,0)</f>
        <v>Yes</v>
      </c>
    </row>
    <row r="77" spans="1:16" x14ac:dyDescent="0.35">
      <c r="A77" s="2" t="s">
        <v>913</v>
      </c>
      <c r="B77" s="4">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s="9">
        <f t="shared" si="3"/>
        <v>53.699999999999996</v>
      </c>
      <c r="N77" t="str">
        <f t="shared" si="4"/>
        <v>Robusta</v>
      </c>
      <c r="O77" t="str">
        <f t="shared" si="5"/>
        <v>Dark</v>
      </c>
      <c r="P77" t="str">
        <f>_xlfn.XLOOKUP(Orders[[#This Row],[Customer ID]],customers!$A$1:$A$1001,customers!$I$1:$I$1001,,0)</f>
        <v>Yes</v>
      </c>
    </row>
    <row r="78" spans="1:16" x14ac:dyDescent="0.35">
      <c r="A78" s="2" t="s">
        <v>919</v>
      </c>
      <c r="B78" s="4">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s="9">
        <f t="shared" si="3"/>
        <v>3.5849999999999995</v>
      </c>
      <c r="N78" t="str">
        <f t="shared" si="4"/>
        <v>Robusta</v>
      </c>
      <c r="O78" t="str">
        <f t="shared" si="5"/>
        <v>Light</v>
      </c>
      <c r="P78" t="str">
        <f>_xlfn.XLOOKUP(Orders[[#This Row],[Customer ID]],customers!$A$1:$A$1001,customers!$I$1:$I$1001,,0)</f>
        <v>Yes</v>
      </c>
    </row>
    <row r="79" spans="1:16" x14ac:dyDescent="0.35">
      <c r="A79" s="2" t="s">
        <v>924</v>
      </c>
      <c r="B79" s="4">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s="9">
        <f t="shared" si="3"/>
        <v>7.29</v>
      </c>
      <c r="N79" t="str">
        <f t="shared" si="4"/>
        <v>Excelsa</v>
      </c>
      <c r="O79" t="str">
        <f t="shared" si="5"/>
        <v>Dark</v>
      </c>
      <c r="P79" t="str">
        <f>_xlfn.XLOOKUP(Orders[[#This Row],[Customer ID]],customers!$A$1:$A$1001,customers!$I$1:$I$1001,,0)</f>
        <v>No</v>
      </c>
    </row>
    <row r="80" spans="1:16" x14ac:dyDescent="0.35">
      <c r="A80" s="2" t="s">
        <v>930</v>
      </c>
      <c r="B80" s="4">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9">
        <f>INDEX(products!$A$1:$G$49,MATCH(orders!$D80,products!$A$1:$A$49,0),MATCH(orders!L$1,products!$A$1:$G$1,0))</f>
        <v>6.75</v>
      </c>
      <c r="M80" s="9">
        <f t="shared" si="3"/>
        <v>40.5</v>
      </c>
      <c r="N80" t="str">
        <f t="shared" si="4"/>
        <v>Arabica</v>
      </c>
      <c r="O80" t="str">
        <f t="shared" si="5"/>
        <v>Medium</v>
      </c>
      <c r="P80" t="str">
        <f>_xlfn.XLOOKUP(Orders[[#This Row],[Customer ID]],customers!$A$1:$A$1001,customers!$I$1:$I$1001,,0)</f>
        <v>Yes</v>
      </c>
    </row>
    <row r="81" spans="1:16" x14ac:dyDescent="0.35">
      <c r="A81" s="2" t="s">
        <v>936</v>
      </c>
      <c r="B81" s="4">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9">
        <f>INDEX(products!$A$1:$G$49,MATCH(orders!$D81,products!$A$1:$A$49,0),MATCH(orders!L$1,products!$A$1:$G$1,0))</f>
        <v>11.95</v>
      </c>
      <c r="M81" s="9">
        <f t="shared" si="3"/>
        <v>47.8</v>
      </c>
      <c r="N81" t="str">
        <f t="shared" si="4"/>
        <v>Robusta</v>
      </c>
      <c r="O81" t="str">
        <f t="shared" si="5"/>
        <v>Light</v>
      </c>
      <c r="P81" t="str">
        <f>_xlfn.XLOOKUP(Orders[[#This Row],[Customer ID]],customers!$A$1:$A$1001,customers!$I$1:$I$1001,,0)</f>
        <v>No</v>
      </c>
    </row>
    <row r="82" spans="1:16" x14ac:dyDescent="0.35">
      <c r="A82" s="2" t="s">
        <v>942</v>
      </c>
      <c r="B82" s="4">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9">
        <f>INDEX(products!$A$1:$G$49,MATCH(orders!$D82,products!$A$1:$A$49,0),MATCH(orders!L$1,products!$A$1:$G$1,0))</f>
        <v>7.77</v>
      </c>
      <c r="M82" s="9">
        <f t="shared" si="3"/>
        <v>38.849999999999994</v>
      </c>
      <c r="N82" t="str">
        <f t="shared" si="4"/>
        <v>Arabica</v>
      </c>
      <c r="O82" t="str">
        <f t="shared" si="5"/>
        <v>Light</v>
      </c>
      <c r="P82" t="str">
        <f>_xlfn.XLOOKUP(Orders[[#This Row],[Customer ID]],customers!$A$1:$A$1001,customers!$I$1:$I$1001,,0)</f>
        <v>Yes</v>
      </c>
    </row>
    <row r="83" spans="1:16" x14ac:dyDescent="0.35">
      <c r="A83" s="2" t="s">
        <v>948</v>
      </c>
      <c r="B83" s="4">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s="9">
        <f t="shared" si="3"/>
        <v>109.36499999999999</v>
      </c>
      <c r="N83" t="str">
        <f t="shared" si="4"/>
        <v>Liberica</v>
      </c>
      <c r="O83" t="str">
        <f t="shared" si="5"/>
        <v>Light</v>
      </c>
      <c r="P83" t="str">
        <f>_xlfn.XLOOKUP(Orders[[#This Row],[Customer ID]],customers!$A$1:$A$1001,customers!$I$1:$I$1001,,0)</f>
        <v>Yes</v>
      </c>
    </row>
    <row r="84" spans="1:16" x14ac:dyDescent="0.35">
      <c r="A84" s="2" t="s">
        <v>954</v>
      </c>
      <c r="B84" s="4">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s="9">
        <f t="shared" si="3"/>
        <v>100.39499999999998</v>
      </c>
      <c r="N84" t="str">
        <f t="shared" si="4"/>
        <v>Liberica</v>
      </c>
      <c r="O84" t="str">
        <f t="shared" si="5"/>
        <v>Medium</v>
      </c>
      <c r="P84" t="str">
        <f>_xlfn.XLOOKUP(Orders[[#This Row],[Customer ID]],customers!$A$1:$A$1001,customers!$I$1:$I$1001,,0)</f>
        <v>Yes</v>
      </c>
    </row>
    <row r="85" spans="1:16" x14ac:dyDescent="0.35">
      <c r="A85" s="2" t="s">
        <v>960</v>
      </c>
      <c r="B85" s="4">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s="9">
        <f t="shared" si="3"/>
        <v>82.339999999999989</v>
      </c>
      <c r="N85" t="str">
        <f t="shared" si="4"/>
        <v>Robusta</v>
      </c>
      <c r="O85" t="str">
        <f t="shared" si="5"/>
        <v>Dark</v>
      </c>
      <c r="P85" t="str">
        <f>_xlfn.XLOOKUP(Orders[[#This Row],[Customer ID]],customers!$A$1:$A$1001,customers!$I$1:$I$1001,,0)</f>
        <v>Yes</v>
      </c>
    </row>
    <row r="86" spans="1:16" x14ac:dyDescent="0.35">
      <c r="A86" s="2" t="s">
        <v>965</v>
      </c>
      <c r="B86" s="4">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9">
        <f>INDEX(products!$A$1:$G$49,MATCH(orders!$D86,products!$A$1:$A$49,0),MATCH(orders!L$1,products!$A$1:$G$1,0))</f>
        <v>9.51</v>
      </c>
      <c r="M86" s="9">
        <f t="shared" si="3"/>
        <v>9.51</v>
      </c>
      <c r="N86" t="str">
        <f t="shared" si="4"/>
        <v>Liberica</v>
      </c>
      <c r="O86" t="str">
        <f t="shared" si="5"/>
        <v>Light</v>
      </c>
      <c r="P86" t="str">
        <f>_xlfn.XLOOKUP(Orders[[#This Row],[Customer ID]],customers!$A$1:$A$1001,customers!$I$1:$I$1001,,0)</f>
        <v>No</v>
      </c>
    </row>
    <row r="87" spans="1:16" x14ac:dyDescent="0.35">
      <c r="A87" s="2" t="s">
        <v>971</v>
      </c>
      <c r="B87" s="4">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s="9">
        <f t="shared" si="3"/>
        <v>89.35499999999999</v>
      </c>
      <c r="N87" t="str">
        <f t="shared" si="4"/>
        <v>Arabica</v>
      </c>
      <c r="O87" t="str">
        <f t="shared" si="5"/>
        <v>Light</v>
      </c>
      <c r="P87" t="str">
        <f>_xlfn.XLOOKUP(Orders[[#This Row],[Customer ID]],customers!$A$1:$A$1001,customers!$I$1:$I$1001,,0)</f>
        <v>No</v>
      </c>
    </row>
    <row r="88" spans="1:16" x14ac:dyDescent="0.35">
      <c r="A88" s="2" t="s">
        <v>971</v>
      </c>
      <c r="B88" s="4">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s="9">
        <f t="shared" si="3"/>
        <v>11.94</v>
      </c>
      <c r="N88" t="str">
        <f t="shared" si="4"/>
        <v>Arabica</v>
      </c>
      <c r="O88" t="str">
        <f t="shared" si="5"/>
        <v>Dark</v>
      </c>
      <c r="P88" t="str">
        <f>_xlfn.XLOOKUP(Orders[[#This Row],[Customer ID]],customers!$A$1:$A$1001,customers!$I$1:$I$1001,,0)</f>
        <v>No</v>
      </c>
    </row>
    <row r="89" spans="1:16" x14ac:dyDescent="0.35">
      <c r="A89" s="2" t="s">
        <v>980</v>
      </c>
      <c r="B89" s="4">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9">
        <f>INDEX(products!$A$1:$G$49,MATCH(orders!$D89,products!$A$1:$A$49,0),MATCH(orders!L$1,products!$A$1:$G$1,0))</f>
        <v>11.25</v>
      </c>
      <c r="M89" s="9">
        <f t="shared" si="3"/>
        <v>33.75</v>
      </c>
      <c r="N89" t="str">
        <f t="shared" si="4"/>
        <v>Arabica</v>
      </c>
      <c r="O89" t="str">
        <f t="shared" si="5"/>
        <v>Medium</v>
      </c>
      <c r="P89" t="str">
        <f>_xlfn.XLOOKUP(Orders[[#This Row],[Customer ID]],customers!$A$1:$A$1001,customers!$I$1:$I$1001,,0)</f>
        <v>No</v>
      </c>
    </row>
    <row r="90" spans="1:16" x14ac:dyDescent="0.35">
      <c r="A90" s="2" t="s">
        <v>985</v>
      </c>
      <c r="B90" s="4">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9">
        <f>INDEX(products!$A$1:$G$49,MATCH(orders!$D90,products!$A$1:$A$49,0),MATCH(orders!L$1,products!$A$1:$G$1,0))</f>
        <v>11.95</v>
      </c>
      <c r="M90" s="9">
        <f t="shared" si="3"/>
        <v>35.849999999999994</v>
      </c>
      <c r="N90" t="str">
        <f t="shared" si="4"/>
        <v>Robusta</v>
      </c>
      <c r="O90" t="str">
        <f t="shared" si="5"/>
        <v>Light</v>
      </c>
      <c r="P90" t="str">
        <f>_xlfn.XLOOKUP(Orders[[#This Row],[Customer ID]],customers!$A$1:$A$1001,customers!$I$1:$I$1001,,0)</f>
        <v>No</v>
      </c>
    </row>
    <row r="91" spans="1:16" x14ac:dyDescent="0.35">
      <c r="A91" s="2" t="s">
        <v>990</v>
      </c>
      <c r="B91" s="4">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9">
        <f>INDEX(products!$A$1:$G$49,MATCH(orders!$D91,products!$A$1:$A$49,0),MATCH(orders!L$1,products!$A$1:$G$1,0))</f>
        <v>12.95</v>
      </c>
      <c r="M91" s="9">
        <f t="shared" si="3"/>
        <v>77.699999999999989</v>
      </c>
      <c r="N91" t="str">
        <f t="shared" si="4"/>
        <v>Arabica</v>
      </c>
      <c r="O91" t="str">
        <f t="shared" si="5"/>
        <v>Light</v>
      </c>
      <c r="P91" t="str">
        <f>_xlfn.XLOOKUP(Orders[[#This Row],[Customer ID]],customers!$A$1:$A$1001,customers!$I$1:$I$1001,,0)</f>
        <v>No</v>
      </c>
    </row>
    <row r="92" spans="1:16" x14ac:dyDescent="0.35">
      <c r="A92" s="2" t="s">
        <v>996</v>
      </c>
      <c r="B92" s="4">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9">
        <f>INDEX(products!$A$1:$G$49,MATCH(orders!$D92,products!$A$1:$A$49,0),MATCH(orders!L$1,products!$A$1:$G$1,0))</f>
        <v>12.95</v>
      </c>
      <c r="M92" s="9">
        <f t="shared" si="3"/>
        <v>51.8</v>
      </c>
      <c r="N92" t="str">
        <f t="shared" si="4"/>
        <v>Arabica</v>
      </c>
      <c r="O92" t="str">
        <f t="shared" si="5"/>
        <v>Light</v>
      </c>
      <c r="P92" t="str">
        <f>_xlfn.XLOOKUP(Orders[[#This Row],[Customer ID]],customers!$A$1:$A$1001,customers!$I$1:$I$1001,,0)</f>
        <v>Yes</v>
      </c>
    </row>
    <row r="93" spans="1:16" x14ac:dyDescent="0.35">
      <c r="A93" s="2" t="s">
        <v>1001</v>
      </c>
      <c r="B93" s="4">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s="9">
        <f t="shared" si="3"/>
        <v>103.49999999999999</v>
      </c>
      <c r="N93" t="str">
        <f t="shared" si="4"/>
        <v>Arabica</v>
      </c>
      <c r="O93" t="str">
        <f t="shared" si="5"/>
        <v>Medium</v>
      </c>
      <c r="P93" t="str">
        <f>_xlfn.XLOOKUP(Orders[[#This Row],[Customer ID]],customers!$A$1:$A$1001,customers!$I$1:$I$1001,,0)</f>
        <v>No</v>
      </c>
    </row>
    <row r="94" spans="1:16" x14ac:dyDescent="0.35">
      <c r="A94" s="2" t="s">
        <v>1007</v>
      </c>
      <c r="B94" s="4">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s="9">
        <f t="shared" si="3"/>
        <v>44.55</v>
      </c>
      <c r="N94" t="str">
        <f t="shared" si="4"/>
        <v>Excelsa</v>
      </c>
      <c r="O94" t="str">
        <f t="shared" si="5"/>
        <v>Light</v>
      </c>
      <c r="P94" t="str">
        <f>_xlfn.XLOOKUP(Orders[[#This Row],[Customer ID]],customers!$A$1:$A$1001,customers!$I$1:$I$1001,,0)</f>
        <v>Yes</v>
      </c>
    </row>
    <row r="95" spans="1:16" x14ac:dyDescent="0.35">
      <c r="A95" s="2" t="s">
        <v>1012</v>
      </c>
      <c r="B95" s="4">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9">
        <f>INDEX(products!$A$1:$G$49,MATCH(orders!$D95,products!$A$1:$A$49,0),MATCH(orders!L$1,products!$A$1:$G$1,0))</f>
        <v>8.91</v>
      </c>
      <c r="M95" s="9">
        <f t="shared" si="3"/>
        <v>35.64</v>
      </c>
      <c r="N95" t="str">
        <f t="shared" si="4"/>
        <v>Excelsa</v>
      </c>
      <c r="O95" t="str">
        <f t="shared" si="5"/>
        <v>Light</v>
      </c>
      <c r="P95" t="str">
        <f>_xlfn.XLOOKUP(Orders[[#This Row],[Customer ID]],customers!$A$1:$A$1001,customers!$I$1:$I$1001,,0)</f>
        <v>Yes</v>
      </c>
    </row>
    <row r="96" spans="1:16" x14ac:dyDescent="0.35">
      <c r="A96" s="2" t="s">
        <v>1018</v>
      </c>
      <c r="B96" s="4">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s="9">
        <f t="shared" si="3"/>
        <v>17.91</v>
      </c>
      <c r="N96" t="str">
        <f t="shared" si="4"/>
        <v>Arabica</v>
      </c>
      <c r="O96" t="str">
        <f t="shared" si="5"/>
        <v>Dark</v>
      </c>
      <c r="P96" t="str">
        <f>_xlfn.XLOOKUP(Orders[[#This Row],[Customer ID]],customers!$A$1:$A$1001,customers!$I$1:$I$1001,,0)</f>
        <v>Yes</v>
      </c>
    </row>
    <row r="97" spans="1:16" x14ac:dyDescent="0.35">
      <c r="A97" s="2" t="s">
        <v>1022</v>
      </c>
      <c r="B97" s="4">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s="9">
        <f t="shared" si="3"/>
        <v>155.24999999999997</v>
      </c>
      <c r="N97" t="str">
        <f t="shared" si="4"/>
        <v>Arabica</v>
      </c>
      <c r="O97" t="str">
        <f t="shared" si="5"/>
        <v>Medium</v>
      </c>
      <c r="P97" t="str">
        <f>_xlfn.XLOOKUP(Orders[[#This Row],[Customer ID]],customers!$A$1:$A$1001,customers!$I$1:$I$1001,,0)</f>
        <v>No</v>
      </c>
    </row>
    <row r="98" spans="1:16" x14ac:dyDescent="0.35">
      <c r="A98" s="2" t="s">
        <v>1027</v>
      </c>
      <c r="B98" s="4">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s="9">
        <f t="shared" si="3"/>
        <v>5.97</v>
      </c>
      <c r="N98" t="str">
        <f t="shared" si="4"/>
        <v>Arabica</v>
      </c>
      <c r="O98" t="str">
        <f t="shared" si="5"/>
        <v>Dark</v>
      </c>
      <c r="P98" t="str">
        <f>_xlfn.XLOOKUP(Orders[[#This Row],[Customer ID]],customers!$A$1:$A$1001,customers!$I$1:$I$1001,,0)</f>
        <v>No</v>
      </c>
    </row>
    <row r="99" spans="1:16" x14ac:dyDescent="0.35">
      <c r="A99" s="2" t="s">
        <v>1032</v>
      </c>
      <c r="B99" s="4">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9">
        <f>INDEX(products!$A$1:$G$49,MATCH(orders!$D99,products!$A$1:$A$49,0),MATCH(orders!L$1,products!$A$1:$G$1,0))</f>
        <v>6.75</v>
      </c>
      <c r="M99" s="9">
        <f t="shared" si="3"/>
        <v>13.5</v>
      </c>
      <c r="N99" t="str">
        <f t="shared" si="4"/>
        <v>Arabica</v>
      </c>
      <c r="O99" t="str">
        <f t="shared" si="5"/>
        <v>Medium</v>
      </c>
      <c r="P99" t="str">
        <f>_xlfn.XLOOKUP(Orders[[#This Row],[Customer ID]],customers!$A$1:$A$1001,customers!$I$1:$I$1001,,0)</f>
        <v>No</v>
      </c>
    </row>
    <row r="100" spans="1:16" x14ac:dyDescent="0.35">
      <c r="A100" s="2" t="s">
        <v>1038</v>
      </c>
      <c r="B100" s="4">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s="9">
        <f t="shared" si="3"/>
        <v>2.9849999999999999</v>
      </c>
      <c r="N100" t="str">
        <f t="shared" si="4"/>
        <v>Arabica</v>
      </c>
      <c r="O100" t="str">
        <f t="shared" si="5"/>
        <v>Dark</v>
      </c>
      <c r="P100" t="str">
        <f>_xlfn.XLOOKUP(Orders[[#This Row],[Customer ID]],customers!$A$1:$A$1001,customers!$I$1:$I$1001,,0)</f>
        <v>No</v>
      </c>
    </row>
    <row r="101" spans="1:16" x14ac:dyDescent="0.35">
      <c r="A101" s="2" t="s">
        <v>1043</v>
      </c>
      <c r="B101" s="4">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s="9">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4">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s="9">
        <f t="shared" si="3"/>
        <v>7.77</v>
      </c>
      <c r="N102" t="str">
        <f t="shared" si="4"/>
        <v>Arabica</v>
      </c>
      <c r="O102" t="str">
        <f t="shared" si="5"/>
        <v>Light</v>
      </c>
      <c r="P102" t="str">
        <f>_xlfn.XLOOKUP(Orders[[#This Row],[Customer ID]],customers!$A$1:$A$1001,customers!$I$1:$I$1001,,0)</f>
        <v>Yes</v>
      </c>
    </row>
    <row r="103" spans="1:16" x14ac:dyDescent="0.35">
      <c r="A103" s="2" t="s">
        <v>1053</v>
      </c>
      <c r="B103" s="4">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s="9">
        <f t="shared" si="3"/>
        <v>148.92499999999998</v>
      </c>
      <c r="N103" t="str">
        <f t="shared" si="4"/>
        <v>Liberica</v>
      </c>
      <c r="O103" t="str">
        <f t="shared" si="5"/>
        <v>Dark</v>
      </c>
      <c r="P103" t="str">
        <f>_xlfn.XLOOKUP(Orders[[#This Row],[Customer ID]],customers!$A$1:$A$1001,customers!$I$1:$I$1001,,0)</f>
        <v>Yes</v>
      </c>
    </row>
    <row r="104" spans="1:16" x14ac:dyDescent="0.35">
      <c r="A104" s="2" t="s">
        <v>1059</v>
      </c>
      <c r="B104" s="4">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s="9">
        <f t="shared" si="3"/>
        <v>38.849999999999994</v>
      </c>
      <c r="N104" t="str">
        <f t="shared" si="4"/>
        <v>Liberica</v>
      </c>
      <c r="O104" t="str">
        <f t="shared" si="5"/>
        <v>Dark</v>
      </c>
      <c r="P104" t="str">
        <f>_xlfn.XLOOKUP(Orders[[#This Row],[Customer ID]],customers!$A$1:$A$1001,customers!$I$1:$I$1001,,0)</f>
        <v>Yes</v>
      </c>
    </row>
    <row r="105" spans="1:16" x14ac:dyDescent="0.35">
      <c r="A105" s="2" t="s">
        <v>1065</v>
      </c>
      <c r="B105" s="4">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s="9">
        <f t="shared" si="3"/>
        <v>11.94</v>
      </c>
      <c r="N105" t="str">
        <f t="shared" si="4"/>
        <v>Robusta</v>
      </c>
      <c r="O105" t="str">
        <f t="shared" si="5"/>
        <v>Medium</v>
      </c>
      <c r="P105" t="str">
        <f>_xlfn.XLOOKUP(Orders[[#This Row],[Customer ID]],customers!$A$1:$A$1001,customers!$I$1:$I$1001,,0)</f>
        <v>No</v>
      </c>
    </row>
    <row r="106" spans="1:16" x14ac:dyDescent="0.35">
      <c r="A106" s="2" t="s">
        <v>1071</v>
      </c>
      <c r="B106" s="4">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s="9">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4">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s="9">
        <f t="shared" si="3"/>
        <v>40.5</v>
      </c>
      <c r="N107" t="str">
        <f t="shared" si="4"/>
        <v>Arabica</v>
      </c>
      <c r="O107" t="str">
        <f t="shared" si="5"/>
        <v>Medium</v>
      </c>
      <c r="P107" t="str">
        <f>_xlfn.XLOOKUP(Orders[[#This Row],[Customer ID]],customers!$A$1:$A$1001,customers!$I$1:$I$1001,,0)</f>
        <v>Yes</v>
      </c>
    </row>
    <row r="108" spans="1:16" x14ac:dyDescent="0.35">
      <c r="A108" s="2" t="s">
        <v>1083</v>
      </c>
      <c r="B108" s="4">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s="9">
        <f t="shared" si="3"/>
        <v>24.3</v>
      </c>
      <c r="N108" t="str">
        <f t="shared" si="4"/>
        <v>Excelsa</v>
      </c>
      <c r="O108" t="str">
        <f t="shared" si="5"/>
        <v>Dark</v>
      </c>
      <c r="P108" t="str">
        <f>_xlfn.XLOOKUP(Orders[[#This Row],[Customer ID]],customers!$A$1:$A$1001,customers!$I$1:$I$1001,,0)</f>
        <v>No</v>
      </c>
    </row>
    <row r="109" spans="1:16" x14ac:dyDescent="0.35">
      <c r="A109" s="2" t="s">
        <v>1089</v>
      </c>
      <c r="B109" s="4">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s="9">
        <f t="shared" si="3"/>
        <v>17.91</v>
      </c>
      <c r="N109" t="str">
        <f t="shared" si="4"/>
        <v>Robusta</v>
      </c>
      <c r="O109" t="str">
        <f t="shared" si="5"/>
        <v>Medium</v>
      </c>
      <c r="P109" t="str">
        <f>_xlfn.XLOOKUP(Orders[[#This Row],[Customer ID]],customers!$A$1:$A$1001,customers!$I$1:$I$1001,,0)</f>
        <v>Yes</v>
      </c>
    </row>
    <row r="110" spans="1:16" x14ac:dyDescent="0.35">
      <c r="A110" s="2" t="s">
        <v>1095</v>
      </c>
      <c r="B110" s="4">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s="9">
        <f t="shared" si="3"/>
        <v>27</v>
      </c>
      <c r="N110" t="str">
        <f t="shared" si="4"/>
        <v>Arabica</v>
      </c>
      <c r="O110" t="str">
        <f t="shared" si="5"/>
        <v>Medium</v>
      </c>
      <c r="P110" t="str">
        <f>_xlfn.XLOOKUP(Orders[[#This Row],[Customer ID]],customers!$A$1:$A$1001,customers!$I$1:$I$1001,,0)</f>
        <v>No</v>
      </c>
    </row>
    <row r="111" spans="1:16" x14ac:dyDescent="0.35">
      <c r="A111" s="2" t="s">
        <v>1100</v>
      </c>
      <c r="B111" s="4">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s="9">
        <f t="shared" si="3"/>
        <v>7.77</v>
      </c>
      <c r="N111" t="str">
        <f t="shared" si="4"/>
        <v>Liberica</v>
      </c>
      <c r="O111" t="str">
        <f t="shared" si="5"/>
        <v>Dark</v>
      </c>
      <c r="P111" t="str">
        <f>_xlfn.XLOOKUP(Orders[[#This Row],[Customer ID]],customers!$A$1:$A$1001,customers!$I$1:$I$1001,,0)</f>
        <v>Yes</v>
      </c>
    </row>
    <row r="112" spans="1:16" x14ac:dyDescent="0.35">
      <c r="A112" s="2" t="s">
        <v>1106</v>
      </c>
      <c r="B112" s="4">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s="9">
        <f t="shared" si="3"/>
        <v>13.365</v>
      </c>
      <c r="N112" t="str">
        <f t="shared" si="4"/>
        <v>Excelsa</v>
      </c>
      <c r="O112" t="str">
        <f t="shared" si="5"/>
        <v>Light</v>
      </c>
      <c r="P112" t="str">
        <f>_xlfn.XLOOKUP(Orders[[#This Row],[Customer ID]],customers!$A$1:$A$1001,customers!$I$1:$I$1001,,0)</f>
        <v>Yes</v>
      </c>
    </row>
    <row r="113" spans="1:16" x14ac:dyDescent="0.35">
      <c r="A113" s="2" t="s">
        <v>1112</v>
      </c>
      <c r="B113" s="4">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s="9">
        <f t="shared" si="3"/>
        <v>26.849999999999994</v>
      </c>
      <c r="N113" t="str">
        <f t="shared" si="4"/>
        <v>Robusta</v>
      </c>
      <c r="O113" t="str">
        <f t="shared" si="5"/>
        <v>Dark</v>
      </c>
      <c r="P113" t="str">
        <f>_xlfn.XLOOKUP(Orders[[#This Row],[Customer ID]],customers!$A$1:$A$1001,customers!$I$1:$I$1001,,0)</f>
        <v>No</v>
      </c>
    </row>
    <row r="114" spans="1:16" x14ac:dyDescent="0.35">
      <c r="A114" s="2" t="s">
        <v>1117</v>
      </c>
      <c r="B114" s="4">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s="9">
        <f t="shared" si="3"/>
        <v>11.25</v>
      </c>
      <c r="N114" t="str">
        <f t="shared" si="4"/>
        <v>Arabica</v>
      </c>
      <c r="O114" t="str">
        <f t="shared" si="5"/>
        <v>Medium</v>
      </c>
      <c r="P114" t="str">
        <f>_xlfn.XLOOKUP(Orders[[#This Row],[Customer ID]],customers!$A$1:$A$1001,customers!$I$1:$I$1001,,0)</f>
        <v>No</v>
      </c>
    </row>
    <row r="115" spans="1:16" x14ac:dyDescent="0.35">
      <c r="A115" s="2" t="s">
        <v>1123</v>
      </c>
      <c r="B115" s="4">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s="9">
        <f t="shared" si="3"/>
        <v>14.55</v>
      </c>
      <c r="N115" t="str">
        <f t="shared" si="4"/>
        <v>Liberica</v>
      </c>
      <c r="O115" t="str">
        <f t="shared" si="5"/>
        <v>Medium</v>
      </c>
      <c r="P115" t="str">
        <f>_xlfn.XLOOKUP(Orders[[#This Row],[Customer ID]],customers!$A$1:$A$1001,customers!$I$1:$I$1001,,0)</f>
        <v>No</v>
      </c>
    </row>
    <row r="116" spans="1:16" x14ac:dyDescent="0.35">
      <c r="A116" s="2" t="s">
        <v>1129</v>
      </c>
      <c r="B116" s="4">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s="9">
        <f t="shared" si="3"/>
        <v>14.339999999999998</v>
      </c>
      <c r="N116" t="str">
        <f t="shared" si="4"/>
        <v>Robusta</v>
      </c>
      <c r="O116" t="str">
        <f t="shared" si="5"/>
        <v>Light</v>
      </c>
      <c r="P116" t="str">
        <f>_xlfn.XLOOKUP(Orders[[#This Row],[Customer ID]],customers!$A$1:$A$1001,customers!$I$1:$I$1001,,0)</f>
        <v>No</v>
      </c>
    </row>
    <row r="117" spans="1:16" x14ac:dyDescent="0.35">
      <c r="A117" s="2" t="s">
        <v>1134</v>
      </c>
      <c r="B117" s="4">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s="9">
        <f t="shared" si="3"/>
        <v>15.85</v>
      </c>
      <c r="N117" t="str">
        <f t="shared" si="4"/>
        <v>Liberica</v>
      </c>
      <c r="O117" t="str">
        <f t="shared" si="5"/>
        <v>Light</v>
      </c>
      <c r="P117" t="str">
        <f>_xlfn.XLOOKUP(Orders[[#This Row],[Customer ID]],customers!$A$1:$A$1001,customers!$I$1:$I$1001,,0)</f>
        <v>No</v>
      </c>
    </row>
    <row r="118" spans="1:16" x14ac:dyDescent="0.35">
      <c r="A118" s="2" t="s">
        <v>1140</v>
      </c>
      <c r="B118" s="4">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s="9">
        <f t="shared" si="3"/>
        <v>19.02</v>
      </c>
      <c r="N118" t="str">
        <f t="shared" si="4"/>
        <v>Liberica</v>
      </c>
      <c r="O118" t="str">
        <f t="shared" si="5"/>
        <v>Light</v>
      </c>
      <c r="P118" t="str">
        <f>_xlfn.XLOOKUP(Orders[[#This Row],[Customer ID]],customers!$A$1:$A$1001,customers!$I$1:$I$1001,,0)</f>
        <v>Yes</v>
      </c>
    </row>
    <row r="119" spans="1:16" x14ac:dyDescent="0.35">
      <c r="A119" s="2" t="s">
        <v>1146</v>
      </c>
      <c r="B119" s="4">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s="9">
        <f t="shared" si="3"/>
        <v>38.04</v>
      </c>
      <c r="N119" t="str">
        <f t="shared" si="4"/>
        <v>Liberica</v>
      </c>
      <c r="O119" t="str">
        <f t="shared" si="5"/>
        <v>Light</v>
      </c>
      <c r="P119" t="str">
        <f>_xlfn.XLOOKUP(Orders[[#This Row],[Customer ID]],customers!$A$1:$A$1001,customers!$I$1:$I$1001,,0)</f>
        <v>No</v>
      </c>
    </row>
    <row r="120" spans="1:16" x14ac:dyDescent="0.35">
      <c r="A120" s="2" t="s">
        <v>1152</v>
      </c>
      <c r="B120" s="4">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s="9">
        <f t="shared" si="3"/>
        <v>21.87</v>
      </c>
      <c r="N120" t="str">
        <f t="shared" si="4"/>
        <v>Excelsa</v>
      </c>
      <c r="O120" t="str">
        <f t="shared" si="5"/>
        <v>Dark</v>
      </c>
      <c r="P120" t="str">
        <f>_xlfn.XLOOKUP(Orders[[#This Row],[Customer ID]],customers!$A$1:$A$1001,customers!$I$1:$I$1001,,0)</f>
        <v>Yes</v>
      </c>
    </row>
    <row r="121" spans="1:16" x14ac:dyDescent="0.35">
      <c r="A121" s="2" t="s">
        <v>1158</v>
      </c>
      <c r="B121" s="4">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s="9">
        <f t="shared" si="3"/>
        <v>4.125</v>
      </c>
      <c r="N121" t="str">
        <f t="shared" si="4"/>
        <v>Excelsa</v>
      </c>
      <c r="O121" t="str">
        <f t="shared" si="5"/>
        <v>Medium</v>
      </c>
      <c r="P121" t="str">
        <f>_xlfn.XLOOKUP(Orders[[#This Row],[Customer ID]],customers!$A$1:$A$1001,customers!$I$1:$I$1001,,0)</f>
        <v>No</v>
      </c>
    </row>
    <row r="122" spans="1:16" x14ac:dyDescent="0.35">
      <c r="A122" s="2" t="s">
        <v>1158</v>
      </c>
      <c r="B122" s="4">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s="9">
        <f t="shared" si="3"/>
        <v>3.8849999999999998</v>
      </c>
      <c r="N122" t="str">
        <f t="shared" si="4"/>
        <v>Arabica</v>
      </c>
      <c r="O122" t="str">
        <f t="shared" si="5"/>
        <v>Light</v>
      </c>
      <c r="P122" t="str">
        <f>_xlfn.XLOOKUP(Orders[[#This Row],[Customer ID]],customers!$A$1:$A$1001,customers!$I$1:$I$1001,,0)</f>
        <v>No</v>
      </c>
    </row>
    <row r="123" spans="1:16" x14ac:dyDescent="0.35">
      <c r="A123" s="2" t="s">
        <v>1158</v>
      </c>
      <c r="B123" s="4">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s="9">
        <f t="shared" si="3"/>
        <v>68.75</v>
      </c>
      <c r="N123" t="str">
        <f t="shared" si="4"/>
        <v>Excelsa</v>
      </c>
      <c r="O123" t="str">
        <f t="shared" si="5"/>
        <v>Medium</v>
      </c>
      <c r="P123" t="str">
        <f>_xlfn.XLOOKUP(Orders[[#This Row],[Customer ID]],customers!$A$1:$A$1001,customers!$I$1:$I$1001,,0)</f>
        <v>No</v>
      </c>
    </row>
    <row r="124" spans="1:16" x14ac:dyDescent="0.35">
      <c r="A124" s="2" t="s">
        <v>1174</v>
      </c>
      <c r="B124" s="4">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s="9">
        <f t="shared" si="3"/>
        <v>23.88</v>
      </c>
      <c r="N124" t="str">
        <f t="shared" si="4"/>
        <v>Arabica</v>
      </c>
      <c r="O124" t="str">
        <f t="shared" si="5"/>
        <v>Dark</v>
      </c>
      <c r="P124" t="str">
        <f>_xlfn.XLOOKUP(Orders[[#This Row],[Customer ID]],customers!$A$1:$A$1001,customers!$I$1:$I$1001,,0)</f>
        <v>Yes</v>
      </c>
    </row>
    <row r="125" spans="1:16" x14ac:dyDescent="0.35">
      <c r="A125" s="2" t="s">
        <v>1180</v>
      </c>
      <c r="B125" s="4">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s="9">
        <f t="shared" si="3"/>
        <v>145.82</v>
      </c>
      <c r="N125" t="str">
        <f t="shared" si="4"/>
        <v>Liberica</v>
      </c>
      <c r="O125" t="str">
        <f t="shared" si="5"/>
        <v>Light</v>
      </c>
      <c r="P125" t="str">
        <f>_xlfn.XLOOKUP(Orders[[#This Row],[Customer ID]],customers!$A$1:$A$1001,customers!$I$1:$I$1001,,0)</f>
        <v>No</v>
      </c>
    </row>
    <row r="126" spans="1:16" x14ac:dyDescent="0.35">
      <c r="A126" s="2" t="s">
        <v>1186</v>
      </c>
      <c r="B126" s="4">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s="9">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4">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s="9">
        <f t="shared" si="3"/>
        <v>26.19</v>
      </c>
      <c r="N127" t="str">
        <f t="shared" si="4"/>
        <v>Liberica</v>
      </c>
      <c r="O127" t="str">
        <f t="shared" si="5"/>
        <v>Medium</v>
      </c>
      <c r="P127" t="str">
        <f>_xlfn.XLOOKUP(Orders[[#This Row],[Customer ID]],customers!$A$1:$A$1001,customers!$I$1:$I$1001,,0)</f>
        <v>Yes</v>
      </c>
    </row>
    <row r="128" spans="1:16" x14ac:dyDescent="0.35">
      <c r="A128" s="2" t="s">
        <v>1198</v>
      </c>
      <c r="B128" s="4">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s="9">
        <f t="shared" si="3"/>
        <v>11.25</v>
      </c>
      <c r="N128" t="str">
        <f t="shared" si="4"/>
        <v>Arabica</v>
      </c>
      <c r="O128" t="str">
        <f t="shared" si="5"/>
        <v>Medium</v>
      </c>
      <c r="P128" t="str">
        <f>_xlfn.XLOOKUP(Orders[[#This Row],[Customer ID]],customers!$A$1:$A$1001,customers!$I$1:$I$1001,,0)</f>
        <v>No</v>
      </c>
    </row>
    <row r="129" spans="1:16" x14ac:dyDescent="0.35">
      <c r="A129" s="2" t="s">
        <v>1204</v>
      </c>
      <c r="B129" s="4">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s="9">
        <f t="shared" si="3"/>
        <v>77.699999999999989</v>
      </c>
      <c r="N129" t="str">
        <f t="shared" si="4"/>
        <v>Liberica</v>
      </c>
      <c r="O129" t="str">
        <f t="shared" si="5"/>
        <v>Dark</v>
      </c>
      <c r="P129" t="str">
        <f>_xlfn.XLOOKUP(Orders[[#This Row],[Customer ID]],customers!$A$1:$A$1001,customers!$I$1:$I$1001,,0)</f>
        <v>No</v>
      </c>
    </row>
    <row r="130" spans="1:16" x14ac:dyDescent="0.35">
      <c r="A130" s="2" t="s">
        <v>1210</v>
      </c>
      <c r="B130" s="4">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s="9">
        <f t="shared" si="3"/>
        <v>6.75</v>
      </c>
      <c r="N130" t="str">
        <f t="shared" si="4"/>
        <v>Arabica</v>
      </c>
      <c r="O130" t="str">
        <f t="shared" si="5"/>
        <v>Medium</v>
      </c>
      <c r="P130" t="str">
        <f>_xlfn.XLOOKUP(Orders[[#This Row],[Customer ID]],customers!$A$1:$A$1001,customers!$I$1:$I$1001,,0)</f>
        <v>No</v>
      </c>
    </row>
    <row r="131" spans="1:16" x14ac:dyDescent="0.35">
      <c r="A131" s="2" t="s">
        <v>1216</v>
      </c>
      <c r="B131" s="4">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s="9">
        <f t="shared" ref="M131:M194" si="6">L131*E131</f>
        <v>12.15</v>
      </c>
      <c r="N131" t="str">
        <f t="shared" ref="N131:N194" si="7">IF(I131="Rob", "Robusta",IF(I131="Exc", "Excelsa", IF(I131="Ara", "Arabica", IF(I131="Lib","Liberica",""))))</f>
        <v>Excelsa</v>
      </c>
      <c r="O131" t="str">
        <f t="shared" ref="O131:O194" si="8">IF(J131="M", "Medium",IF(J131="L", "Light", IF(J131="D","Dark","")))</f>
        <v>Dark</v>
      </c>
      <c r="P131" t="str">
        <f>_xlfn.XLOOKUP(Orders[[#This Row],[Customer ID]],customers!$A$1:$A$1001,customers!$I$1:$I$1001,,0)</f>
        <v>Yes</v>
      </c>
    </row>
    <row r="132" spans="1:16" x14ac:dyDescent="0.35">
      <c r="A132" s="2" t="s">
        <v>1222</v>
      </c>
      <c r="B132" s="4">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s="9">
        <f t="shared" si="6"/>
        <v>148.92499999999998</v>
      </c>
      <c r="N132" t="str">
        <f t="shared" si="7"/>
        <v>Arabica</v>
      </c>
      <c r="O132" t="str">
        <f t="shared" si="8"/>
        <v>Light</v>
      </c>
      <c r="P132" t="str">
        <f>_xlfn.XLOOKUP(Orders[[#This Row],[Customer ID]],customers!$A$1:$A$1001,customers!$I$1:$I$1001,,0)</f>
        <v>Yes</v>
      </c>
    </row>
    <row r="133" spans="1:16" x14ac:dyDescent="0.35">
      <c r="A133" s="2" t="s">
        <v>1227</v>
      </c>
      <c r="B133" s="4">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s="9">
        <f t="shared" si="6"/>
        <v>14.58</v>
      </c>
      <c r="N133" t="str">
        <f t="shared" si="7"/>
        <v>Excelsa</v>
      </c>
      <c r="O133" t="str">
        <f t="shared" si="8"/>
        <v>Dark</v>
      </c>
      <c r="P133" t="str">
        <f>_xlfn.XLOOKUP(Orders[[#This Row],[Customer ID]],customers!$A$1:$A$1001,customers!$I$1:$I$1001,,0)</f>
        <v>Yes</v>
      </c>
    </row>
    <row r="134" spans="1:16" x14ac:dyDescent="0.35">
      <c r="A134" s="2" t="s">
        <v>1233</v>
      </c>
      <c r="B134" s="4">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s="9">
        <f t="shared" si="6"/>
        <v>148.92499999999998</v>
      </c>
      <c r="N134" t="str">
        <f t="shared" si="7"/>
        <v>Arabica</v>
      </c>
      <c r="O134" t="str">
        <f t="shared" si="8"/>
        <v>Light</v>
      </c>
      <c r="P134" t="str">
        <f>_xlfn.XLOOKUP(Orders[[#This Row],[Customer ID]],customers!$A$1:$A$1001,customers!$I$1:$I$1001,,0)</f>
        <v>Yes</v>
      </c>
    </row>
    <row r="135" spans="1:16" x14ac:dyDescent="0.35">
      <c r="A135" s="2" t="s">
        <v>1239</v>
      </c>
      <c r="B135" s="4">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s="9">
        <f t="shared" si="6"/>
        <v>12.95</v>
      </c>
      <c r="N135" t="str">
        <f t="shared" si="7"/>
        <v>Liberica</v>
      </c>
      <c r="O135" t="str">
        <f t="shared" si="8"/>
        <v>Dark</v>
      </c>
      <c r="P135" t="str">
        <f>_xlfn.XLOOKUP(Orders[[#This Row],[Customer ID]],customers!$A$1:$A$1001,customers!$I$1:$I$1001,,0)</f>
        <v>No</v>
      </c>
    </row>
    <row r="136" spans="1:16" x14ac:dyDescent="0.35">
      <c r="A136" s="2" t="s">
        <v>1245</v>
      </c>
      <c r="B136" s="4">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s="9">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4">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s="9">
        <f t="shared" si="6"/>
        <v>38.849999999999994</v>
      </c>
      <c r="N137" t="str">
        <f t="shared" si="7"/>
        <v>Arabica</v>
      </c>
      <c r="O137" t="str">
        <f t="shared" si="8"/>
        <v>Light</v>
      </c>
      <c r="P137" t="str">
        <f>_xlfn.XLOOKUP(Orders[[#This Row],[Customer ID]],customers!$A$1:$A$1001,customers!$I$1:$I$1001,,0)</f>
        <v>Yes</v>
      </c>
    </row>
    <row r="138" spans="1:16" x14ac:dyDescent="0.35">
      <c r="A138" s="2" t="s">
        <v>1255</v>
      </c>
      <c r="B138" s="4">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s="9">
        <f t="shared" si="6"/>
        <v>11.94</v>
      </c>
      <c r="N138" t="str">
        <f t="shared" si="7"/>
        <v>Arabica</v>
      </c>
      <c r="O138" t="str">
        <f t="shared" si="8"/>
        <v>Dark</v>
      </c>
      <c r="P138" t="str">
        <f>_xlfn.XLOOKUP(Orders[[#This Row],[Customer ID]],customers!$A$1:$A$1001,customers!$I$1:$I$1001,,0)</f>
        <v>No</v>
      </c>
    </row>
    <row r="139" spans="1:16" x14ac:dyDescent="0.35">
      <c r="A139" s="2" t="s">
        <v>1261</v>
      </c>
      <c r="B139" s="4">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s="9">
        <f t="shared" si="6"/>
        <v>102.46499999999997</v>
      </c>
      <c r="N139" t="str">
        <f t="shared" si="7"/>
        <v>Excelsa</v>
      </c>
      <c r="O139" t="str">
        <f t="shared" si="8"/>
        <v>Light</v>
      </c>
      <c r="P139" t="str">
        <f>_xlfn.XLOOKUP(Orders[[#This Row],[Customer ID]],customers!$A$1:$A$1001,customers!$I$1:$I$1001,,0)</f>
        <v>No</v>
      </c>
    </row>
    <row r="140" spans="1:16" x14ac:dyDescent="0.35">
      <c r="A140" s="2" t="s">
        <v>1266</v>
      </c>
      <c r="B140" s="4">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s="9">
        <f t="shared" si="6"/>
        <v>48.6</v>
      </c>
      <c r="N140" t="str">
        <f t="shared" si="7"/>
        <v>Excelsa</v>
      </c>
      <c r="O140" t="str">
        <f t="shared" si="8"/>
        <v>Dark</v>
      </c>
      <c r="P140" t="str">
        <f>_xlfn.XLOOKUP(Orders[[#This Row],[Customer ID]],customers!$A$1:$A$1001,customers!$I$1:$I$1001,,0)</f>
        <v>No</v>
      </c>
    </row>
    <row r="141" spans="1:16" x14ac:dyDescent="0.35">
      <c r="A141" s="2" t="s">
        <v>1271</v>
      </c>
      <c r="B141" s="4">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s="9">
        <f t="shared" si="6"/>
        <v>77.699999999999989</v>
      </c>
      <c r="N141" t="str">
        <f t="shared" si="7"/>
        <v>Liberica</v>
      </c>
      <c r="O141" t="str">
        <f t="shared" si="8"/>
        <v>Dark</v>
      </c>
      <c r="P141" t="str">
        <f>_xlfn.XLOOKUP(Orders[[#This Row],[Customer ID]],customers!$A$1:$A$1001,customers!$I$1:$I$1001,,0)</f>
        <v>Yes</v>
      </c>
    </row>
    <row r="142" spans="1:16" x14ac:dyDescent="0.35">
      <c r="A142" s="2" t="s">
        <v>1276</v>
      </c>
      <c r="B142" s="4">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s="9">
        <f t="shared" si="6"/>
        <v>29.784999999999997</v>
      </c>
      <c r="N142" t="str">
        <f t="shared" si="7"/>
        <v>Liberica</v>
      </c>
      <c r="O142" t="str">
        <f t="shared" si="8"/>
        <v>Dark</v>
      </c>
      <c r="P142" t="str">
        <f>_xlfn.XLOOKUP(Orders[[#This Row],[Customer ID]],customers!$A$1:$A$1001,customers!$I$1:$I$1001,,0)</f>
        <v>Yes</v>
      </c>
    </row>
    <row r="143" spans="1:16" x14ac:dyDescent="0.35">
      <c r="A143" s="2" t="s">
        <v>1283</v>
      </c>
      <c r="B143" s="4">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s="9">
        <f t="shared" si="6"/>
        <v>15.54</v>
      </c>
      <c r="N143" t="str">
        <f t="shared" si="7"/>
        <v>Arabica</v>
      </c>
      <c r="O143" t="str">
        <f t="shared" si="8"/>
        <v>Light</v>
      </c>
      <c r="P143" t="str">
        <f>_xlfn.XLOOKUP(Orders[[#This Row],[Customer ID]],customers!$A$1:$A$1001,customers!$I$1:$I$1001,,0)</f>
        <v>Yes</v>
      </c>
    </row>
    <row r="144" spans="1:16" x14ac:dyDescent="0.35">
      <c r="A144" s="2" t="s">
        <v>1289</v>
      </c>
      <c r="B144" s="4">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s="9">
        <f t="shared" si="6"/>
        <v>136.61999999999998</v>
      </c>
      <c r="N144" t="str">
        <f t="shared" si="7"/>
        <v>Excelsa</v>
      </c>
      <c r="O144" t="str">
        <f t="shared" si="8"/>
        <v>Light</v>
      </c>
      <c r="P144" t="str">
        <f>_xlfn.XLOOKUP(Orders[[#This Row],[Customer ID]],customers!$A$1:$A$1001,customers!$I$1:$I$1001,,0)</f>
        <v>Yes</v>
      </c>
    </row>
    <row r="145" spans="1:16" x14ac:dyDescent="0.35">
      <c r="A145" s="2" t="s">
        <v>1293</v>
      </c>
      <c r="B145" s="4">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s="9">
        <f t="shared" si="6"/>
        <v>17.46</v>
      </c>
      <c r="N145" t="str">
        <f t="shared" si="7"/>
        <v>Liberica</v>
      </c>
      <c r="O145" t="str">
        <f t="shared" si="8"/>
        <v>Medium</v>
      </c>
      <c r="P145" t="str">
        <f>_xlfn.XLOOKUP(Orders[[#This Row],[Customer ID]],customers!$A$1:$A$1001,customers!$I$1:$I$1001,,0)</f>
        <v>No</v>
      </c>
    </row>
    <row r="146" spans="1:16" x14ac:dyDescent="0.35">
      <c r="A146" s="2" t="s">
        <v>1299</v>
      </c>
      <c r="B146" s="4">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s="9">
        <f t="shared" si="6"/>
        <v>68.309999999999988</v>
      </c>
      <c r="N146" t="str">
        <f t="shared" si="7"/>
        <v>Excelsa</v>
      </c>
      <c r="O146" t="str">
        <f t="shared" si="8"/>
        <v>Light</v>
      </c>
      <c r="P146" t="str">
        <f>_xlfn.XLOOKUP(Orders[[#This Row],[Customer ID]],customers!$A$1:$A$1001,customers!$I$1:$I$1001,,0)</f>
        <v>Yes</v>
      </c>
    </row>
    <row r="147" spans="1:16" x14ac:dyDescent="0.35">
      <c r="A147" s="2" t="s">
        <v>1305</v>
      </c>
      <c r="B147" s="4">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s="9">
        <f t="shared" si="6"/>
        <v>17.46</v>
      </c>
      <c r="N147" t="str">
        <f t="shared" si="7"/>
        <v>Liberica</v>
      </c>
      <c r="O147" t="str">
        <f t="shared" si="8"/>
        <v>Medium</v>
      </c>
      <c r="P147" t="str">
        <f>_xlfn.XLOOKUP(Orders[[#This Row],[Customer ID]],customers!$A$1:$A$1001,customers!$I$1:$I$1001,,0)</f>
        <v>No</v>
      </c>
    </row>
    <row r="148" spans="1:16" x14ac:dyDescent="0.35">
      <c r="A148" s="2" t="s">
        <v>1311</v>
      </c>
      <c r="B148" s="4">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s="9">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4">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s="9">
        <f t="shared" si="6"/>
        <v>27.5</v>
      </c>
      <c r="N149" t="str">
        <f t="shared" si="7"/>
        <v>Excelsa</v>
      </c>
      <c r="O149" t="str">
        <f t="shared" si="8"/>
        <v>Medium</v>
      </c>
      <c r="P149" t="str">
        <f>_xlfn.XLOOKUP(Orders[[#This Row],[Customer ID]],customers!$A$1:$A$1001,customers!$I$1:$I$1001,,0)</f>
        <v>No</v>
      </c>
    </row>
    <row r="150" spans="1:16" x14ac:dyDescent="0.35">
      <c r="A150" s="2" t="s">
        <v>1322</v>
      </c>
      <c r="B150" s="4">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s="9">
        <f t="shared" si="6"/>
        <v>18.225000000000001</v>
      </c>
      <c r="N150" t="str">
        <f t="shared" si="7"/>
        <v>Excelsa</v>
      </c>
      <c r="O150" t="str">
        <f t="shared" si="8"/>
        <v>Dark</v>
      </c>
      <c r="P150" t="str">
        <f>_xlfn.XLOOKUP(Orders[[#This Row],[Customer ID]],customers!$A$1:$A$1001,customers!$I$1:$I$1001,,0)</f>
        <v>Yes</v>
      </c>
    </row>
    <row r="151" spans="1:16" x14ac:dyDescent="0.35">
      <c r="A151" s="2" t="s">
        <v>1328</v>
      </c>
      <c r="B151" s="4">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s="9">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4">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s="9">
        <f t="shared" si="6"/>
        <v>12.95</v>
      </c>
      <c r="N152" t="str">
        <f t="shared" si="7"/>
        <v>Liberica</v>
      </c>
      <c r="O152" t="str">
        <f t="shared" si="8"/>
        <v>Dark</v>
      </c>
      <c r="P152" t="str">
        <f>_xlfn.XLOOKUP(Orders[[#This Row],[Customer ID]],customers!$A$1:$A$1001,customers!$I$1:$I$1001,,0)</f>
        <v>Yes</v>
      </c>
    </row>
    <row r="153" spans="1:16" x14ac:dyDescent="0.35">
      <c r="A153" s="2" t="s">
        <v>1339</v>
      </c>
      <c r="B153" s="4">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s="9">
        <f t="shared" si="6"/>
        <v>33.75</v>
      </c>
      <c r="N153" t="str">
        <f t="shared" si="7"/>
        <v>Arabica</v>
      </c>
      <c r="O153" t="str">
        <f t="shared" si="8"/>
        <v>Medium</v>
      </c>
      <c r="P153" t="str">
        <f>_xlfn.XLOOKUP(Orders[[#This Row],[Customer ID]],customers!$A$1:$A$1001,customers!$I$1:$I$1001,,0)</f>
        <v>Yes</v>
      </c>
    </row>
    <row r="154" spans="1:16" x14ac:dyDescent="0.35">
      <c r="A154" s="2" t="s">
        <v>1344</v>
      </c>
      <c r="B154" s="4">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s="9">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4">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s="9">
        <f t="shared" si="6"/>
        <v>2.6849999999999996</v>
      </c>
      <c r="N155" t="str">
        <f t="shared" si="7"/>
        <v>Robusta</v>
      </c>
      <c r="O155" t="str">
        <f t="shared" si="8"/>
        <v>Dark</v>
      </c>
      <c r="P155" t="str">
        <f>_xlfn.XLOOKUP(Orders[[#This Row],[Customer ID]],customers!$A$1:$A$1001,customers!$I$1:$I$1001,,0)</f>
        <v>No</v>
      </c>
    </row>
    <row r="156" spans="1:16" x14ac:dyDescent="0.35">
      <c r="A156" s="2" t="s">
        <v>1355</v>
      </c>
      <c r="B156" s="4">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s="9">
        <f t="shared" si="6"/>
        <v>114.42499999999998</v>
      </c>
      <c r="N156" t="str">
        <f t="shared" si="7"/>
        <v>Arabica</v>
      </c>
      <c r="O156" t="str">
        <f t="shared" si="8"/>
        <v>Dark</v>
      </c>
      <c r="P156" t="str">
        <f>_xlfn.XLOOKUP(Orders[[#This Row],[Customer ID]],customers!$A$1:$A$1001,customers!$I$1:$I$1001,,0)</f>
        <v>No</v>
      </c>
    </row>
    <row r="157" spans="1:16" x14ac:dyDescent="0.35">
      <c r="A157" s="2" t="s">
        <v>1361</v>
      </c>
      <c r="B157" s="4">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s="9">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4">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s="9">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4">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s="9">
        <f t="shared" si="6"/>
        <v>61.754999999999995</v>
      </c>
      <c r="N159" t="str">
        <f t="shared" si="7"/>
        <v>Robusta</v>
      </c>
      <c r="O159" t="str">
        <f t="shared" si="8"/>
        <v>Dark</v>
      </c>
      <c r="P159" t="str">
        <f>_xlfn.XLOOKUP(Orders[[#This Row],[Customer ID]],customers!$A$1:$A$1001,customers!$I$1:$I$1001,,0)</f>
        <v>No</v>
      </c>
    </row>
    <row r="160" spans="1:16" x14ac:dyDescent="0.35">
      <c r="A160" s="2" t="s">
        <v>1379</v>
      </c>
      <c r="B160" s="4">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s="9">
        <f t="shared" si="6"/>
        <v>123.50999999999999</v>
      </c>
      <c r="N160" t="str">
        <f t="shared" si="7"/>
        <v>Robusta</v>
      </c>
      <c r="O160" t="str">
        <f t="shared" si="8"/>
        <v>Dark</v>
      </c>
      <c r="P160" t="str">
        <f>_xlfn.XLOOKUP(Orders[[#This Row],[Customer ID]],customers!$A$1:$A$1001,customers!$I$1:$I$1001,,0)</f>
        <v>Yes</v>
      </c>
    </row>
    <row r="161" spans="1:16" x14ac:dyDescent="0.35">
      <c r="A161" s="2" t="s">
        <v>1384</v>
      </c>
      <c r="B161" s="4">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s="9">
        <f t="shared" si="6"/>
        <v>218.73</v>
      </c>
      <c r="N161" t="str">
        <f t="shared" si="7"/>
        <v>Liberica</v>
      </c>
      <c r="O161" t="str">
        <f t="shared" si="8"/>
        <v>Light</v>
      </c>
      <c r="P161" t="str">
        <f>_xlfn.XLOOKUP(Orders[[#This Row],[Customer ID]],customers!$A$1:$A$1001,customers!$I$1:$I$1001,,0)</f>
        <v>No</v>
      </c>
    </row>
    <row r="162" spans="1:16" x14ac:dyDescent="0.35">
      <c r="A162" s="2" t="s">
        <v>1389</v>
      </c>
      <c r="B162" s="4">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s="9">
        <f t="shared" si="6"/>
        <v>33</v>
      </c>
      <c r="N162" t="str">
        <f t="shared" si="7"/>
        <v>Excelsa</v>
      </c>
      <c r="O162" t="str">
        <f t="shared" si="8"/>
        <v>Medium</v>
      </c>
      <c r="P162" t="str">
        <f>_xlfn.XLOOKUP(Orders[[#This Row],[Customer ID]],customers!$A$1:$A$1001,customers!$I$1:$I$1001,,0)</f>
        <v>No</v>
      </c>
    </row>
    <row r="163" spans="1:16" x14ac:dyDescent="0.35">
      <c r="A163" s="2" t="s">
        <v>1395</v>
      </c>
      <c r="B163" s="4">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s="9">
        <f t="shared" si="6"/>
        <v>23.31</v>
      </c>
      <c r="N163" t="str">
        <f t="shared" si="7"/>
        <v>Arabica</v>
      </c>
      <c r="O163" t="str">
        <f t="shared" si="8"/>
        <v>Light</v>
      </c>
      <c r="P163" t="str">
        <f>_xlfn.XLOOKUP(Orders[[#This Row],[Customer ID]],customers!$A$1:$A$1001,customers!$I$1:$I$1001,,0)</f>
        <v>No</v>
      </c>
    </row>
    <row r="164" spans="1:16" x14ac:dyDescent="0.35">
      <c r="A164" s="2" t="s">
        <v>1401</v>
      </c>
      <c r="B164" s="4">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s="9">
        <f t="shared" si="6"/>
        <v>21.87</v>
      </c>
      <c r="N164" t="str">
        <f t="shared" si="7"/>
        <v>Excelsa</v>
      </c>
      <c r="O164" t="str">
        <f t="shared" si="8"/>
        <v>Dark</v>
      </c>
      <c r="P164" t="str">
        <f>_xlfn.XLOOKUP(Orders[[#This Row],[Customer ID]],customers!$A$1:$A$1001,customers!$I$1:$I$1001,,0)</f>
        <v>Yes</v>
      </c>
    </row>
    <row r="165" spans="1:16" x14ac:dyDescent="0.35">
      <c r="A165" s="2" t="s">
        <v>1407</v>
      </c>
      <c r="B165" s="4">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s="9">
        <f t="shared" si="6"/>
        <v>16.11</v>
      </c>
      <c r="N165" t="str">
        <f t="shared" si="7"/>
        <v>Robusta</v>
      </c>
      <c r="O165" t="str">
        <f t="shared" si="8"/>
        <v>Dark</v>
      </c>
      <c r="P165" t="str">
        <f>_xlfn.XLOOKUP(Orders[[#This Row],[Customer ID]],customers!$A$1:$A$1001,customers!$I$1:$I$1001,,0)</f>
        <v>No</v>
      </c>
    </row>
    <row r="166" spans="1:16" x14ac:dyDescent="0.35">
      <c r="A166" s="2" t="s">
        <v>1413</v>
      </c>
      <c r="B166" s="4">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s="9">
        <f t="shared" si="6"/>
        <v>29.16</v>
      </c>
      <c r="N166" t="str">
        <f t="shared" si="7"/>
        <v>Excelsa</v>
      </c>
      <c r="O166" t="str">
        <f t="shared" si="8"/>
        <v>Dark</v>
      </c>
      <c r="P166" t="str">
        <f>_xlfn.XLOOKUP(Orders[[#This Row],[Customer ID]],customers!$A$1:$A$1001,customers!$I$1:$I$1001,,0)</f>
        <v>No</v>
      </c>
    </row>
    <row r="167" spans="1:16" x14ac:dyDescent="0.35">
      <c r="A167" s="2" t="s">
        <v>1420</v>
      </c>
      <c r="B167" s="4">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s="9">
        <f t="shared" si="6"/>
        <v>53.699999999999996</v>
      </c>
      <c r="N167" t="str">
        <f t="shared" si="7"/>
        <v>Robusta</v>
      </c>
      <c r="O167" t="str">
        <f t="shared" si="8"/>
        <v>Dark</v>
      </c>
      <c r="P167" t="str">
        <f>_xlfn.XLOOKUP(Orders[[#This Row],[Customer ID]],customers!$A$1:$A$1001,customers!$I$1:$I$1001,,0)</f>
        <v>Yes</v>
      </c>
    </row>
    <row r="168" spans="1:16" x14ac:dyDescent="0.35">
      <c r="A168" s="2" t="s">
        <v>1425</v>
      </c>
      <c r="B168" s="4">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s="9">
        <f t="shared" si="6"/>
        <v>26.849999999999994</v>
      </c>
      <c r="N168" t="str">
        <f t="shared" si="7"/>
        <v>Robusta</v>
      </c>
      <c r="O168" t="str">
        <f t="shared" si="8"/>
        <v>Dark</v>
      </c>
      <c r="P168" t="str">
        <f>_xlfn.XLOOKUP(Orders[[#This Row],[Customer ID]],customers!$A$1:$A$1001,customers!$I$1:$I$1001,,0)</f>
        <v>Yes</v>
      </c>
    </row>
    <row r="169" spans="1:16" x14ac:dyDescent="0.35">
      <c r="A169" s="2" t="s">
        <v>1430</v>
      </c>
      <c r="B169" s="4">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s="9">
        <f t="shared" si="6"/>
        <v>41.25</v>
      </c>
      <c r="N169" t="str">
        <f t="shared" si="7"/>
        <v>Excelsa</v>
      </c>
      <c r="O169" t="str">
        <f t="shared" si="8"/>
        <v>Medium</v>
      </c>
      <c r="P169" t="str">
        <f>_xlfn.XLOOKUP(Orders[[#This Row],[Customer ID]],customers!$A$1:$A$1001,customers!$I$1:$I$1001,,0)</f>
        <v>Yes</v>
      </c>
    </row>
    <row r="170" spans="1:16" x14ac:dyDescent="0.35">
      <c r="A170" s="2" t="s">
        <v>1436</v>
      </c>
      <c r="B170" s="4">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s="9">
        <f t="shared" si="6"/>
        <v>40.5</v>
      </c>
      <c r="N170" t="str">
        <f t="shared" si="7"/>
        <v>Arabica</v>
      </c>
      <c r="O170" t="str">
        <f t="shared" si="8"/>
        <v>Medium</v>
      </c>
      <c r="P170" t="str">
        <f>_xlfn.XLOOKUP(Orders[[#This Row],[Customer ID]],customers!$A$1:$A$1001,customers!$I$1:$I$1001,,0)</f>
        <v>No</v>
      </c>
    </row>
    <row r="171" spans="1:16" x14ac:dyDescent="0.35">
      <c r="A171" s="2" t="s">
        <v>1441</v>
      </c>
      <c r="B171" s="4">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s="9">
        <f t="shared" si="6"/>
        <v>17.899999999999999</v>
      </c>
      <c r="N171" t="str">
        <f t="shared" si="7"/>
        <v>Robusta</v>
      </c>
      <c r="O171" t="str">
        <f t="shared" si="8"/>
        <v>Dark</v>
      </c>
      <c r="P171" t="str">
        <f>_xlfn.XLOOKUP(Orders[[#This Row],[Customer ID]],customers!$A$1:$A$1001,customers!$I$1:$I$1001,,0)</f>
        <v>No</v>
      </c>
    </row>
    <row r="172" spans="1:16" x14ac:dyDescent="0.35">
      <c r="A172" s="2" t="s">
        <v>1448</v>
      </c>
      <c r="B172" s="4">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s="9">
        <f t="shared" si="6"/>
        <v>68.309999999999988</v>
      </c>
      <c r="N172" t="str">
        <f t="shared" si="7"/>
        <v>Excelsa</v>
      </c>
      <c r="O172" t="str">
        <f t="shared" si="8"/>
        <v>Light</v>
      </c>
      <c r="P172" t="str">
        <f>_xlfn.XLOOKUP(Orders[[#This Row],[Customer ID]],customers!$A$1:$A$1001,customers!$I$1:$I$1001,,0)</f>
        <v>No</v>
      </c>
    </row>
    <row r="173" spans="1:16" x14ac:dyDescent="0.35">
      <c r="A173" s="2" t="s">
        <v>1453</v>
      </c>
      <c r="B173" s="4">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s="9">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4">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s="9">
        <f t="shared" si="6"/>
        <v>21.87</v>
      </c>
      <c r="N174" t="str">
        <f t="shared" si="7"/>
        <v>Excelsa</v>
      </c>
      <c r="O174" t="str">
        <f t="shared" si="8"/>
        <v>Dark</v>
      </c>
      <c r="P174" t="str">
        <f>_xlfn.XLOOKUP(Orders[[#This Row],[Customer ID]],customers!$A$1:$A$1001,customers!$I$1:$I$1001,,0)</f>
        <v>No</v>
      </c>
    </row>
    <row r="175" spans="1:16" x14ac:dyDescent="0.35">
      <c r="A175" s="2" t="s">
        <v>1464</v>
      </c>
      <c r="B175" s="4">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s="9">
        <f t="shared" si="6"/>
        <v>91.539999999999992</v>
      </c>
      <c r="N175" t="str">
        <f t="shared" si="7"/>
        <v>Robusta</v>
      </c>
      <c r="O175" t="str">
        <f t="shared" si="8"/>
        <v>Medium</v>
      </c>
      <c r="P175" t="str">
        <f>_xlfn.XLOOKUP(Orders[[#This Row],[Customer ID]],customers!$A$1:$A$1001,customers!$I$1:$I$1001,,0)</f>
        <v>No</v>
      </c>
    </row>
    <row r="176" spans="1:16" x14ac:dyDescent="0.35">
      <c r="A176" s="2" t="s">
        <v>1470</v>
      </c>
      <c r="B176" s="4">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s="9">
        <f t="shared" si="6"/>
        <v>204.92999999999995</v>
      </c>
      <c r="N176" t="str">
        <f t="shared" si="7"/>
        <v>Excelsa</v>
      </c>
      <c r="O176" t="str">
        <f t="shared" si="8"/>
        <v>Light</v>
      </c>
      <c r="P176" t="str">
        <f>_xlfn.XLOOKUP(Orders[[#This Row],[Customer ID]],customers!$A$1:$A$1001,customers!$I$1:$I$1001,,0)</f>
        <v>Yes</v>
      </c>
    </row>
    <row r="177" spans="1:16" x14ac:dyDescent="0.35">
      <c r="A177" s="2" t="s">
        <v>1475</v>
      </c>
      <c r="B177" s="4">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s="9">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4">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s="9">
        <f t="shared" si="6"/>
        <v>34.154999999999994</v>
      </c>
      <c r="N178" t="str">
        <f t="shared" si="7"/>
        <v>Excelsa</v>
      </c>
      <c r="O178" t="str">
        <f t="shared" si="8"/>
        <v>Light</v>
      </c>
      <c r="P178" t="str">
        <f>_xlfn.XLOOKUP(Orders[[#This Row],[Customer ID]],customers!$A$1:$A$1001,customers!$I$1:$I$1001,,0)</f>
        <v>Yes</v>
      </c>
    </row>
    <row r="179" spans="1:16" x14ac:dyDescent="0.35">
      <c r="A179" s="2" t="s">
        <v>1487</v>
      </c>
      <c r="B179" s="4">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s="9">
        <f t="shared" si="6"/>
        <v>109.93999999999998</v>
      </c>
      <c r="N179" t="str">
        <f t="shared" si="7"/>
        <v>Robusta</v>
      </c>
      <c r="O179" t="str">
        <f t="shared" si="8"/>
        <v>Light</v>
      </c>
      <c r="P179" t="str">
        <f>_xlfn.XLOOKUP(Orders[[#This Row],[Customer ID]],customers!$A$1:$A$1001,customers!$I$1:$I$1001,,0)</f>
        <v>Yes</v>
      </c>
    </row>
    <row r="180" spans="1:16" x14ac:dyDescent="0.35">
      <c r="A180" s="2" t="s">
        <v>1492</v>
      </c>
      <c r="B180" s="4">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s="9">
        <f t="shared" si="6"/>
        <v>25.9</v>
      </c>
      <c r="N180" t="str">
        <f t="shared" si="7"/>
        <v>Arabica</v>
      </c>
      <c r="O180" t="str">
        <f t="shared" si="8"/>
        <v>Light</v>
      </c>
      <c r="P180" t="str">
        <f>_xlfn.XLOOKUP(Orders[[#This Row],[Customer ID]],customers!$A$1:$A$1001,customers!$I$1:$I$1001,,0)</f>
        <v>No</v>
      </c>
    </row>
    <row r="181" spans="1:16" x14ac:dyDescent="0.35">
      <c r="A181" s="2" t="s">
        <v>1498</v>
      </c>
      <c r="B181" s="4">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s="9">
        <f t="shared" si="6"/>
        <v>2.9849999999999999</v>
      </c>
      <c r="N181" t="str">
        <f t="shared" si="7"/>
        <v>Arabica</v>
      </c>
      <c r="O181" t="str">
        <f t="shared" si="8"/>
        <v>Dark</v>
      </c>
      <c r="P181" t="str">
        <f>_xlfn.XLOOKUP(Orders[[#This Row],[Customer ID]],customers!$A$1:$A$1001,customers!$I$1:$I$1001,,0)</f>
        <v>No</v>
      </c>
    </row>
    <row r="182" spans="1:16" x14ac:dyDescent="0.35">
      <c r="A182" s="2" t="s">
        <v>1503</v>
      </c>
      <c r="B182" s="4">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s="9">
        <f t="shared" si="6"/>
        <v>22.274999999999999</v>
      </c>
      <c r="N182" t="str">
        <f t="shared" si="7"/>
        <v>Excelsa</v>
      </c>
      <c r="O182" t="str">
        <f t="shared" si="8"/>
        <v>Light</v>
      </c>
      <c r="P182" t="str">
        <f>_xlfn.XLOOKUP(Orders[[#This Row],[Customer ID]],customers!$A$1:$A$1001,customers!$I$1:$I$1001,,0)</f>
        <v>No</v>
      </c>
    </row>
    <row r="183" spans="1:16" x14ac:dyDescent="0.35">
      <c r="A183" s="2" t="s">
        <v>1503</v>
      </c>
      <c r="B183" s="4">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s="9">
        <f t="shared" si="6"/>
        <v>29.849999999999998</v>
      </c>
      <c r="N183" t="str">
        <f t="shared" si="7"/>
        <v>Arabica</v>
      </c>
      <c r="O183" t="str">
        <f t="shared" si="8"/>
        <v>Dark</v>
      </c>
      <c r="P183" t="str">
        <f>_xlfn.XLOOKUP(Orders[[#This Row],[Customer ID]],customers!$A$1:$A$1001,customers!$I$1:$I$1001,,0)</f>
        <v>No</v>
      </c>
    </row>
    <row r="184" spans="1:16" x14ac:dyDescent="0.35">
      <c r="A184" s="2" t="s">
        <v>1514</v>
      </c>
      <c r="B184" s="4">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s="9">
        <f t="shared" si="6"/>
        <v>32.22</v>
      </c>
      <c r="N184" t="str">
        <f t="shared" si="7"/>
        <v>Robusta</v>
      </c>
      <c r="O184" t="str">
        <f t="shared" si="8"/>
        <v>Dark</v>
      </c>
      <c r="P184" t="str">
        <f>_xlfn.XLOOKUP(Orders[[#This Row],[Customer ID]],customers!$A$1:$A$1001,customers!$I$1:$I$1001,,0)</f>
        <v>No</v>
      </c>
    </row>
    <row r="185" spans="1:16" x14ac:dyDescent="0.35">
      <c r="A185" s="2" t="s">
        <v>1520</v>
      </c>
      <c r="B185" s="4">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s="9">
        <f t="shared" si="6"/>
        <v>8.25</v>
      </c>
      <c r="N185" t="str">
        <f t="shared" si="7"/>
        <v>Excelsa</v>
      </c>
      <c r="O185" t="str">
        <f t="shared" si="8"/>
        <v>Medium</v>
      </c>
      <c r="P185" t="str">
        <f>_xlfn.XLOOKUP(Orders[[#This Row],[Customer ID]],customers!$A$1:$A$1001,customers!$I$1:$I$1001,,0)</f>
        <v>No</v>
      </c>
    </row>
    <row r="186" spans="1:16" x14ac:dyDescent="0.35">
      <c r="A186" s="2" t="s">
        <v>1526</v>
      </c>
      <c r="B186" s="4">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s="9">
        <f t="shared" si="6"/>
        <v>31.08</v>
      </c>
      <c r="N186" t="str">
        <f t="shared" si="7"/>
        <v>Arabica</v>
      </c>
      <c r="O186" t="str">
        <f t="shared" si="8"/>
        <v>Light</v>
      </c>
      <c r="P186" t="str">
        <f>_xlfn.XLOOKUP(Orders[[#This Row],[Customer ID]],customers!$A$1:$A$1001,customers!$I$1:$I$1001,,0)</f>
        <v>No</v>
      </c>
    </row>
    <row r="187" spans="1:16" x14ac:dyDescent="0.35">
      <c r="A187" s="2" t="s">
        <v>1532</v>
      </c>
      <c r="B187" s="4">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s="9">
        <f t="shared" si="6"/>
        <v>36.450000000000003</v>
      </c>
      <c r="N187" t="str">
        <f t="shared" si="7"/>
        <v>Excelsa</v>
      </c>
      <c r="O187" t="str">
        <f t="shared" si="8"/>
        <v>Dark</v>
      </c>
      <c r="P187" t="str">
        <f>_xlfn.XLOOKUP(Orders[[#This Row],[Customer ID]],customers!$A$1:$A$1001,customers!$I$1:$I$1001,,0)</f>
        <v>Yes</v>
      </c>
    </row>
    <row r="188" spans="1:16" x14ac:dyDescent="0.35">
      <c r="A188" s="2" t="s">
        <v>1538</v>
      </c>
      <c r="B188" s="4">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s="9">
        <f t="shared" si="6"/>
        <v>68.655000000000001</v>
      </c>
      <c r="N188" t="str">
        <f t="shared" si="7"/>
        <v>Robusta</v>
      </c>
      <c r="O188" t="str">
        <f t="shared" si="8"/>
        <v>Medium</v>
      </c>
      <c r="P188" t="str">
        <f>_xlfn.XLOOKUP(Orders[[#This Row],[Customer ID]],customers!$A$1:$A$1001,customers!$I$1:$I$1001,,0)</f>
        <v>No</v>
      </c>
    </row>
    <row r="189" spans="1:16" x14ac:dyDescent="0.35">
      <c r="A189" s="2" t="s">
        <v>1544</v>
      </c>
      <c r="B189" s="4">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s="9">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4">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s="9">
        <f t="shared" si="6"/>
        <v>4.4550000000000001</v>
      </c>
      <c r="N190" t="str">
        <f t="shared" si="7"/>
        <v>Excelsa</v>
      </c>
      <c r="O190" t="str">
        <f t="shared" si="8"/>
        <v>Light</v>
      </c>
      <c r="P190" t="str">
        <f>_xlfn.XLOOKUP(Orders[[#This Row],[Customer ID]],customers!$A$1:$A$1001,customers!$I$1:$I$1001,,0)</f>
        <v>Yes</v>
      </c>
    </row>
    <row r="191" spans="1:16" x14ac:dyDescent="0.35">
      <c r="A191" s="2" t="s">
        <v>1555</v>
      </c>
      <c r="B191" s="4">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s="9">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4">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s="9">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4">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s="9">
        <f t="shared" si="6"/>
        <v>19.424999999999997</v>
      </c>
      <c r="N193" t="str">
        <f t="shared" si="7"/>
        <v>Liberica</v>
      </c>
      <c r="O193" t="str">
        <f t="shared" si="8"/>
        <v>Dark</v>
      </c>
      <c r="P193" t="str">
        <f>_xlfn.XLOOKUP(Orders[[#This Row],[Customer ID]],customers!$A$1:$A$1001,customers!$I$1:$I$1001,,0)</f>
        <v>Yes</v>
      </c>
    </row>
    <row r="194" spans="1:16" x14ac:dyDescent="0.35">
      <c r="A194" s="2" t="s">
        <v>1573</v>
      </c>
      <c r="B194" s="4">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s="9">
        <f t="shared" si="6"/>
        <v>72.900000000000006</v>
      </c>
      <c r="N194" t="str">
        <f t="shared" si="7"/>
        <v>Excelsa</v>
      </c>
      <c r="O194" t="str">
        <f t="shared" si="8"/>
        <v>Dark</v>
      </c>
      <c r="P194" t="str">
        <f>_xlfn.XLOOKUP(Orders[[#This Row],[Customer ID]],customers!$A$1:$A$1001,customers!$I$1:$I$1001,,0)</f>
        <v>Yes</v>
      </c>
    </row>
    <row r="195" spans="1:16" x14ac:dyDescent="0.35">
      <c r="A195" s="2" t="s">
        <v>1579</v>
      </c>
      <c r="B195" s="4">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s="9">
        <f t="shared" ref="M195:M258" si="9">L195*E195</f>
        <v>44.55</v>
      </c>
      <c r="N195" t="str">
        <f t="shared" ref="N195:N258" si="10">IF(I195="Rob", "Robusta",IF(I195="Exc", "Excelsa", IF(I195="Ara", "Arabica", IF(I195="Lib","Liberica",""))))</f>
        <v>Excelsa</v>
      </c>
      <c r="O195" t="str">
        <f t="shared" ref="O195:O258" si="11">IF(J195="M", "Medium",IF(J195="L", "Light", IF(J195="D","Dark","")))</f>
        <v>Light</v>
      </c>
      <c r="P195" t="str">
        <f>_xlfn.XLOOKUP(Orders[[#This Row],[Customer ID]],customers!$A$1:$A$1001,customers!$I$1:$I$1001,,0)</f>
        <v>No</v>
      </c>
    </row>
    <row r="196" spans="1:16" x14ac:dyDescent="0.35">
      <c r="A196" s="2" t="s">
        <v>1584</v>
      </c>
      <c r="B196" s="4">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s="9">
        <f t="shared" si="9"/>
        <v>36.450000000000003</v>
      </c>
      <c r="N196" t="str">
        <f t="shared" si="10"/>
        <v>Excelsa</v>
      </c>
      <c r="O196" t="str">
        <f t="shared" si="11"/>
        <v>Dark</v>
      </c>
      <c r="P196" t="str">
        <f>_xlfn.XLOOKUP(Orders[[#This Row],[Customer ID]],customers!$A$1:$A$1001,customers!$I$1:$I$1001,,0)</f>
        <v>No</v>
      </c>
    </row>
    <row r="197" spans="1:16" x14ac:dyDescent="0.35">
      <c r="A197" s="2" t="s">
        <v>1590</v>
      </c>
      <c r="B197" s="4">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s="9">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4">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s="9">
        <f t="shared" si="9"/>
        <v>53.46</v>
      </c>
      <c r="N198" t="str">
        <f t="shared" si="10"/>
        <v>Excelsa</v>
      </c>
      <c r="O198" t="str">
        <f t="shared" si="11"/>
        <v>Light</v>
      </c>
      <c r="P198" t="str">
        <f>_xlfn.XLOOKUP(Orders[[#This Row],[Customer ID]],customers!$A$1:$A$1001,customers!$I$1:$I$1001,,0)</f>
        <v>No</v>
      </c>
    </row>
    <row r="199" spans="1:16" x14ac:dyDescent="0.35">
      <c r="A199" s="2" t="s">
        <v>1596</v>
      </c>
      <c r="B199" s="4">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s="9">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4">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s="9">
        <f t="shared" si="9"/>
        <v>89.35499999999999</v>
      </c>
      <c r="N200" t="str">
        <f t="shared" si="10"/>
        <v>Liberica</v>
      </c>
      <c r="O200" t="str">
        <f t="shared" si="11"/>
        <v>Dark</v>
      </c>
      <c r="P200" t="str">
        <f>_xlfn.XLOOKUP(Orders[[#This Row],[Customer ID]],customers!$A$1:$A$1001,customers!$I$1:$I$1001,,0)</f>
        <v>No</v>
      </c>
    </row>
    <row r="201" spans="1:16" x14ac:dyDescent="0.35">
      <c r="A201" s="2" t="s">
        <v>1596</v>
      </c>
      <c r="B201" s="4">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s="9">
        <f t="shared" si="9"/>
        <v>38.04</v>
      </c>
      <c r="N201" t="str">
        <f t="shared" si="10"/>
        <v>Liberica</v>
      </c>
      <c r="O201" t="str">
        <f t="shared" si="11"/>
        <v>Light</v>
      </c>
      <c r="P201" t="str">
        <f>_xlfn.XLOOKUP(Orders[[#This Row],[Customer ID]],customers!$A$1:$A$1001,customers!$I$1:$I$1001,,0)</f>
        <v>No</v>
      </c>
    </row>
    <row r="202" spans="1:16" x14ac:dyDescent="0.35">
      <c r="A202" s="2" t="s">
        <v>1596</v>
      </c>
      <c r="B202" s="4">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s="9">
        <f t="shared" si="9"/>
        <v>41.25</v>
      </c>
      <c r="N202" t="str">
        <f t="shared" si="10"/>
        <v>Excelsa</v>
      </c>
      <c r="O202" t="str">
        <f t="shared" si="11"/>
        <v>Medium</v>
      </c>
      <c r="P202" t="str">
        <f>_xlfn.XLOOKUP(Orders[[#This Row],[Customer ID]],customers!$A$1:$A$1001,customers!$I$1:$I$1001,,0)</f>
        <v>No</v>
      </c>
    </row>
    <row r="203" spans="1:16" x14ac:dyDescent="0.35">
      <c r="A203" s="2" t="s">
        <v>1621</v>
      </c>
      <c r="B203" s="4">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s="9">
        <f t="shared" si="9"/>
        <v>57.06</v>
      </c>
      <c r="N203" t="str">
        <f t="shared" si="10"/>
        <v>Liberica</v>
      </c>
      <c r="O203" t="str">
        <f t="shared" si="11"/>
        <v>Light</v>
      </c>
      <c r="P203" t="str">
        <f>_xlfn.XLOOKUP(Orders[[#This Row],[Customer ID]],customers!$A$1:$A$1001,customers!$I$1:$I$1001,,0)</f>
        <v>No</v>
      </c>
    </row>
    <row r="204" spans="1:16" x14ac:dyDescent="0.35">
      <c r="A204" s="2" t="s">
        <v>1626</v>
      </c>
      <c r="B204" s="4">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s="9">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4">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s="9">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4">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s="9">
        <f t="shared" si="9"/>
        <v>82.5</v>
      </c>
      <c r="N206" t="str">
        <f t="shared" si="10"/>
        <v>Excelsa</v>
      </c>
      <c r="O206" t="str">
        <f t="shared" si="11"/>
        <v>Medium</v>
      </c>
      <c r="P206" t="str">
        <f>_xlfn.XLOOKUP(Orders[[#This Row],[Customer ID]],customers!$A$1:$A$1001,customers!$I$1:$I$1001,,0)</f>
        <v>No</v>
      </c>
    </row>
    <row r="207" spans="1:16" x14ac:dyDescent="0.35">
      <c r="A207" s="2" t="s">
        <v>1643</v>
      </c>
      <c r="B207" s="4">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s="9">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4">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s="9">
        <f t="shared" si="9"/>
        <v>22.5</v>
      </c>
      <c r="N208" t="str">
        <f t="shared" si="10"/>
        <v>Arabica</v>
      </c>
      <c r="O208" t="str">
        <f t="shared" si="11"/>
        <v>Medium</v>
      </c>
      <c r="P208" t="str">
        <f>_xlfn.XLOOKUP(Orders[[#This Row],[Customer ID]],customers!$A$1:$A$1001,customers!$I$1:$I$1001,,0)</f>
        <v>No</v>
      </c>
    </row>
    <row r="209" spans="1:16" x14ac:dyDescent="0.35">
      <c r="A209" s="2" t="s">
        <v>1653</v>
      </c>
      <c r="B209" s="4">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s="9">
        <f t="shared" si="9"/>
        <v>40.5</v>
      </c>
      <c r="N209" t="str">
        <f t="shared" si="10"/>
        <v>Arabica</v>
      </c>
      <c r="O209" t="str">
        <f t="shared" si="11"/>
        <v>Medium</v>
      </c>
      <c r="P209" t="str">
        <f>_xlfn.XLOOKUP(Orders[[#This Row],[Customer ID]],customers!$A$1:$A$1001,customers!$I$1:$I$1001,,0)</f>
        <v>Yes</v>
      </c>
    </row>
    <row r="210" spans="1:16" x14ac:dyDescent="0.35">
      <c r="A210" s="2" t="s">
        <v>1659</v>
      </c>
      <c r="B210" s="4">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s="9">
        <f t="shared" si="9"/>
        <v>29.16</v>
      </c>
      <c r="N210" t="str">
        <f t="shared" si="10"/>
        <v>Excelsa</v>
      </c>
      <c r="O210" t="str">
        <f t="shared" si="11"/>
        <v>Dark</v>
      </c>
      <c r="P210" t="str">
        <f>_xlfn.XLOOKUP(Orders[[#This Row],[Customer ID]],customers!$A$1:$A$1001,customers!$I$1:$I$1001,,0)</f>
        <v>Yes</v>
      </c>
    </row>
    <row r="211" spans="1:16" x14ac:dyDescent="0.35">
      <c r="A211" s="2" t="s">
        <v>1665</v>
      </c>
      <c r="B211" s="4">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s="9">
        <f t="shared" si="9"/>
        <v>6.75</v>
      </c>
      <c r="N211" t="str">
        <f t="shared" si="10"/>
        <v>Arabica</v>
      </c>
      <c r="O211" t="str">
        <f t="shared" si="11"/>
        <v>Medium</v>
      </c>
      <c r="P211" t="str">
        <f>_xlfn.XLOOKUP(Orders[[#This Row],[Customer ID]],customers!$A$1:$A$1001,customers!$I$1:$I$1001,,0)</f>
        <v>No</v>
      </c>
    </row>
    <row r="212" spans="1:16" x14ac:dyDescent="0.35">
      <c r="A212" s="2" t="s">
        <v>1671</v>
      </c>
      <c r="B212" s="4">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s="9">
        <f t="shared" si="9"/>
        <v>51.8</v>
      </c>
      <c r="N212" t="str">
        <f t="shared" si="10"/>
        <v>Liberica</v>
      </c>
      <c r="O212" t="str">
        <f t="shared" si="11"/>
        <v>Dark</v>
      </c>
      <c r="P212" t="str">
        <f>_xlfn.XLOOKUP(Orders[[#This Row],[Customer ID]],customers!$A$1:$A$1001,customers!$I$1:$I$1001,,0)</f>
        <v>Yes</v>
      </c>
    </row>
    <row r="213" spans="1:16" x14ac:dyDescent="0.35">
      <c r="A213" s="2" t="s">
        <v>1677</v>
      </c>
      <c r="B213" s="4">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s="9">
        <f t="shared" si="9"/>
        <v>53.46</v>
      </c>
      <c r="N213" t="str">
        <f t="shared" si="10"/>
        <v>Excelsa</v>
      </c>
      <c r="O213" t="str">
        <f t="shared" si="11"/>
        <v>Light</v>
      </c>
      <c r="P213" t="str">
        <f>_xlfn.XLOOKUP(Orders[[#This Row],[Customer ID]],customers!$A$1:$A$1001,customers!$I$1:$I$1001,,0)</f>
        <v>No</v>
      </c>
    </row>
    <row r="214" spans="1:16" x14ac:dyDescent="0.35">
      <c r="A214" s="2" t="s">
        <v>1682</v>
      </c>
      <c r="B214" s="4">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s="9">
        <f t="shared" si="9"/>
        <v>14.58</v>
      </c>
      <c r="N214" t="str">
        <f t="shared" si="10"/>
        <v>Excelsa</v>
      </c>
      <c r="O214" t="str">
        <f t="shared" si="11"/>
        <v>Dark</v>
      </c>
      <c r="P214" t="str">
        <f>_xlfn.XLOOKUP(Orders[[#This Row],[Customer ID]],customers!$A$1:$A$1001,customers!$I$1:$I$1001,,0)</f>
        <v>Yes</v>
      </c>
    </row>
    <row r="215" spans="1:16" x14ac:dyDescent="0.35">
      <c r="A215" s="2" t="s">
        <v>1688</v>
      </c>
      <c r="B215" s="4">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s="9">
        <f t="shared" si="9"/>
        <v>20.584999999999997</v>
      </c>
      <c r="N215" t="str">
        <f t="shared" si="10"/>
        <v>Robusta</v>
      </c>
      <c r="O215" t="str">
        <f t="shared" si="11"/>
        <v>Dark</v>
      </c>
      <c r="P215" t="str">
        <f>_xlfn.XLOOKUP(Orders[[#This Row],[Customer ID]],customers!$A$1:$A$1001,customers!$I$1:$I$1001,,0)</f>
        <v>No</v>
      </c>
    </row>
    <row r="216" spans="1:16" x14ac:dyDescent="0.35">
      <c r="A216" s="2" t="s">
        <v>1694</v>
      </c>
      <c r="B216" s="4">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s="9">
        <f t="shared" si="9"/>
        <v>31.7</v>
      </c>
      <c r="N216" t="str">
        <f t="shared" si="10"/>
        <v>Liberica</v>
      </c>
      <c r="O216" t="str">
        <f t="shared" si="11"/>
        <v>Light</v>
      </c>
      <c r="P216" t="str">
        <f>_xlfn.XLOOKUP(Orders[[#This Row],[Customer ID]],customers!$A$1:$A$1001,customers!$I$1:$I$1001,,0)</f>
        <v>No</v>
      </c>
    </row>
    <row r="217" spans="1:16" x14ac:dyDescent="0.35">
      <c r="A217" s="2" t="s">
        <v>1701</v>
      </c>
      <c r="B217" s="4">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s="9">
        <f t="shared" si="9"/>
        <v>23.31</v>
      </c>
      <c r="N217" t="str">
        <f t="shared" si="10"/>
        <v>Liberica</v>
      </c>
      <c r="O217" t="str">
        <f t="shared" si="11"/>
        <v>Dark</v>
      </c>
      <c r="P217" t="str">
        <f>_xlfn.XLOOKUP(Orders[[#This Row],[Customer ID]],customers!$A$1:$A$1001,customers!$I$1:$I$1001,,0)</f>
        <v>No</v>
      </c>
    </row>
    <row r="218" spans="1:16" x14ac:dyDescent="0.35">
      <c r="A218" s="2" t="s">
        <v>1707</v>
      </c>
      <c r="B218" s="4">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s="9">
        <f t="shared" si="9"/>
        <v>58.2</v>
      </c>
      <c r="N218" t="str">
        <f t="shared" si="10"/>
        <v>Liberica</v>
      </c>
      <c r="O218" t="str">
        <f t="shared" si="11"/>
        <v>Medium</v>
      </c>
      <c r="P218" t="str">
        <f>_xlfn.XLOOKUP(Orders[[#This Row],[Customer ID]],customers!$A$1:$A$1001,customers!$I$1:$I$1001,,0)</f>
        <v>Yes</v>
      </c>
    </row>
    <row r="219" spans="1:16" x14ac:dyDescent="0.35">
      <c r="A219" s="2" t="s">
        <v>1713</v>
      </c>
      <c r="B219" s="4">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s="9">
        <f t="shared" si="9"/>
        <v>35.64</v>
      </c>
      <c r="N219" t="str">
        <f t="shared" si="10"/>
        <v>Excelsa</v>
      </c>
      <c r="O219" t="str">
        <f t="shared" si="11"/>
        <v>Light</v>
      </c>
      <c r="P219" t="str">
        <f>_xlfn.XLOOKUP(Orders[[#This Row],[Customer ID]],customers!$A$1:$A$1001,customers!$I$1:$I$1001,,0)</f>
        <v>No</v>
      </c>
    </row>
    <row r="220" spans="1:16" x14ac:dyDescent="0.35">
      <c r="A220" s="2" t="s">
        <v>1719</v>
      </c>
      <c r="B220" s="4">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s="9">
        <f t="shared" si="9"/>
        <v>56.25</v>
      </c>
      <c r="N220" t="str">
        <f t="shared" si="10"/>
        <v>Arabica</v>
      </c>
      <c r="O220" t="str">
        <f t="shared" si="11"/>
        <v>Medium</v>
      </c>
      <c r="P220" t="str">
        <f>_xlfn.XLOOKUP(Orders[[#This Row],[Customer ID]],customers!$A$1:$A$1001,customers!$I$1:$I$1001,,0)</f>
        <v>Yes</v>
      </c>
    </row>
    <row r="221" spans="1:16" x14ac:dyDescent="0.35">
      <c r="A221" s="2" t="s">
        <v>1725</v>
      </c>
      <c r="B221" s="4">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s="9">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4">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s="9">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4">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s="9">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4">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s="9">
        <f t="shared" si="9"/>
        <v>23.31</v>
      </c>
      <c r="N224" t="str">
        <f t="shared" si="10"/>
        <v>Liberica</v>
      </c>
      <c r="O224" t="str">
        <f t="shared" si="11"/>
        <v>Dark</v>
      </c>
      <c r="P224" t="str">
        <f>_xlfn.XLOOKUP(Orders[[#This Row],[Customer ID]],customers!$A$1:$A$1001,customers!$I$1:$I$1001,,0)</f>
        <v>No</v>
      </c>
    </row>
    <row r="225" spans="1:16" x14ac:dyDescent="0.35">
      <c r="A225" s="2" t="s">
        <v>1748</v>
      </c>
      <c r="B225" s="4">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s="9">
        <f t="shared" si="9"/>
        <v>59.4</v>
      </c>
      <c r="N225" t="str">
        <f t="shared" si="10"/>
        <v>Excelsa</v>
      </c>
      <c r="O225" t="str">
        <f t="shared" si="11"/>
        <v>Light</v>
      </c>
      <c r="P225" t="str">
        <f>_xlfn.XLOOKUP(Orders[[#This Row],[Customer ID]],customers!$A$1:$A$1001,customers!$I$1:$I$1001,,0)</f>
        <v>Yes</v>
      </c>
    </row>
    <row r="226" spans="1:16" x14ac:dyDescent="0.35">
      <c r="A226" s="2" t="s">
        <v>1753</v>
      </c>
      <c r="B226" s="4">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s="9">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4">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s="9">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4">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s="9">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4">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s="9">
        <f t="shared" si="9"/>
        <v>16.11</v>
      </c>
      <c r="N229" t="str">
        <f t="shared" si="10"/>
        <v>Robusta</v>
      </c>
      <c r="O229" t="str">
        <f t="shared" si="11"/>
        <v>Dark</v>
      </c>
      <c r="P229" t="str">
        <f>_xlfn.XLOOKUP(Orders[[#This Row],[Customer ID]],customers!$A$1:$A$1001,customers!$I$1:$I$1001,,0)</f>
        <v>Yes</v>
      </c>
    </row>
    <row r="230" spans="1:16" x14ac:dyDescent="0.35">
      <c r="A230" s="2" t="s">
        <v>1777</v>
      </c>
      <c r="B230" s="4">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s="9">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4">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s="9">
        <f t="shared" si="9"/>
        <v>8.73</v>
      </c>
      <c r="N231" t="str">
        <f t="shared" si="10"/>
        <v>Liberica</v>
      </c>
      <c r="O231" t="str">
        <f t="shared" si="11"/>
        <v>Medium</v>
      </c>
      <c r="P231" t="str">
        <f>_xlfn.XLOOKUP(Orders[[#This Row],[Customer ID]],customers!$A$1:$A$1001,customers!$I$1:$I$1001,,0)</f>
        <v>No</v>
      </c>
    </row>
    <row r="232" spans="1:16" x14ac:dyDescent="0.35">
      <c r="A232" s="2" t="s">
        <v>1789</v>
      </c>
      <c r="B232" s="4">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s="9">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4">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s="9">
        <f t="shared" si="9"/>
        <v>8.73</v>
      </c>
      <c r="N233" t="str">
        <f t="shared" si="10"/>
        <v>Liberica</v>
      </c>
      <c r="O233" t="str">
        <f t="shared" si="11"/>
        <v>Medium</v>
      </c>
      <c r="P233" t="str">
        <f>_xlfn.XLOOKUP(Orders[[#This Row],[Customer ID]],customers!$A$1:$A$1001,customers!$I$1:$I$1001,,0)</f>
        <v>Yes</v>
      </c>
    </row>
    <row r="234" spans="1:16" x14ac:dyDescent="0.35">
      <c r="A234" s="2" t="s">
        <v>1800</v>
      </c>
      <c r="B234" s="4">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s="9">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4">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s="9">
        <f t="shared" si="9"/>
        <v>20.625</v>
      </c>
      <c r="N235" t="str">
        <f t="shared" si="10"/>
        <v>Excelsa</v>
      </c>
      <c r="O235" t="str">
        <f t="shared" si="11"/>
        <v>Medium</v>
      </c>
      <c r="P235" t="str">
        <f>_xlfn.XLOOKUP(Orders[[#This Row],[Customer ID]],customers!$A$1:$A$1001,customers!$I$1:$I$1001,,0)</f>
        <v>No</v>
      </c>
    </row>
    <row r="236" spans="1:16" x14ac:dyDescent="0.35">
      <c r="A236" s="2" t="s">
        <v>1812</v>
      </c>
      <c r="B236" s="4">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s="9">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4">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s="9">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4">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s="9">
        <f t="shared" si="9"/>
        <v>89.35499999999999</v>
      </c>
      <c r="N238" t="str">
        <f t="shared" si="10"/>
        <v>Liberica</v>
      </c>
      <c r="O238" t="str">
        <f t="shared" si="11"/>
        <v>Dark</v>
      </c>
      <c r="P238" t="str">
        <f>_xlfn.XLOOKUP(Orders[[#This Row],[Customer ID]],customers!$A$1:$A$1001,customers!$I$1:$I$1001,,0)</f>
        <v>No</v>
      </c>
    </row>
    <row r="239" spans="1:16" x14ac:dyDescent="0.35">
      <c r="A239" s="2" t="s">
        <v>1828</v>
      </c>
      <c r="B239" s="4">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s="9">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4">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s="9">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4">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s="9">
        <f t="shared" si="9"/>
        <v>59.4</v>
      </c>
      <c r="N241" t="str">
        <f t="shared" si="10"/>
        <v>Excelsa</v>
      </c>
      <c r="O241" t="str">
        <f t="shared" si="11"/>
        <v>Light</v>
      </c>
      <c r="P241" t="str">
        <f>_xlfn.XLOOKUP(Orders[[#This Row],[Customer ID]],customers!$A$1:$A$1001,customers!$I$1:$I$1001,,0)</f>
        <v>No</v>
      </c>
    </row>
    <row r="242" spans="1:16" x14ac:dyDescent="0.35">
      <c r="A242" s="2" t="s">
        <v>1845</v>
      </c>
      <c r="B242" s="4">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s="9">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4">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s="9">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4">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s="9">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4">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s="9">
        <f t="shared" si="9"/>
        <v>29.16</v>
      </c>
      <c r="N245" t="str">
        <f t="shared" si="10"/>
        <v>Excelsa</v>
      </c>
      <c r="O245" t="str">
        <f t="shared" si="11"/>
        <v>Dark</v>
      </c>
      <c r="P245" t="str">
        <f>_xlfn.XLOOKUP(Orders[[#This Row],[Customer ID]],customers!$A$1:$A$1001,customers!$I$1:$I$1001,,0)</f>
        <v>Yes</v>
      </c>
    </row>
    <row r="246" spans="1:16" x14ac:dyDescent="0.35">
      <c r="A246" s="2" t="s">
        <v>1866</v>
      </c>
      <c r="B246" s="4">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s="9">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4">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s="9">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4">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s="9">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4">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s="9">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4">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s="9">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4">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s="9">
        <f t="shared" si="9"/>
        <v>15.85</v>
      </c>
      <c r="N251" t="str">
        <f t="shared" si="10"/>
        <v>Liberica</v>
      </c>
      <c r="O251" t="str">
        <f t="shared" si="11"/>
        <v>Light</v>
      </c>
      <c r="P251" t="str">
        <f>_xlfn.XLOOKUP(Orders[[#This Row],[Customer ID]],customers!$A$1:$A$1001,customers!$I$1:$I$1001,,0)</f>
        <v>Yes</v>
      </c>
    </row>
    <row r="252" spans="1:16" x14ac:dyDescent="0.35">
      <c r="A252" s="2" t="s">
        <v>1900</v>
      </c>
      <c r="B252" s="4">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s="9">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4">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s="9">
        <f t="shared" si="9"/>
        <v>68.75</v>
      </c>
      <c r="N253" t="str">
        <f t="shared" si="10"/>
        <v>Excelsa</v>
      </c>
      <c r="O253" t="str">
        <f t="shared" si="11"/>
        <v>Medium</v>
      </c>
      <c r="P253" t="str">
        <f>_xlfn.XLOOKUP(Orders[[#This Row],[Customer ID]],customers!$A$1:$A$1001,customers!$I$1:$I$1001,,0)</f>
        <v>Yes</v>
      </c>
    </row>
    <row r="254" spans="1:16" x14ac:dyDescent="0.35">
      <c r="A254" s="2" t="s">
        <v>1912</v>
      </c>
      <c r="B254" s="4">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s="9">
        <f t="shared" si="9"/>
        <v>29.849999999999998</v>
      </c>
      <c r="N254" t="str">
        <f t="shared" si="10"/>
        <v>Arabica</v>
      </c>
      <c r="O254" t="str">
        <f t="shared" si="11"/>
        <v>Dark</v>
      </c>
      <c r="P254" t="str">
        <f>_xlfn.XLOOKUP(Orders[[#This Row],[Customer ID]],customers!$A$1:$A$1001,customers!$I$1:$I$1001,,0)</f>
        <v>No</v>
      </c>
    </row>
    <row r="255" spans="1:16" x14ac:dyDescent="0.35">
      <c r="A255" s="2" t="s">
        <v>1917</v>
      </c>
      <c r="B255" s="4">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s="9">
        <f t="shared" si="9"/>
        <v>58.2</v>
      </c>
      <c r="N255" t="str">
        <f t="shared" si="10"/>
        <v>Liberica</v>
      </c>
      <c r="O255" t="str">
        <f t="shared" si="11"/>
        <v>Medium</v>
      </c>
      <c r="P255" t="str">
        <f>_xlfn.XLOOKUP(Orders[[#This Row],[Customer ID]],customers!$A$1:$A$1001,customers!$I$1:$I$1001,,0)</f>
        <v>No</v>
      </c>
    </row>
    <row r="256" spans="1:16" x14ac:dyDescent="0.35">
      <c r="A256" s="2" t="s">
        <v>1923</v>
      </c>
      <c r="B256" s="4">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s="9">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4">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s="9">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4">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s="9">
        <f t="shared" si="9"/>
        <v>17.46</v>
      </c>
      <c r="N258" t="str">
        <f t="shared" si="10"/>
        <v>Liberica</v>
      </c>
      <c r="O258" t="str">
        <f t="shared" si="11"/>
        <v>Medium</v>
      </c>
      <c r="P258" t="str">
        <f>_xlfn.XLOOKUP(Orders[[#This Row],[Customer ID]],customers!$A$1:$A$1001,customers!$I$1:$I$1001,,0)</f>
        <v>Yes</v>
      </c>
    </row>
    <row r="259" spans="1:16" x14ac:dyDescent="0.35">
      <c r="A259" s="2" t="s">
        <v>1940</v>
      </c>
      <c r="B259" s="4">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s="9">
        <f t="shared" ref="M259:M322" si="12">L259*E259</f>
        <v>27.945</v>
      </c>
      <c r="N259" t="str">
        <f t="shared" ref="N259:N322" si="13">IF(I259="Rob", "Robusta",IF(I259="Exc", "Excelsa", IF(I259="Ara", "Arabica", IF(I259="Lib","Liberica",""))))</f>
        <v>Excelsa</v>
      </c>
      <c r="O259" t="str">
        <f t="shared" ref="O259:O322" si="14">IF(J259="M", "Medium",IF(J259="L", "Light", IF(J259="D","Dark","")))</f>
        <v>Dark</v>
      </c>
      <c r="P259" t="str">
        <f>_xlfn.XLOOKUP(Orders[[#This Row],[Customer ID]],customers!$A$1:$A$1001,customers!$I$1:$I$1001,,0)</f>
        <v>Yes</v>
      </c>
    </row>
    <row r="260" spans="1:16" x14ac:dyDescent="0.35">
      <c r="A260" s="2" t="s">
        <v>1946</v>
      </c>
      <c r="B260" s="4">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s="9">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4">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s="9">
        <f t="shared" si="12"/>
        <v>5.97</v>
      </c>
      <c r="N261" t="str">
        <f t="shared" si="13"/>
        <v>Robusta</v>
      </c>
      <c r="O261" t="str">
        <f t="shared" si="14"/>
        <v>Medium</v>
      </c>
      <c r="P261" t="str">
        <f>_xlfn.XLOOKUP(Orders[[#This Row],[Customer ID]],customers!$A$1:$A$1001,customers!$I$1:$I$1001,,0)</f>
        <v>No</v>
      </c>
    </row>
    <row r="262" spans="1:16" x14ac:dyDescent="0.35">
      <c r="A262" s="2" t="s">
        <v>1958</v>
      </c>
      <c r="B262" s="4">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s="9">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4">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s="9">
        <f t="shared" si="12"/>
        <v>59.75</v>
      </c>
      <c r="N263" t="str">
        <f t="shared" si="13"/>
        <v>Robusta</v>
      </c>
      <c r="O263" t="str">
        <f t="shared" si="14"/>
        <v>Light</v>
      </c>
      <c r="P263" t="str">
        <f>_xlfn.XLOOKUP(Orders[[#This Row],[Customer ID]],customers!$A$1:$A$1001,customers!$I$1:$I$1001,,0)</f>
        <v>Yes</v>
      </c>
    </row>
    <row r="264" spans="1:16" x14ac:dyDescent="0.35">
      <c r="A264" s="2" t="s">
        <v>1969</v>
      </c>
      <c r="B264" s="4">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s="9">
        <f t="shared" si="12"/>
        <v>41.25</v>
      </c>
      <c r="N264" t="str">
        <f t="shared" si="13"/>
        <v>Excelsa</v>
      </c>
      <c r="O264" t="str">
        <f t="shared" si="14"/>
        <v>Medium</v>
      </c>
      <c r="P264" t="str">
        <f>_xlfn.XLOOKUP(Orders[[#This Row],[Customer ID]],customers!$A$1:$A$1001,customers!$I$1:$I$1001,,0)</f>
        <v>No</v>
      </c>
    </row>
    <row r="265" spans="1:16" x14ac:dyDescent="0.35">
      <c r="A265" s="2" t="s">
        <v>1975</v>
      </c>
      <c r="B265" s="4">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s="9">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4">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s="9">
        <f t="shared" si="12"/>
        <v>59.75</v>
      </c>
      <c r="N266" t="str">
        <f t="shared" si="13"/>
        <v>Robusta</v>
      </c>
      <c r="O266" t="str">
        <f t="shared" si="14"/>
        <v>Light</v>
      </c>
      <c r="P266" t="str">
        <f>_xlfn.XLOOKUP(Orders[[#This Row],[Customer ID]],customers!$A$1:$A$1001,customers!$I$1:$I$1001,,0)</f>
        <v>Yes</v>
      </c>
    </row>
    <row r="267" spans="1:16" x14ac:dyDescent="0.35">
      <c r="A267" s="2" t="s">
        <v>1986</v>
      </c>
      <c r="B267" s="4">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s="9">
        <f t="shared" si="12"/>
        <v>5.97</v>
      </c>
      <c r="N267" t="str">
        <f t="shared" si="13"/>
        <v>Arabica</v>
      </c>
      <c r="O267" t="str">
        <f t="shared" si="14"/>
        <v>Dark</v>
      </c>
      <c r="P267" t="str">
        <f>_xlfn.XLOOKUP(Orders[[#This Row],[Customer ID]],customers!$A$1:$A$1001,customers!$I$1:$I$1001,,0)</f>
        <v>Yes</v>
      </c>
    </row>
    <row r="268" spans="1:16" x14ac:dyDescent="0.35">
      <c r="A268" s="2" t="s">
        <v>1992</v>
      </c>
      <c r="B268" s="4">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s="9">
        <f t="shared" si="12"/>
        <v>24.3</v>
      </c>
      <c r="N268" t="str">
        <f t="shared" si="13"/>
        <v>Excelsa</v>
      </c>
      <c r="O268" t="str">
        <f t="shared" si="14"/>
        <v>Dark</v>
      </c>
      <c r="P268" t="str">
        <f>_xlfn.XLOOKUP(Orders[[#This Row],[Customer ID]],customers!$A$1:$A$1001,customers!$I$1:$I$1001,,0)</f>
        <v>No</v>
      </c>
    </row>
    <row r="269" spans="1:16" x14ac:dyDescent="0.35">
      <c r="A269" s="2" t="s">
        <v>1998</v>
      </c>
      <c r="B269" s="4">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s="9">
        <f t="shared" si="12"/>
        <v>21.87</v>
      </c>
      <c r="N269" t="str">
        <f t="shared" si="13"/>
        <v>Excelsa</v>
      </c>
      <c r="O269" t="str">
        <f t="shared" si="14"/>
        <v>Dark</v>
      </c>
      <c r="P269" t="str">
        <f>_xlfn.XLOOKUP(Orders[[#This Row],[Customer ID]],customers!$A$1:$A$1001,customers!$I$1:$I$1001,,0)</f>
        <v>Yes</v>
      </c>
    </row>
    <row r="270" spans="1:16" x14ac:dyDescent="0.35">
      <c r="A270" s="2" t="s">
        <v>2004</v>
      </c>
      <c r="B270" s="4">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s="9">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4">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s="9">
        <f t="shared" si="12"/>
        <v>5.97</v>
      </c>
      <c r="N271" t="str">
        <f t="shared" si="13"/>
        <v>Arabica</v>
      </c>
      <c r="O271" t="str">
        <f t="shared" si="14"/>
        <v>Dark</v>
      </c>
      <c r="P271" t="str">
        <f>_xlfn.XLOOKUP(Orders[[#This Row],[Customer ID]],customers!$A$1:$A$1001,customers!$I$1:$I$1001,,0)</f>
        <v>No</v>
      </c>
    </row>
    <row r="272" spans="1:16" x14ac:dyDescent="0.35">
      <c r="A272" s="2" t="s">
        <v>2015</v>
      </c>
      <c r="B272" s="4">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s="9">
        <f t="shared" si="12"/>
        <v>7.29</v>
      </c>
      <c r="N272" t="str">
        <f t="shared" si="13"/>
        <v>Excelsa</v>
      </c>
      <c r="O272" t="str">
        <f t="shared" si="14"/>
        <v>Dark</v>
      </c>
      <c r="P272" t="str">
        <f>_xlfn.XLOOKUP(Orders[[#This Row],[Customer ID]],customers!$A$1:$A$1001,customers!$I$1:$I$1001,,0)</f>
        <v>Yes</v>
      </c>
    </row>
    <row r="273" spans="1:16" x14ac:dyDescent="0.35">
      <c r="A273" s="2" t="s">
        <v>2019</v>
      </c>
      <c r="B273" s="4">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s="9">
        <f t="shared" si="12"/>
        <v>11.94</v>
      </c>
      <c r="N273" t="str">
        <f t="shared" si="13"/>
        <v>Arabica</v>
      </c>
      <c r="O273" t="str">
        <f t="shared" si="14"/>
        <v>Dark</v>
      </c>
      <c r="P273" t="str">
        <f>_xlfn.XLOOKUP(Orders[[#This Row],[Customer ID]],customers!$A$1:$A$1001,customers!$I$1:$I$1001,,0)</f>
        <v>Yes</v>
      </c>
    </row>
    <row r="274" spans="1:16" x14ac:dyDescent="0.35">
      <c r="A274" s="2" t="s">
        <v>2025</v>
      </c>
      <c r="B274" s="4">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s="9">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4">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s="9">
        <f t="shared" si="12"/>
        <v>7.77</v>
      </c>
      <c r="N275" t="str">
        <f t="shared" si="13"/>
        <v>Arabica</v>
      </c>
      <c r="O275" t="str">
        <f t="shared" si="14"/>
        <v>Light</v>
      </c>
      <c r="P275" t="str">
        <f>_xlfn.XLOOKUP(Orders[[#This Row],[Customer ID]],customers!$A$1:$A$1001,customers!$I$1:$I$1001,,0)</f>
        <v>No</v>
      </c>
    </row>
    <row r="276" spans="1:16" x14ac:dyDescent="0.35">
      <c r="A276" s="2" t="s">
        <v>2038</v>
      </c>
      <c r="B276" s="4">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s="9">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4">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s="9">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4">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s="9">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4">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s="9">
        <f t="shared" si="12"/>
        <v>89.1</v>
      </c>
      <c r="N279" t="str">
        <f t="shared" si="13"/>
        <v>Excelsa</v>
      </c>
      <c r="O279" t="str">
        <f t="shared" si="14"/>
        <v>Light</v>
      </c>
      <c r="P279" t="str">
        <f>_xlfn.XLOOKUP(Orders[[#This Row],[Customer ID]],customers!$A$1:$A$1001,customers!$I$1:$I$1001,,0)</f>
        <v>No</v>
      </c>
    </row>
    <row r="280" spans="1:16" x14ac:dyDescent="0.35">
      <c r="A280" s="2" t="s">
        <v>2062</v>
      </c>
      <c r="B280" s="4">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s="9">
        <f t="shared" si="12"/>
        <v>7.77</v>
      </c>
      <c r="N280" t="str">
        <f t="shared" si="13"/>
        <v>Arabica</v>
      </c>
      <c r="O280" t="str">
        <f t="shared" si="14"/>
        <v>Light</v>
      </c>
      <c r="P280" t="str">
        <f>_xlfn.XLOOKUP(Orders[[#This Row],[Customer ID]],customers!$A$1:$A$1001,customers!$I$1:$I$1001,,0)</f>
        <v>Yes</v>
      </c>
    </row>
    <row r="281" spans="1:16" x14ac:dyDescent="0.35">
      <c r="A281" s="2" t="s">
        <v>2068</v>
      </c>
      <c r="B281" s="4">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s="9">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4">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s="9">
        <f t="shared" si="12"/>
        <v>41.25</v>
      </c>
      <c r="N282" t="str">
        <f t="shared" si="13"/>
        <v>Excelsa</v>
      </c>
      <c r="O282" t="str">
        <f t="shared" si="14"/>
        <v>Medium</v>
      </c>
      <c r="P282" t="str">
        <f>_xlfn.XLOOKUP(Orders[[#This Row],[Customer ID]],customers!$A$1:$A$1001,customers!$I$1:$I$1001,,0)</f>
        <v>Yes</v>
      </c>
    </row>
    <row r="283" spans="1:16" x14ac:dyDescent="0.35">
      <c r="A283" s="2" t="s">
        <v>2079</v>
      </c>
      <c r="B283" s="4">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s="9">
        <f t="shared" si="12"/>
        <v>59.4</v>
      </c>
      <c r="N283" t="str">
        <f t="shared" si="13"/>
        <v>Excelsa</v>
      </c>
      <c r="O283" t="str">
        <f t="shared" si="14"/>
        <v>Light</v>
      </c>
      <c r="P283" t="str">
        <f>_xlfn.XLOOKUP(Orders[[#This Row],[Customer ID]],customers!$A$1:$A$1001,customers!$I$1:$I$1001,,0)</f>
        <v>Yes</v>
      </c>
    </row>
    <row r="284" spans="1:16" x14ac:dyDescent="0.35">
      <c r="A284" s="2" t="s">
        <v>2085</v>
      </c>
      <c r="B284" s="4">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s="9">
        <f t="shared" si="12"/>
        <v>7.77</v>
      </c>
      <c r="N284" t="str">
        <f t="shared" si="13"/>
        <v>Arabica</v>
      </c>
      <c r="O284" t="str">
        <f t="shared" si="14"/>
        <v>Light</v>
      </c>
      <c r="P284" t="str">
        <f>_xlfn.XLOOKUP(Orders[[#This Row],[Customer ID]],customers!$A$1:$A$1001,customers!$I$1:$I$1001,,0)</f>
        <v>No</v>
      </c>
    </row>
    <row r="285" spans="1:16" x14ac:dyDescent="0.35">
      <c r="A285" s="2" t="s">
        <v>2091</v>
      </c>
      <c r="B285" s="4">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s="9">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4">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s="9">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4">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s="9">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4">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s="9">
        <f t="shared" si="12"/>
        <v>13.5</v>
      </c>
      <c r="N288" t="str">
        <f t="shared" si="13"/>
        <v>Arabica</v>
      </c>
      <c r="O288" t="str">
        <f t="shared" si="14"/>
        <v>Medium</v>
      </c>
      <c r="P288" t="str">
        <f>_xlfn.XLOOKUP(Orders[[#This Row],[Customer ID]],customers!$A$1:$A$1001,customers!$I$1:$I$1001,,0)</f>
        <v>Yes</v>
      </c>
    </row>
    <row r="289" spans="1:16" x14ac:dyDescent="0.35">
      <c r="A289" s="2" t="s">
        <v>2112</v>
      </c>
      <c r="B289" s="4">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s="9">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4">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s="9">
        <f t="shared" si="12"/>
        <v>8.25</v>
      </c>
      <c r="N290" t="str">
        <f t="shared" si="13"/>
        <v>Excelsa</v>
      </c>
      <c r="O290" t="str">
        <f t="shared" si="14"/>
        <v>Medium</v>
      </c>
      <c r="P290" t="str">
        <f>_xlfn.XLOOKUP(Orders[[#This Row],[Customer ID]],customers!$A$1:$A$1001,customers!$I$1:$I$1001,,0)</f>
        <v>Yes</v>
      </c>
    </row>
    <row r="291" spans="1:16" x14ac:dyDescent="0.35">
      <c r="A291" s="2" t="s">
        <v>2123</v>
      </c>
      <c r="B291" s="4">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s="9">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4">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s="9">
        <f t="shared" si="12"/>
        <v>49.75</v>
      </c>
      <c r="N292" t="str">
        <f t="shared" si="13"/>
        <v>Arabica</v>
      </c>
      <c r="O292" t="str">
        <f t="shared" si="14"/>
        <v>Dark</v>
      </c>
      <c r="P292" t="str">
        <f>_xlfn.XLOOKUP(Orders[[#This Row],[Customer ID]],customers!$A$1:$A$1001,customers!$I$1:$I$1001,,0)</f>
        <v>No</v>
      </c>
    </row>
    <row r="293" spans="1:16" x14ac:dyDescent="0.35">
      <c r="A293" s="2" t="s">
        <v>2133</v>
      </c>
      <c r="B293" s="4">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s="9">
        <f t="shared" si="12"/>
        <v>16.5</v>
      </c>
      <c r="N293" t="str">
        <f t="shared" si="13"/>
        <v>Excelsa</v>
      </c>
      <c r="O293" t="str">
        <f t="shared" si="14"/>
        <v>Medium</v>
      </c>
      <c r="P293" t="str">
        <f>_xlfn.XLOOKUP(Orders[[#This Row],[Customer ID]],customers!$A$1:$A$1001,customers!$I$1:$I$1001,,0)</f>
        <v>No</v>
      </c>
    </row>
    <row r="294" spans="1:16" x14ac:dyDescent="0.35">
      <c r="A294" s="2" t="s">
        <v>2137</v>
      </c>
      <c r="B294" s="4">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s="9">
        <f t="shared" si="12"/>
        <v>17.91</v>
      </c>
      <c r="N294" t="str">
        <f t="shared" si="13"/>
        <v>Arabica</v>
      </c>
      <c r="O294" t="str">
        <f t="shared" si="14"/>
        <v>Dark</v>
      </c>
      <c r="P294" t="str">
        <f>_xlfn.XLOOKUP(Orders[[#This Row],[Customer ID]],customers!$A$1:$A$1001,customers!$I$1:$I$1001,,0)</f>
        <v>No</v>
      </c>
    </row>
    <row r="295" spans="1:16" x14ac:dyDescent="0.35">
      <c r="A295" s="2" t="s">
        <v>2142</v>
      </c>
      <c r="B295" s="4">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s="9">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4">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s="9">
        <f t="shared" si="12"/>
        <v>44.55</v>
      </c>
      <c r="N296" t="str">
        <f t="shared" si="13"/>
        <v>Excelsa</v>
      </c>
      <c r="O296" t="str">
        <f t="shared" si="14"/>
        <v>Light</v>
      </c>
      <c r="P296" t="str">
        <f>_xlfn.XLOOKUP(Orders[[#This Row],[Customer ID]],customers!$A$1:$A$1001,customers!$I$1:$I$1001,,0)</f>
        <v>No</v>
      </c>
    </row>
    <row r="297" spans="1:16" x14ac:dyDescent="0.35">
      <c r="A297" s="2" t="s">
        <v>2153</v>
      </c>
      <c r="B297" s="4">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s="9">
        <f t="shared" si="12"/>
        <v>27.5</v>
      </c>
      <c r="N297" t="str">
        <f t="shared" si="13"/>
        <v>Excelsa</v>
      </c>
      <c r="O297" t="str">
        <f t="shared" si="14"/>
        <v>Medium</v>
      </c>
      <c r="P297" t="str">
        <f>_xlfn.XLOOKUP(Orders[[#This Row],[Customer ID]],customers!$A$1:$A$1001,customers!$I$1:$I$1001,,0)</f>
        <v>No</v>
      </c>
    </row>
    <row r="298" spans="1:16" x14ac:dyDescent="0.35">
      <c r="A298" s="2" t="s">
        <v>2157</v>
      </c>
      <c r="B298" s="4">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s="9">
        <f t="shared" si="12"/>
        <v>35.82</v>
      </c>
      <c r="N298" t="str">
        <f t="shared" si="13"/>
        <v>Robusta</v>
      </c>
      <c r="O298" t="str">
        <f t="shared" si="14"/>
        <v>Medium</v>
      </c>
      <c r="P298" t="str">
        <f>_xlfn.XLOOKUP(Orders[[#This Row],[Customer ID]],customers!$A$1:$A$1001,customers!$I$1:$I$1001,,0)</f>
        <v>Yes</v>
      </c>
    </row>
    <row r="299" spans="1:16" x14ac:dyDescent="0.35">
      <c r="A299" s="2" t="s">
        <v>2163</v>
      </c>
      <c r="B299" s="4">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s="9">
        <f t="shared" si="12"/>
        <v>16.11</v>
      </c>
      <c r="N299" t="str">
        <f t="shared" si="13"/>
        <v>Robusta</v>
      </c>
      <c r="O299" t="str">
        <f t="shared" si="14"/>
        <v>Dark</v>
      </c>
      <c r="P299" t="str">
        <f>_xlfn.XLOOKUP(Orders[[#This Row],[Customer ID]],customers!$A$1:$A$1001,customers!$I$1:$I$1001,,0)</f>
        <v>Yes</v>
      </c>
    </row>
    <row r="300" spans="1:16" x14ac:dyDescent="0.35">
      <c r="A300" s="2" t="s">
        <v>2169</v>
      </c>
      <c r="B300" s="4">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s="9">
        <f t="shared" si="12"/>
        <v>26.73</v>
      </c>
      <c r="N300" t="str">
        <f t="shared" si="13"/>
        <v>Excelsa</v>
      </c>
      <c r="O300" t="str">
        <f t="shared" si="14"/>
        <v>Light</v>
      </c>
      <c r="P300" t="str">
        <f>_xlfn.XLOOKUP(Orders[[#This Row],[Customer ID]],customers!$A$1:$A$1001,customers!$I$1:$I$1001,,0)</f>
        <v>Yes</v>
      </c>
    </row>
    <row r="301" spans="1:16" x14ac:dyDescent="0.35">
      <c r="A301" s="2" t="s">
        <v>2175</v>
      </c>
      <c r="B301" s="4">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s="9">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4">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s="9">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4">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s="9">
        <f t="shared" si="12"/>
        <v>15.54</v>
      </c>
      <c r="N303" t="str">
        <f t="shared" si="13"/>
        <v>Liberica</v>
      </c>
      <c r="O303" t="str">
        <f t="shared" si="14"/>
        <v>Dark</v>
      </c>
      <c r="P303" t="str">
        <f>_xlfn.XLOOKUP(Orders[[#This Row],[Customer ID]],customers!$A$1:$A$1001,customers!$I$1:$I$1001,,0)</f>
        <v>Yes</v>
      </c>
    </row>
    <row r="304" spans="1:16" x14ac:dyDescent="0.35">
      <c r="A304" s="2" t="s">
        <v>2193</v>
      </c>
      <c r="B304" s="4">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s="9">
        <f t="shared" si="12"/>
        <v>6.75</v>
      </c>
      <c r="N304" t="str">
        <f t="shared" si="13"/>
        <v>Arabica</v>
      </c>
      <c r="O304" t="str">
        <f t="shared" si="14"/>
        <v>Medium</v>
      </c>
      <c r="P304" t="str">
        <f>_xlfn.XLOOKUP(Orders[[#This Row],[Customer ID]],customers!$A$1:$A$1001,customers!$I$1:$I$1001,,0)</f>
        <v>No</v>
      </c>
    </row>
    <row r="305" spans="1:16" x14ac:dyDescent="0.35">
      <c r="A305" s="2" t="s">
        <v>2199</v>
      </c>
      <c r="B305" s="4">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s="9">
        <f t="shared" si="12"/>
        <v>111.78</v>
      </c>
      <c r="N305" t="str">
        <f t="shared" si="13"/>
        <v>Excelsa</v>
      </c>
      <c r="O305" t="str">
        <f t="shared" si="14"/>
        <v>Dark</v>
      </c>
      <c r="P305" t="str">
        <f>_xlfn.XLOOKUP(Orders[[#This Row],[Customer ID]],customers!$A$1:$A$1001,customers!$I$1:$I$1001,,0)</f>
        <v>Yes</v>
      </c>
    </row>
    <row r="306" spans="1:16" x14ac:dyDescent="0.35">
      <c r="A306" s="2" t="s">
        <v>2204</v>
      </c>
      <c r="B306" s="4">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s="9">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4">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s="9">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4">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s="9">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4">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s="9">
        <f t="shared" si="12"/>
        <v>33.75</v>
      </c>
      <c r="N309" t="str">
        <f t="shared" si="13"/>
        <v>Arabica</v>
      </c>
      <c r="O309" t="str">
        <f t="shared" si="14"/>
        <v>Medium</v>
      </c>
      <c r="P309" t="str">
        <f>_xlfn.XLOOKUP(Orders[[#This Row],[Customer ID]],customers!$A$1:$A$1001,customers!$I$1:$I$1001,,0)</f>
        <v>Yes</v>
      </c>
    </row>
    <row r="310" spans="1:16" x14ac:dyDescent="0.35">
      <c r="A310" s="2" t="s">
        <v>2227</v>
      </c>
      <c r="B310" s="4">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s="9">
        <f t="shared" si="12"/>
        <v>33.75</v>
      </c>
      <c r="N310" t="str">
        <f t="shared" si="13"/>
        <v>Arabica</v>
      </c>
      <c r="O310" t="str">
        <f t="shared" si="14"/>
        <v>Medium</v>
      </c>
      <c r="P310" t="str">
        <f>_xlfn.XLOOKUP(Orders[[#This Row],[Customer ID]],customers!$A$1:$A$1001,customers!$I$1:$I$1001,,0)</f>
        <v>No</v>
      </c>
    </row>
    <row r="311" spans="1:16" x14ac:dyDescent="0.35">
      <c r="A311" s="2" t="s">
        <v>2232</v>
      </c>
      <c r="B311" s="4">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s="9">
        <f t="shared" si="12"/>
        <v>26.19</v>
      </c>
      <c r="N311" t="str">
        <f t="shared" si="13"/>
        <v>Liberica</v>
      </c>
      <c r="O311" t="str">
        <f t="shared" si="14"/>
        <v>Medium</v>
      </c>
      <c r="P311" t="str">
        <f>_xlfn.XLOOKUP(Orders[[#This Row],[Customer ID]],customers!$A$1:$A$1001,customers!$I$1:$I$1001,,0)</f>
        <v>Yes</v>
      </c>
    </row>
    <row r="312" spans="1:16" x14ac:dyDescent="0.35">
      <c r="A312" s="2" t="s">
        <v>2238</v>
      </c>
      <c r="B312" s="4">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s="9">
        <f t="shared" si="12"/>
        <v>14.85</v>
      </c>
      <c r="N312" t="str">
        <f t="shared" si="13"/>
        <v>Excelsa</v>
      </c>
      <c r="O312" t="str">
        <f t="shared" si="14"/>
        <v>Light</v>
      </c>
      <c r="P312" t="str">
        <f>_xlfn.XLOOKUP(Orders[[#This Row],[Customer ID]],customers!$A$1:$A$1001,customers!$I$1:$I$1001,,0)</f>
        <v>No</v>
      </c>
    </row>
    <row r="313" spans="1:16" x14ac:dyDescent="0.35">
      <c r="A313" s="2" t="s">
        <v>2244</v>
      </c>
      <c r="B313" s="4">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s="9">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4">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s="9">
        <f t="shared" si="12"/>
        <v>5.97</v>
      </c>
      <c r="N314" t="str">
        <f t="shared" si="13"/>
        <v>Robusta</v>
      </c>
      <c r="O314" t="str">
        <f t="shared" si="14"/>
        <v>Medium</v>
      </c>
      <c r="P314" t="str">
        <f>_xlfn.XLOOKUP(Orders[[#This Row],[Customer ID]],customers!$A$1:$A$1001,customers!$I$1:$I$1001,,0)</f>
        <v>Yes</v>
      </c>
    </row>
    <row r="315" spans="1:16" x14ac:dyDescent="0.35">
      <c r="A315" s="2" t="s">
        <v>2256</v>
      </c>
      <c r="B315" s="4">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s="9">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4">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s="9">
        <f t="shared" si="12"/>
        <v>44.75</v>
      </c>
      <c r="N316" t="str">
        <f t="shared" si="13"/>
        <v>Robusta</v>
      </c>
      <c r="O316" t="str">
        <f t="shared" si="14"/>
        <v>Dark</v>
      </c>
      <c r="P316" t="str">
        <f>_xlfn.XLOOKUP(Orders[[#This Row],[Customer ID]],customers!$A$1:$A$1001,customers!$I$1:$I$1001,,0)</f>
        <v>No</v>
      </c>
    </row>
    <row r="317" spans="1:16" x14ac:dyDescent="0.35">
      <c r="A317" s="2" t="s">
        <v>2267</v>
      </c>
      <c r="B317" s="4">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s="9">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4">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s="9">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4">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s="9">
        <f t="shared" si="12"/>
        <v>21.87</v>
      </c>
      <c r="N319" t="str">
        <f t="shared" si="13"/>
        <v>Excelsa</v>
      </c>
      <c r="O319" t="str">
        <f t="shared" si="14"/>
        <v>Dark</v>
      </c>
      <c r="P319" t="str">
        <f>_xlfn.XLOOKUP(Orders[[#This Row],[Customer ID]],customers!$A$1:$A$1001,customers!$I$1:$I$1001,,0)</f>
        <v>No</v>
      </c>
    </row>
    <row r="320" spans="1:16" x14ac:dyDescent="0.35">
      <c r="A320" s="2" t="s">
        <v>2285</v>
      </c>
      <c r="B320" s="4">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s="9">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4">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s="9">
        <f t="shared" si="12"/>
        <v>8.25</v>
      </c>
      <c r="N321" t="str">
        <f t="shared" si="13"/>
        <v>Excelsa</v>
      </c>
      <c r="O321" t="str">
        <f t="shared" si="14"/>
        <v>Medium</v>
      </c>
      <c r="P321" t="str">
        <f>_xlfn.XLOOKUP(Orders[[#This Row],[Customer ID]],customers!$A$1:$A$1001,customers!$I$1:$I$1001,,0)</f>
        <v>Yes</v>
      </c>
    </row>
    <row r="322" spans="1:16" x14ac:dyDescent="0.35">
      <c r="A322" s="2" t="s">
        <v>2291</v>
      </c>
      <c r="B322" s="4">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s="9">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4">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s="9">
        <f t="shared" ref="M323:M386" si="15">L323*E323</f>
        <v>20.25</v>
      </c>
      <c r="N323" t="str">
        <f t="shared" ref="N323:N386" si="16">IF(I323="Rob", "Robusta",IF(I323="Exc", "Excelsa", IF(I323="Ara", "Arabica", IF(I323="Lib","Liberica",""))))</f>
        <v>Arabica</v>
      </c>
      <c r="O323" t="str">
        <f t="shared" ref="O323:O386" si="17">IF(J323="M", "Medium",IF(J323="L", "Light", IF(J323="D","Dark","")))</f>
        <v>Medium</v>
      </c>
      <c r="P323" t="str">
        <f>_xlfn.XLOOKUP(Orders[[#This Row],[Customer ID]],customers!$A$1:$A$1001,customers!$I$1:$I$1001,,0)</f>
        <v>Yes</v>
      </c>
    </row>
    <row r="324" spans="1:16" x14ac:dyDescent="0.35">
      <c r="A324" s="2" t="s">
        <v>2307</v>
      </c>
      <c r="B324" s="4">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s="9">
        <f t="shared" si="15"/>
        <v>23.31</v>
      </c>
      <c r="N324" t="str">
        <f t="shared" si="16"/>
        <v>Liberica</v>
      </c>
      <c r="O324" t="str">
        <f t="shared" si="17"/>
        <v>Dark</v>
      </c>
      <c r="P324" t="str">
        <f>_xlfn.XLOOKUP(Orders[[#This Row],[Customer ID]],customers!$A$1:$A$1001,customers!$I$1:$I$1001,,0)</f>
        <v>No</v>
      </c>
    </row>
    <row r="325" spans="1:16" x14ac:dyDescent="0.35">
      <c r="A325" s="2" t="s">
        <v>2313</v>
      </c>
      <c r="B325" s="4">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s="9">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4">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s="9">
        <f t="shared" si="15"/>
        <v>13.75</v>
      </c>
      <c r="N326" t="str">
        <f t="shared" si="16"/>
        <v>Excelsa</v>
      </c>
      <c r="O326" t="str">
        <f t="shared" si="17"/>
        <v>Medium</v>
      </c>
      <c r="P326" t="str">
        <f>_xlfn.XLOOKUP(Orders[[#This Row],[Customer ID]],customers!$A$1:$A$1001,customers!$I$1:$I$1001,,0)</f>
        <v>No</v>
      </c>
    </row>
    <row r="327" spans="1:16" x14ac:dyDescent="0.35">
      <c r="A327" s="2" t="s">
        <v>2324</v>
      </c>
      <c r="B327" s="4">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s="9">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4">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s="9">
        <f t="shared" si="15"/>
        <v>44.75</v>
      </c>
      <c r="N328" t="str">
        <f t="shared" si="16"/>
        <v>Robusta</v>
      </c>
      <c r="O328" t="str">
        <f t="shared" si="17"/>
        <v>Dark</v>
      </c>
      <c r="P328" t="str">
        <f>_xlfn.XLOOKUP(Orders[[#This Row],[Customer ID]],customers!$A$1:$A$1001,customers!$I$1:$I$1001,,0)</f>
        <v>No</v>
      </c>
    </row>
    <row r="329" spans="1:16" x14ac:dyDescent="0.35">
      <c r="A329" s="2" t="s">
        <v>2335</v>
      </c>
      <c r="B329" s="4">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s="9">
        <f t="shared" si="15"/>
        <v>44.75</v>
      </c>
      <c r="N329" t="str">
        <f t="shared" si="16"/>
        <v>Robusta</v>
      </c>
      <c r="O329" t="str">
        <f t="shared" si="17"/>
        <v>Dark</v>
      </c>
      <c r="P329" t="str">
        <f>_xlfn.XLOOKUP(Orders[[#This Row],[Customer ID]],customers!$A$1:$A$1001,customers!$I$1:$I$1001,,0)</f>
        <v>Yes</v>
      </c>
    </row>
    <row r="330" spans="1:16" x14ac:dyDescent="0.35">
      <c r="A330" s="2" t="s">
        <v>2341</v>
      </c>
      <c r="B330" s="4">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s="9">
        <f t="shared" si="15"/>
        <v>38.04</v>
      </c>
      <c r="N330" t="str">
        <f t="shared" si="16"/>
        <v>Liberica</v>
      </c>
      <c r="O330" t="str">
        <f t="shared" si="17"/>
        <v>Light</v>
      </c>
      <c r="P330" t="str">
        <f>_xlfn.XLOOKUP(Orders[[#This Row],[Customer ID]],customers!$A$1:$A$1001,customers!$I$1:$I$1001,,0)</f>
        <v>Yes</v>
      </c>
    </row>
    <row r="331" spans="1:16" x14ac:dyDescent="0.35">
      <c r="A331" s="2" t="s">
        <v>2346</v>
      </c>
      <c r="B331" s="4">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s="9">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4">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s="9">
        <f t="shared" si="15"/>
        <v>16.11</v>
      </c>
      <c r="N332" t="str">
        <f t="shared" si="16"/>
        <v>Robusta</v>
      </c>
      <c r="O332" t="str">
        <f t="shared" si="17"/>
        <v>Dark</v>
      </c>
      <c r="P332" t="str">
        <f>_xlfn.XLOOKUP(Orders[[#This Row],[Customer ID]],customers!$A$1:$A$1001,customers!$I$1:$I$1001,,0)</f>
        <v>No</v>
      </c>
    </row>
    <row r="333" spans="1:16" x14ac:dyDescent="0.35">
      <c r="A333" s="2" t="s">
        <v>2357</v>
      </c>
      <c r="B333" s="4">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s="9">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4">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s="9">
        <f t="shared" si="15"/>
        <v>17.91</v>
      </c>
      <c r="N334" t="str">
        <f t="shared" si="16"/>
        <v>Arabica</v>
      </c>
      <c r="O334" t="str">
        <f t="shared" si="17"/>
        <v>Dark</v>
      </c>
      <c r="P334" t="str">
        <f>_xlfn.XLOOKUP(Orders[[#This Row],[Customer ID]],customers!$A$1:$A$1001,customers!$I$1:$I$1001,,0)</f>
        <v>Yes</v>
      </c>
    </row>
    <row r="335" spans="1:16" x14ac:dyDescent="0.35">
      <c r="A335" s="2" t="s">
        <v>2369</v>
      </c>
      <c r="B335" s="4">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s="9">
        <f t="shared" si="15"/>
        <v>23.88</v>
      </c>
      <c r="N335" t="str">
        <f t="shared" si="16"/>
        <v>Robusta</v>
      </c>
      <c r="O335" t="str">
        <f t="shared" si="17"/>
        <v>Medium</v>
      </c>
      <c r="P335" t="str">
        <f>_xlfn.XLOOKUP(Orders[[#This Row],[Customer ID]],customers!$A$1:$A$1001,customers!$I$1:$I$1001,,0)</f>
        <v>Yes</v>
      </c>
    </row>
    <row r="336" spans="1:16" x14ac:dyDescent="0.35">
      <c r="A336" s="2" t="s">
        <v>2375</v>
      </c>
      <c r="B336" s="4">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s="9">
        <f t="shared" si="15"/>
        <v>59.75</v>
      </c>
      <c r="N336" t="str">
        <f t="shared" si="16"/>
        <v>Robusta</v>
      </c>
      <c r="O336" t="str">
        <f t="shared" si="17"/>
        <v>Light</v>
      </c>
      <c r="P336" t="str">
        <f>_xlfn.XLOOKUP(Orders[[#This Row],[Customer ID]],customers!$A$1:$A$1001,customers!$I$1:$I$1001,,0)</f>
        <v>No</v>
      </c>
    </row>
    <row r="337" spans="1:16" x14ac:dyDescent="0.35">
      <c r="A337" s="2" t="s">
        <v>2379</v>
      </c>
      <c r="B337" s="4">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s="9">
        <f t="shared" si="15"/>
        <v>28.53</v>
      </c>
      <c r="N337" t="str">
        <f t="shared" si="16"/>
        <v>Liberica</v>
      </c>
      <c r="O337" t="str">
        <f t="shared" si="17"/>
        <v>Light</v>
      </c>
      <c r="P337" t="str">
        <f>_xlfn.XLOOKUP(Orders[[#This Row],[Customer ID]],customers!$A$1:$A$1001,customers!$I$1:$I$1001,,0)</f>
        <v>Yes</v>
      </c>
    </row>
    <row r="338" spans="1:16" x14ac:dyDescent="0.35">
      <c r="A338" s="2" t="s">
        <v>2385</v>
      </c>
      <c r="B338" s="4">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s="9">
        <f t="shared" si="15"/>
        <v>45</v>
      </c>
      <c r="N338" t="str">
        <f t="shared" si="16"/>
        <v>Arabica</v>
      </c>
      <c r="O338" t="str">
        <f t="shared" si="17"/>
        <v>Medium</v>
      </c>
      <c r="P338" t="str">
        <f>_xlfn.XLOOKUP(Orders[[#This Row],[Customer ID]],customers!$A$1:$A$1001,customers!$I$1:$I$1001,,0)</f>
        <v>No</v>
      </c>
    </row>
    <row r="339" spans="1:16" x14ac:dyDescent="0.35">
      <c r="A339" s="2" t="s">
        <v>2391</v>
      </c>
      <c r="B339" s="4">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s="9">
        <f t="shared" si="15"/>
        <v>55.89</v>
      </c>
      <c r="N339" t="str">
        <f t="shared" si="16"/>
        <v>Excelsa</v>
      </c>
      <c r="O339" t="str">
        <f t="shared" si="17"/>
        <v>Dark</v>
      </c>
      <c r="P339" t="str">
        <f>_xlfn.XLOOKUP(Orders[[#This Row],[Customer ID]],customers!$A$1:$A$1001,customers!$I$1:$I$1001,,0)</f>
        <v>No</v>
      </c>
    </row>
    <row r="340" spans="1:16" x14ac:dyDescent="0.35">
      <c r="A340" s="2" t="s">
        <v>2396</v>
      </c>
      <c r="B340" s="4">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s="9">
        <f t="shared" si="15"/>
        <v>59.4</v>
      </c>
      <c r="N340" t="str">
        <f t="shared" si="16"/>
        <v>Excelsa</v>
      </c>
      <c r="O340" t="str">
        <f t="shared" si="17"/>
        <v>Light</v>
      </c>
      <c r="P340" t="str">
        <f>_xlfn.XLOOKUP(Orders[[#This Row],[Customer ID]],customers!$A$1:$A$1001,customers!$I$1:$I$1001,,0)</f>
        <v>No</v>
      </c>
    </row>
    <row r="341" spans="1:16" x14ac:dyDescent="0.35">
      <c r="A341" s="2" t="s">
        <v>2402</v>
      </c>
      <c r="B341" s="4">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s="9">
        <f t="shared" si="15"/>
        <v>7.29</v>
      </c>
      <c r="N341" t="str">
        <f t="shared" si="16"/>
        <v>Excelsa</v>
      </c>
      <c r="O341" t="str">
        <f t="shared" si="17"/>
        <v>Dark</v>
      </c>
      <c r="P341" t="str">
        <f>_xlfn.XLOOKUP(Orders[[#This Row],[Customer ID]],customers!$A$1:$A$1001,customers!$I$1:$I$1001,,0)</f>
        <v>Yes</v>
      </c>
    </row>
    <row r="342" spans="1:16" x14ac:dyDescent="0.35">
      <c r="A342" s="2" t="s">
        <v>2408</v>
      </c>
      <c r="B342" s="4">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s="9">
        <f t="shared" si="15"/>
        <v>7.29</v>
      </c>
      <c r="N342" t="str">
        <f t="shared" si="16"/>
        <v>Excelsa</v>
      </c>
      <c r="O342" t="str">
        <f t="shared" si="17"/>
        <v>Dark</v>
      </c>
      <c r="P342" t="str">
        <f>_xlfn.XLOOKUP(Orders[[#This Row],[Customer ID]],customers!$A$1:$A$1001,customers!$I$1:$I$1001,,0)</f>
        <v>Yes</v>
      </c>
    </row>
    <row r="343" spans="1:16" x14ac:dyDescent="0.35">
      <c r="A343" s="2" t="s">
        <v>2414</v>
      </c>
      <c r="B343" s="4">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s="9">
        <f t="shared" si="15"/>
        <v>17.82</v>
      </c>
      <c r="N343" t="str">
        <f t="shared" si="16"/>
        <v>Excelsa</v>
      </c>
      <c r="O343" t="str">
        <f t="shared" si="17"/>
        <v>Light</v>
      </c>
      <c r="P343" t="str">
        <f>_xlfn.XLOOKUP(Orders[[#This Row],[Customer ID]],customers!$A$1:$A$1001,customers!$I$1:$I$1001,,0)</f>
        <v>No</v>
      </c>
    </row>
    <row r="344" spans="1:16" x14ac:dyDescent="0.35">
      <c r="A344" s="2" t="s">
        <v>2414</v>
      </c>
      <c r="B344" s="4">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s="9">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4">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s="9">
        <f t="shared" si="15"/>
        <v>32.22</v>
      </c>
      <c r="N345" t="str">
        <f t="shared" si="16"/>
        <v>Robusta</v>
      </c>
      <c r="O345" t="str">
        <f t="shared" si="17"/>
        <v>Dark</v>
      </c>
      <c r="P345" t="str">
        <f>_xlfn.XLOOKUP(Orders[[#This Row],[Customer ID]],customers!$A$1:$A$1001,customers!$I$1:$I$1001,,0)</f>
        <v>No</v>
      </c>
    </row>
    <row r="346" spans="1:16" x14ac:dyDescent="0.35">
      <c r="A346" s="2" t="s">
        <v>2429</v>
      </c>
      <c r="B346" s="4">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s="9">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4">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s="9">
        <f t="shared" si="15"/>
        <v>59.75</v>
      </c>
      <c r="N347" t="str">
        <f t="shared" si="16"/>
        <v>Robusta</v>
      </c>
      <c r="O347" t="str">
        <f t="shared" si="17"/>
        <v>Light</v>
      </c>
      <c r="P347" t="str">
        <f>_xlfn.XLOOKUP(Orders[[#This Row],[Customer ID]],customers!$A$1:$A$1001,customers!$I$1:$I$1001,,0)</f>
        <v>No</v>
      </c>
    </row>
    <row r="348" spans="1:16" x14ac:dyDescent="0.35">
      <c r="A348" s="2" t="s">
        <v>2440</v>
      </c>
      <c r="B348" s="4">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s="9">
        <f t="shared" si="15"/>
        <v>23.31</v>
      </c>
      <c r="N348" t="str">
        <f t="shared" si="16"/>
        <v>Arabica</v>
      </c>
      <c r="O348" t="str">
        <f t="shared" si="17"/>
        <v>Light</v>
      </c>
      <c r="P348" t="str">
        <f>_xlfn.XLOOKUP(Orders[[#This Row],[Customer ID]],customers!$A$1:$A$1001,customers!$I$1:$I$1001,,0)</f>
        <v>Yes</v>
      </c>
    </row>
    <row r="349" spans="1:16" x14ac:dyDescent="0.35">
      <c r="A349" s="2" t="s">
        <v>2446</v>
      </c>
      <c r="B349" s="4">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s="9">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4">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s="9">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4">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s="9">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4">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s="9">
        <f t="shared" si="15"/>
        <v>23.88</v>
      </c>
      <c r="N352" t="str">
        <f t="shared" si="16"/>
        <v>Arabica</v>
      </c>
      <c r="O352" t="str">
        <f t="shared" si="17"/>
        <v>Dark</v>
      </c>
      <c r="P352" t="str">
        <f>_xlfn.XLOOKUP(Orders[[#This Row],[Customer ID]],customers!$A$1:$A$1001,customers!$I$1:$I$1001,,0)</f>
        <v>No</v>
      </c>
    </row>
    <row r="353" spans="1:16" x14ac:dyDescent="0.35">
      <c r="A353" s="2" t="s">
        <v>2470</v>
      </c>
      <c r="B353" s="4">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s="9">
        <f t="shared" si="15"/>
        <v>22.5</v>
      </c>
      <c r="N353" t="str">
        <f t="shared" si="16"/>
        <v>Arabica</v>
      </c>
      <c r="O353" t="str">
        <f t="shared" si="17"/>
        <v>Medium</v>
      </c>
      <c r="P353" t="str">
        <f>_xlfn.XLOOKUP(Orders[[#This Row],[Customer ID]],customers!$A$1:$A$1001,customers!$I$1:$I$1001,,0)</f>
        <v>No</v>
      </c>
    </row>
    <row r="354" spans="1:16" x14ac:dyDescent="0.35">
      <c r="A354" s="2" t="s">
        <v>2476</v>
      </c>
      <c r="B354" s="4">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s="9">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4">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s="9">
        <f t="shared" si="15"/>
        <v>27</v>
      </c>
      <c r="N355" t="str">
        <f t="shared" si="16"/>
        <v>Arabica</v>
      </c>
      <c r="O355" t="str">
        <f t="shared" si="17"/>
        <v>Medium</v>
      </c>
      <c r="P355" t="str">
        <f>_xlfn.XLOOKUP(Orders[[#This Row],[Customer ID]],customers!$A$1:$A$1001,customers!$I$1:$I$1001,,0)</f>
        <v>Yes</v>
      </c>
    </row>
    <row r="356" spans="1:16" x14ac:dyDescent="0.35">
      <c r="A356" s="2" t="s">
        <v>2487</v>
      </c>
      <c r="B356" s="4">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s="9">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4">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s="9">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4">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s="9">
        <f t="shared" si="15"/>
        <v>51.8</v>
      </c>
      <c r="N358" t="str">
        <f t="shared" si="16"/>
        <v>Liberica</v>
      </c>
      <c r="O358" t="str">
        <f t="shared" si="17"/>
        <v>Dark</v>
      </c>
      <c r="P358" t="str">
        <f>_xlfn.XLOOKUP(Orders[[#This Row],[Customer ID]],customers!$A$1:$A$1001,customers!$I$1:$I$1001,,0)</f>
        <v>Yes</v>
      </c>
    </row>
    <row r="359" spans="1:16" x14ac:dyDescent="0.35">
      <c r="A359" s="2" t="s">
        <v>2504</v>
      </c>
      <c r="B359" s="4">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s="9">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4">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s="9">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4">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s="9">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4">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s="9">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4">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s="9">
        <f t="shared" si="15"/>
        <v>5.97</v>
      </c>
      <c r="N363" t="str">
        <f t="shared" si="16"/>
        <v>Robusta</v>
      </c>
      <c r="O363" t="str">
        <f t="shared" si="17"/>
        <v>Medium</v>
      </c>
      <c r="P363" t="str">
        <f>_xlfn.XLOOKUP(Orders[[#This Row],[Customer ID]],customers!$A$1:$A$1001,customers!$I$1:$I$1001,,0)</f>
        <v>No</v>
      </c>
    </row>
    <row r="364" spans="1:16" x14ac:dyDescent="0.35">
      <c r="A364" s="2" t="s">
        <v>2532</v>
      </c>
      <c r="B364" s="4">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s="9">
        <f t="shared" si="15"/>
        <v>74.25</v>
      </c>
      <c r="N364" t="str">
        <f t="shared" si="16"/>
        <v>Excelsa</v>
      </c>
      <c r="O364" t="str">
        <f t="shared" si="17"/>
        <v>Light</v>
      </c>
      <c r="P364" t="str">
        <f>_xlfn.XLOOKUP(Orders[[#This Row],[Customer ID]],customers!$A$1:$A$1001,customers!$I$1:$I$1001,,0)</f>
        <v>Yes</v>
      </c>
    </row>
    <row r="365" spans="1:16" x14ac:dyDescent="0.35">
      <c r="A365" s="2" t="s">
        <v>2538</v>
      </c>
      <c r="B365" s="4">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s="9">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4">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s="9">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4">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s="9">
        <f t="shared" si="15"/>
        <v>7.77</v>
      </c>
      <c r="N367" t="str">
        <f t="shared" si="16"/>
        <v>Liberica</v>
      </c>
      <c r="O367" t="str">
        <f t="shared" si="17"/>
        <v>Dark</v>
      </c>
      <c r="P367" t="str">
        <f>_xlfn.XLOOKUP(Orders[[#This Row],[Customer ID]],customers!$A$1:$A$1001,customers!$I$1:$I$1001,,0)</f>
        <v>No</v>
      </c>
    </row>
    <row r="368" spans="1:16" x14ac:dyDescent="0.35">
      <c r="A368" s="2" t="s">
        <v>2554</v>
      </c>
      <c r="B368" s="4">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s="9">
        <f t="shared" si="15"/>
        <v>43.74</v>
      </c>
      <c r="N368" t="str">
        <f t="shared" si="16"/>
        <v>Excelsa</v>
      </c>
      <c r="O368" t="str">
        <f t="shared" si="17"/>
        <v>Dark</v>
      </c>
      <c r="P368" t="str">
        <f>_xlfn.XLOOKUP(Orders[[#This Row],[Customer ID]],customers!$A$1:$A$1001,customers!$I$1:$I$1001,,0)</f>
        <v>No</v>
      </c>
    </row>
    <row r="369" spans="1:16" x14ac:dyDescent="0.35">
      <c r="A369" s="2" t="s">
        <v>2559</v>
      </c>
      <c r="B369" s="4">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s="9">
        <f t="shared" si="15"/>
        <v>8.73</v>
      </c>
      <c r="N369" t="str">
        <f t="shared" si="16"/>
        <v>Liberica</v>
      </c>
      <c r="O369" t="str">
        <f t="shared" si="17"/>
        <v>Medium</v>
      </c>
      <c r="P369" t="str">
        <f>_xlfn.XLOOKUP(Orders[[#This Row],[Customer ID]],customers!$A$1:$A$1001,customers!$I$1:$I$1001,,0)</f>
        <v>Yes</v>
      </c>
    </row>
    <row r="370" spans="1:16" x14ac:dyDescent="0.35">
      <c r="A370" s="2" t="s">
        <v>2563</v>
      </c>
      <c r="B370" s="4">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s="9">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4">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s="9">
        <f t="shared" si="15"/>
        <v>8.91</v>
      </c>
      <c r="N371" t="str">
        <f t="shared" si="16"/>
        <v>Excelsa</v>
      </c>
      <c r="O371" t="str">
        <f t="shared" si="17"/>
        <v>Light</v>
      </c>
      <c r="P371" t="str">
        <f>_xlfn.XLOOKUP(Orders[[#This Row],[Customer ID]],customers!$A$1:$A$1001,customers!$I$1:$I$1001,,0)</f>
        <v>Yes</v>
      </c>
    </row>
    <row r="372" spans="1:16" x14ac:dyDescent="0.35">
      <c r="A372" s="2" t="s">
        <v>2573</v>
      </c>
      <c r="B372" s="4">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s="9">
        <f t="shared" si="15"/>
        <v>24.3</v>
      </c>
      <c r="N372" t="str">
        <f t="shared" si="16"/>
        <v>Excelsa</v>
      </c>
      <c r="O372" t="str">
        <f t="shared" si="17"/>
        <v>Dark</v>
      </c>
      <c r="P372" t="str">
        <f>_xlfn.XLOOKUP(Orders[[#This Row],[Customer ID]],customers!$A$1:$A$1001,customers!$I$1:$I$1001,,0)</f>
        <v>Yes</v>
      </c>
    </row>
    <row r="373" spans="1:16" x14ac:dyDescent="0.35">
      <c r="A373" s="2" t="s">
        <v>2579</v>
      </c>
      <c r="B373" s="4">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s="9">
        <f t="shared" si="15"/>
        <v>46.62</v>
      </c>
      <c r="N373" t="str">
        <f t="shared" si="16"/>
        <v>Arabica</v>
      </c>
      <c r="O373" t="str">
        <f t="shared" si="17"/>
        <v>Light</v>
      </c>
      <c r="P373" t="str">
        <f>_xlfn.XLOOKUP(Orders[[#This Row],[Customer ID]],customers!$A$1:$A$1001,customers!$I$1:$I$1001,,0)</f>
        <v>Yes</v>
      </c>
    </row>
    <row r="374" spans="1:16" x14ac:dyDescent="0.35">
      <c r="A374" s="2" t="s">
        <v>2585</v>
      </c>
      <c r="B374" s="4">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s="9">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4">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s="9">
        <f t="shared" si="15"/>
        <v>17.91</v>
      </c>
      <c r="N375" t="str">
        <f t="shared" si="16"/>
        <v>Arabica</v>
      </c>
      <c r="O375" t="str">
        <f t="shared" si="17"/>
        <v>Dark</v>
      </c>
      <c r="P375" t="str">
        <f>_xlfn.XLOOKUP(Orders[[#This Row],[Customer ID]],customers!$A$1:$A$1001,customers!$I$1:$I$1001,,0)</f>
        <v>Yes</v>
      </c>
    </row>
    <row r="376" spans="1:16" x14ac:dyDescent="0.35">
      <c r="A376" s="2" t="s">
        <v>2597</v>
      </c>
      <c r="B376" s="4">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s="9">
        <f t="shared" si="15"/>
        <v>38.04</v>
      </c>
      <c r="N376" t="str">
        <f t="shared" si="16"/>
        <v>Liberica</v>
      </c>
      <c r="O376" t="str">
        <f t="shared" si="17"/>
        <v>Light</v>
      </c>
      <c r="P376" t="str">
        <f>_xlfn.XLOOKUP(Orders[[#This Row],[Customer ID]],customers!$A$1:$A$1001,customers!$I$1:$I$1001,,0)</f>
        <v>Yes</v>
      </c>
    </row>
    <row r="377" spans="1:16" x14ac:dyDescent="0.35">
      <c r="A377" s="2" t="s">
        <v>2603</v>
      </c>
      <c r="B377" s="4">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s="9">
        <f t="shared" si="15"/>
        <v>6.75</v>
      </c>
      <c r="N377" t="str">
        <f t="shared" si="16"/>
        <v>Arabica</v>
      </c>
      <c r="O377" t="str">
        <f t="shared" si="17"/>
        <v>Medium</v>
      </c>
      <c r="P377" t="str">
        <f>_xlfn.XLOOKUP(Orders[[#This Row],[Customer ID]],customers!$A$1:$A$1001,customers!$I$1:$I$1001,,0)</f>
        <v>Yes</v>
      </c>
    </row>
    <row r="378" spans="1:16" x14ac:dyDescent="0.35">
      <c r="A378" s="2" t="s">
        <v>2609</v>
      </c>
      <c r="B378" s="4">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s="9">
        <f t="shared" si="15"/>
        <v>5.97</v>
      </c>
      <c r="N378" t="str">
        <f t="shared" si="16"/>
        <v>Robusta</v>
      </c>
      <c r="O378" t="str">
        <f t="shared" si="17"/>
        <v>Medium</v>
      </c>
      <c r="P378" t="str">
        <f>_xlfn.XLOOKUP(Orders[[#This Row],[Customer ID]],customers!$A$1:$A$1001,customers!$I$1:$I$1001,,0)</f>
        <v>Yes</v>
      </c>
    </row>
    <row r="379" spans="1:16" x14ac:dyDescent="0.35">
      <c r="A379" s="2" t="s">
        <v>2615</v>
      </c>
      <c r="B379" s="4">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s="9">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4">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s="9">
        <f t="shared" si="15"/>
        <v>23.31</v>
      </c>
      <c r="N380" t="str">
        <f t="shared" si="16"/>
        <v>Arabica</v>
      </c>
      <c r="O380" t="str">
        <f t="shared" si="17"/>
        <v>Light</v>
      </c>
      <c r="P380" t="str">
        <f>_xlfn.XLOOKUP(Orders[[#This Row],[Customer ID]],customers!$A$1:$A$1001,customers!$I$1:$I$1001,,0)</f>
        <v>Yes</v>
      </c>
    </row>
    <row r="381" spans="1:16" x14ac:dyDescent="0.35">
      <c r="A381" s="2" t="s">
        <v>2627</v>
      </c>
      <c r="B381" s="4">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s="9">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4">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s="9">
        <f t="shared" si="15"/>
        <v>23.31</v>
      </c>
      <c r="N382" t="str">
        <f t="shared" si="16"/>
        <v>Liberica</v>
      </c>
      <c r="O382" t="str">
        <f t="shared" si="17"/>
        <v>Dark</v>
      </c>
      <c r="P382" t="str">
        <f>_xlfn.XLOOKUP(Orders[[#This Row],[Customer ID]],customers!$A$1:$A$1001,customers!$I$1:$I$1001,,0)</f>
        <v>No</v>
      </c>
    </row>
    <row r="383" spans="1:16" x14ac:dyDescent="0.35">
      <c r="A383" s="2" t="s">
        <v>2638</v>
      </c>
      <c r="B383" s="4">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s="9">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4">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s="9">
        <f t="shared" si="15"/>
        <v>21.87</v>
      </c>
      <c r="N384" t="str">
        <f t="shared" si="16"/>
        <v>Excelsa</v>
      </c>
      <c r="O384" t="str">
        <f t="shared" si="17"/>
        <v>Dark</v>
      </c>
      <c r="P384" t="str">
        <f>_xlfn.XLOOKUP(Orders[[#This Row],[Customer ID]],customers!$A$1:$A$1001,customers!$I$1:$I$1001,,0)</f>
        <v>No</v>
      </c>
    </row>
    <row r="385" spans="1:16" x14ac:dyDescent="0.35">
      <c r="A385" s="2" t="s">
        <v>2650</v>
      </c>
      <c r="B385" s="4">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s="9">
        <f t="shared" si="15"/>
        <v>53.46</v>
      </c>
      <c r="N385" t="str">
        <f t="shared" si="16"/>
        <v>Excelsa</v>
      </c>
      <c r="O385" t="str">
        <f t="shared" si="17"/>
        <v>Light</v>
      </c>
      <c r="P385" t="str">
        <f>_xlfn.XLOOKUP(Orders[[#This Row],[Customer ID]],customers!$A$1:$A$1001,customers!$I$1:$I$1001,,0)</f>
        <v>Yes</v>
      </c>
    </row>
    <row r="386" spans="1:16" x14ac:dyDescent="0.35">
      <c r="A386" s="2" t="s">
        <v>2655</v>
      </c>
      <c r="B386" s="4">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s="9">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4">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s="9">
        <f t="shared" ref="M387:M450" si="18">L387*E387</f>
        <v>43.650000000000006</v>
      </c>
      <c r="N387" t="str">
        <f t="shared" ref="N387:N450" si="19">IF(I387="Rob", "Robusta",IF(I387="Exc", "Excelsa", IF(I387="Ara", "Arabica", IF(I387="Lib","Liberica",""))))</f>
        <v>Liberica</v>
      </c>
      <c r="O387" t="str">
        <f t="shared" ref="O387:O450" si="20">IF(J387="M", "Medium",IF(J387="L", "Light", IF(J387="D","Dark","")))</f>
        <v>Medium</v>
      </c>
      <c r="P387" t="str">
        <f>_xlfn.XLOOKUP(Orders[[#This Row],[Customer ID]],customers!$A$1:$A$1001,customers!$I$1:$I$1001,,0)</f>
        <v>Yes</v>
      </c>
    </row>
    <row r="388" spans="1:16" x14ac:dyDescent="0.35">
      <c r="A388" s="2" t="s">
        <v>2666</v>
      </c>
      <c r="B388" s="4">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s="9">
        <f t="shared" si="18"/>
        <v>17.91</v>
      </c>
      <c r="N388" t="str">
        <f t="shared" si="19"/>
        <v>Arabica</v>
      </c>
      <c r="O388" t="str">
        <f t="shared" si="20"/>
        <v>Dark</v>
      </c>
      <c r="P388" t="str">
        <f>_xlfn.XLOOKUP(Orders[[#This Row],[Customer ID]],customers!$A$1:$A$1001,customers!$I$1:$I$1001,,0)</f>
        <v>Yes</v>
      </c>
    </row>
    <row r="389" spans="1:16" x14ac:dyDescent="0.35">
      <c r="A389" s="2" t="s">
        <v>2671</v>
      </c>
      <c r="B389" s="4">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s="9">
        <f t="shared" si="18"/>
        <v>74.25</v>
      </c>
      <c r="N389" t="str">
        <f t="shared" si="19"/>
        <v>Excelsa</v>
      </c>
      <c r="O389" t="str">
        <f t="shared" si="20"/>
        <v>Light</v>
      </c>
      <c r="P389" t="str">
        <f>_xlfn.XLOOKUP(Orders[[#This Row],[Customer ID]],customers!$A$1:$A$1001,customers!$I$1:$I$1001,,0)</f>
        <v>Yes</v>
      </c>
    </row>
    <row r="390" spans="1:16" x14ac:dyDescent="0.35">
      <c r="A390" s="2" t="s">
        <v>2677</v>
      </c>
      <c r="B390" s="4">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s="9">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4">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s="9">
        <f t="shared" si="18"/>
        <v>23.31</v>
      </c>
      <c r="N391" t="str">
        <f t="shared" si="19"/>
        <v>Liberica</v>
      </c>
      <c r="O391" t="str">
        <f t="shared" si="20"/>
        <v>Dark</v>
      </c>
      <c r="P391" t="str">
        <f>_xlfn.XLOOKUP(Orders[[#This Row],[Customer ID]],customers!$A$1:$A$1001,customers!$I$1:$I$1001,,0)</f>
        <v>Yes</v>
      </c>
    </row>
    <row r="392" spans="1:16" x14ac:dyDescent="0.35">
      <c r="A392" s="2" t="s">
        <v>2689</v>
      </c>
      <c r="B392" s="4">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s="9">
        <f t="shared" si="18"/>
        <v>14.58</v>
      </c>
      <c r="N392" t="str">
        <f t="shared" si="19"/>
        <v>Excelsa</v>
      </c>
      <c r="O392" t="str">
        <f t="shared" si="20"/>
        <v>Dark</v>
      </c>
      <c r="P392" t="str">
        <f>_xlfn.XLOOKUP(Orders[[#This Row],[Customer ID]],customers!$A$1:$A$1001,customers!$I$1:$I$1001,,0)</f>
        <v>Yes</v>
      </c>
    </row>
    <row r="393" spans="1:16" x14ac:dyDescent="0.35">
      <c r="A393" s="2" t="s">
        <v>2694</v>
      </c>
      <c r="B393" s="4">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s="9">
        <f t="shared" si="18"/>
        <v>13.5</v>
      </c>
      <c r="N393" t="str">
        <f t="shared" si="19"/>
        <v>Arabica</v>
      </c>
      <c r="O393" t="str">
        <f t="shared" si="20"/>
        <v>Medium</v>
      </c>
      <c r="P393" t="str">
        <f>_xlfn.XLOOKUP(Orders[[#This Row],[Customer ID]],customers!$A$1:$A$1001,customers!$I$1:$I$1001,,0)</f>
        <v>No</v>
      </c>
    </row>
    <row r="394" spans="1:16" x14ac:dyDescent="0.35">
      <c r="A394" s="2" t="s">
        <v>2699</v>
      </c>
      <c r="B394" s="4">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s="9">
        <f t="shared" si="18"/>
        <v>89.1</v>
      </c>
      <c r="N394" t="str">
        <f t="shared" si="19"/>
        <v>Excelsa</v>
      </c>
      <c r="O394" t="str">
        <f t="shared" si="20"/>
        <v>Light</v>
      </c>
      <c r="P394" t="str">
        <f>_xlfn.XLOOKUP(Orders[[#This Row],[Customer ID]],customers!$A$1:$A$1001,customers!$I$1:$I$1001,,0)</f>
        <v>No</v>
      </c>
    </row>
    <row r="395" spans="1:16" x14ac:dyDescent="0.35">
      <c r="A395" s="2" t="s">
        <v>2699</v>
      </c>
      <c r="B395" s="4">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s="9">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4">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s="9">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4">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s="9">
        <f t="shared" si="18"/>
        <v>46.62</v>
      </c>
      <c r="N397" t="str">
        <f t="shared" si="19"/>
        <v>Liberica</v>
      </c>
      <c r="O397" t="str">
        <f t="shared" si="20"/>
        <v>Dark</v>
      </c>
      <c r="P397" t="str">
        <f>_xlfn.XLOOKUP(Orders[[#This Row],[Customer ID]],customers!$A$1:$A$1001,customers!$I$1:$I$1001,,0)</f>
        <v>Yes</v>
      </c>
    </row>
    <row r="398" spans="1:16" x14ac:dyDescent="0.35">
      <c r="A398" s="2" t="s">
        <v>2721</v>
      </c>
      <c r="B398" s="4">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s="9">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4">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s="9">
        <f t="shared" si="18"/>
        <v>31.08</v>
      </c>
      <c r="N399" t="str">
        <f t="shared" si="19"/>
        <v>Liberica</v>
      </c>
      <c r="O399" t="str">
        <f t="shared" si="20"/>
        <v>Dark</v>
      </c>
      <c r="P399" t="str">
        <f>_xlfn.XLOOKUP(Orders[[#This Row],[Customer ID]],customers!$A$1:$A$1001,customers!$I$1:$I$1001,,0)</f>
        <v>Yes</v>
      </c>
    </row>
    <row r="400" spans="1:16" x14ac:dyDescent="0.35">
      <c r="A400" s="2" t="s">
        <v>2733</v>
      </c>
      <c r="B400" s="4">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s="9">
        <f t="shared" si="18"/>
        <v>17.91</v>
      </c>
      <c r="N400" t="str">
        <f t="shared" si="19"/>
        <v>Arabica</v>
      </c>
      <c r="O400" t="str">
        <f t="shared" si="20"/>
        <v>Dark</v>
      </c>
      <c r="P400" t="str">
        <f>_xlfn.XLOOKUP(Orders[[#This Row],[Customer ID]],customers!$A$1:$A$1001,customers!$I$1:$I$1001,,0)</f>
        <v>Yes</v>
      </c>
    </row>
    <row r="401" spans="1:16" x14ac:dyDescent="0.35">
      <c r="A401" s="2" t="s">
        <v>2739</v>
      </c>
      <c r="B401" s="4">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s="9">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4">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s="9">
        <f t="shared" si="18"/>
        <v>63.4</v>
      </c>
      <c r="N402" t="str">
        <f t="shared" si="19"/>
        <v>Liberica</v>
      </c>
      <c r="O402" t="str">
        <f t="shared" si="20"/>
        <v>Light</v>
      </c>
      <c r="P402" t="str">
        <f>_xlfn.XLOOKUP(Orders[[#This Row],[Customer ID]],customers!$A$1:$A$1001,customers!$I$1:$I$1001,,0)</f>
        <v>No</v>
      </c>
    </row>
    <row r="403" spans="1:16" x14ac:dyDescent="0.35">
      <c r="A403" s="2" t="s">
        <v>2751</v>
      </c>
      <c r="B403" s="4">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s="9">
        <f t="shared" si="18"/>
        <v>8.73</v>
      </c>
      <c r="N403" t="str">
        <f t="shared" si="19"/>
        <v>Liberica</v>
      </c>
      <c r="O403" t="str">
        <f t="shared" si="20"/>
        <v>Medium</v>
      </c>
      <c r="P403" t="str">
        <f>_xlfn.XLOOKUP(Orders[[#This Row],[Customer ID]],customers!$A$1:$A$1001,customers!$I$1:$I$1001,,0)</f>
        <v>Yes</v>
      </c>
    </row>
    <row r="404" spans="1:16" x14ac:dyDescent="0.35">
      <c r="A404" s="2" t="s">
        <v>2757</v>
      </c>
      <c r="B404" s="4">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s="9">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4">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s="9">
        <f t="shared" si="18"/>
        <v>9.51</v>
      </c>
      <c r="N405" t="str">
        <f t="shared" si="19"/>
        <v>Liberica</v>
      </c>
      <c r="O405" t="str">
        <f t="shared" si="20"/>
        <v>Light</v>
      </c>
      <c r="P405" t="str">
        <f>_xlfn.XLOOKUP(Orders[[#This Row],[Customer ID]],customers!$A$1:$A$1001,customers!$I$1:$I$1001,,0)</f>
        <v>No</v>
      </c>
    </row>
    <row r="406" spans="1:16" x14ac:dyDescent="0.35">
      <c r="A406" s="2" t="s">
        <v>2769</v>
      </c>
      <c r="B406" s="4">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s="9">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4">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s="9">
        <f t="shared" si="18"/>
        <v>24.75</v>
      </c>
      <c r="N407" t="str">
        <f t="shared" si="19"/>
        <v>Excelsa</v>
      </c>
      <c r="O407" t="str">
        <f t="shared" si="20"/>
        <v>Medium</v>
      </c>
      <c r="P407" t="str">
        <f>_xlfn.XLOOKUP(Orders[[#This Row],[Customer ID]],customers!$A$1:$A$1001,customers!$I$1:$I$1001,,0)</f>
        <v>Yes</v>
      </c>
    </row>
    <row r="408" spans="1:16" x14ac:dyDescent="0.35">
      <c r="A408" s="2" t="s">
        <v>2781</v>
      </c>
      <c r="B408" s="4">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s="9">
        <f t="shared" si="18"/>
        <v>68.75</v>
      </c>
      <c r="N408" t="str">
        <f t="shared" si="19"/>
        <v>Excelsa</v>
      </c>
      <c r="O408" t="str">
        <f t="shared" si="20"/>
        <v>Medium</v>
      </c>
      <c r="P408" t="str">
        <f>_xlfn.XLOOKUP(Orders[[#This Row],[Customer ID]],customers!$A$1:$A$1001,customers!$I$1:$I$1001,,0)</f>
        <v>Yes</v>
      </c>
    </row>
    <row r="409" spans="1:16" x14ac:dyDescent="0.35">
      <c r="A409" s="2" t="s">
        <v>2787</v>
      </c>
      <c r="B409" s="4">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s="9">
        <f t="shared" si="18"/>
        <v>49.5</v>
      </c>
      <c r="N409" t="str">
        <f t="shared" si="19"/>
        <v>Excelsa</v>
      </c>
      <c r="O409" t="str">
        <f t="shared" si="20"/>
        <v>Medium</v>
      </c>
      <c r="P409" t="str">
        <f>_xlfn.XLOOKUP(Orders[[#This Row],[Customer ID]],customers!$A$1:$A$1001,customers!$I$1:$I$1001,,0)</f>
        <v>No</v>
      </c>
    </row>
    <row r="410" spans="1:16" x14ac:dyDescent="0.35">
      <c r="A410" s="2" t="s">
        <v>2792</v>
      </c>
      <c r="B410" s="4">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s="9">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4">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s="9">
        <f t="shared" si="18"/>
        <v>47.55</v>
      </c>
      <c r="N411" t="str">
        <f t="shared" si="19"/>
        <v>Liberica</v>
      </c>
      <c r="O411" t="str">
        <f t="shared" si="20"/>
        <v>Light</v>
      </c>
      <c r="P411" t="str">
        <f>_xlfn.XLOOKUP(Orders[[#This Row],[Customer ID]],customers!$A$1:$A$1001,customers!$I$1:$I$1001,,0)</f>
        <v>Yes</v>
      </c>
    </row>
    <row r="412" spans="1:16" x14ac:dyDescent="0.35">
      <c r="A412" s="2" t="s">
        <v>2803</v>
      </c>
      <c r="B412" s="4">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s="9">
        <f t="shared" si="18"/>
        <v>15.54</v>
      </c>
      <c r="N412" t="str">
        <f t="shared" si="19"/>
        <v>Arabica</v>
      </c>
      <c r="O412" t="str">
        <f t="shared" si="20"/>
        <v>Light</v>
      </c>
      <c r="P412" t="str">
        <f>_xlfn.XLOOKUP(Orders[[#This Row],[Customer ID]],customers!$A$1:$A$1001,customers!$I$1:$I$1001,,0)</f>
        <v>No</v>
      </c>
    </row>
    <row r="413" spans="1:16" x14ac:dyDescent="0.35">
      <c r="A413" s="2" t="s">
        <v>2808</v>
      </c>
      <c r="B413" s="4">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s="9">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4">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s="9">
        <f t="shared" si="18"/>
        <v>56.25</v>
      </c>
      <c r="N414" t="str">
        <f t="shared" si="19"/>
        <v>Arabica</v>
      </c>
      <c r="O414" t="str">
        <f t="shared" si="20"/>
        <v>Medium</v>
      </c>
      <c r="P414" t="str">
        <f>_xlfn.XLOOKUP(Orders[[#This Row],[Customer ID]],customers!$A$1:$A$1001,customers!$I$1:$I$1001,,0)</f>
        <v>Yes</v>
      </c>
    </row>
    <row r="415" spans="1:16" x14ac:dyDescent="0.35">
      <c r="A415" s="2" t="s">
        <v>2818</v>
      </c>
      <c r="B415" s="4">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s="9">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4">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s="9">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4">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s="9">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4">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s="9">
        <f t="shared" si="18"/>
        <v>23.31</v>
      </c>
      <c r="N418" t="str">
        <f t="shared" si="19"/>
        <v>Arabica</v>
      </c>
      <c r="O418" t="str">
        <f t="shared" si="20"/>
        <v>Light</v>
      </c>
      <c r="P418" t="str">
        <f>_xlfn.XLOOKUP(Orders[[#This Row],[Customer ID]],customers!$A$1:$A$1001,customers!$I$1:$I$1001,,0)</f>
        <v>Yes</v>
      </c>
    </row>
    <row r="419" spans="1:16" x14ac:dyDescent="0.35">
      <c r="A419" s="2" t="s">
        <v>2839</v>
      </c>
      <c r="B419" s="4">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s="9">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4">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s="9">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4">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s="9">
        <f t="shared" si="18"/>
        <v>8.73</v>
      </c>
      <c r="N421" t="str">
        <f t="shared" si="19"/>
        <v>Liberica</v>
      </c>
      <c r="O421" t="str">
        <f t="shared" si="20"/>
        <v>Medium</v>
      </c>
      <c r="P421" t="str">
        <f>_xlfn.XLOOKUP(Orders[[#This Row],[Customer ID]],customers!$A$1:$A$1001,customers!$I$1:$I$1001,,0)</f>
        <v>Yes</v>
      </c>
    </row>
    <row r="422" spans="1:16" x14ac:dyDescent="0.35">
      <c r="A422" s="2" t="s">
        <v>2855</v>
      </c>
      <c r="B422" s="4">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s="9">
        <f t="shared" si="18"/>
        <v>31.08</v>
      </c>
      <c r="N422" t="str">
        <f t="shared" si="19"/>
        <v>Liberica</v>
      </c>
      <c r="O422" t="str">
        <f t="shared" si="20"/>
        <v>Dark</v>
      </c>
      <c r="P422" t="str">
        <f>_xlfn.XLOOKUP(Orders[[#This Row],[Customer ID]],customers!$A$1:$A$1001,customers!$I$1:$I$1001,,0)</f>
        <v>No</v>
      </c>
    </row>
    <row r="423" spans="1:16" x14ac:dyDescent="0.35">
      <c r="A423" s="2" t="s">
        <v>2855</v>
      </c>
      <c r="B423" s="4">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s="9">
        <f t="shared" si="18"/>
        <v>137.31</v>
      </c>
      <c r="N423" t="str">
        <f t="shared" si="19"/>
        <v>Arabica</v>
      </c>
      <c r="O423" t="str">
        <f t="shared" si="20"/>
        <v>Dark</v>
      </c>
      <c r="P423" t="str">
        <f>_xlfn.XLOOKUP(Orders[[#This Row],[Customer ID]],customers!$A$1:$A$1001,customers!$I$1:$I$1001,,0)</f>
        <v>No</v>
      </c>
    </row>
    <row r="424" spans="1:16" x14ac:dyDescent="0.35">
      <c r="A424" s="2" t="s">
        <v>2866</v>
      </c>
      <c r="B424" s="4">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s="9">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4">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s="9">
        <f t="shared" si="18"/>
        <v>17.91</v>
      </c>
      <c r="N425" t="str">
        <f t="shared" si="19"/>
        <v>Robusta</v>
      </c>
      <c r="O425" t="str">
        <f t="shared" si="20"/>
        <v>Medium</v>
      </c>
      <c r="P425" t="str">
        <f>_xlfn.XLOOKUP(Orders[[#This Row],[Customer ID]],customers!$A$1:$A$1001,customers!$I$1:$I$1001,,0)</f>
        <v>No</v>
      </c>
    </row>
    <row r="426" spans="1:16" x14ac:dyDescent="0.35">
      <c r="A426" s="2" t="s">
        <v>2876</v>
      </c>
      <c r="B426" s="4">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s="9">
        <f t="shared" si="18"/>
        <v>26.73</v>
      </c>
      <c r="N426" t="str">
        <f t="shared" si="19"/>
        <v>Excelsa</v>
      </c>
      <c r="O426" t="str">
        <f t="shared" si="20"/>
        <v>Light</v>
      </c>
      <c r="P426" t="str">
        <f>_xlfn.XLOOKUP(Orders[[#This Row],[Customer ID]],customers!$A$1:$A$1001,customers!$I$1:$I$1001,,0)</f>
        <v>Yes</v>
      </c>
    </row>
    <row r="427" spans="1:16" x14ac:dyDescent="0.35">
      <c r="A427" s="2" t="s">
        <v>2882</v>
      </c>
      <c r="B427" s="4">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s="9">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4">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s="9">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4">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s="9">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4">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s="9">
        <f t="shared" si="18"/>
        <v>59.75</v>
      </c>
      <c r="N430" t="str">
        <f t="shared" si="19"/>
        <v>Robusta</v>
      </c>
      <c r="O430" t="str">
        <f t="shared" si="20"/>
        <v>Light</v>
      </c>
      <c r="P430" t="str">
        <f>_xlfn.XLOOKUP(Orders[[#This Row],[Customer ID]],customers!$A$1:$A$1001,customers!$I$1:$I$1001,,0)</f>
        <v>No</v>
      </c>
    </row>
    <row r="431" spans="1:16" x14ac:dyDescent="0.35">
      <c r="A431" s="2" t="s">
        <v>2905</v>
      </c>
      <c r="B431" s="4">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s="9">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4">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s="9">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4">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s="9">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4">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s="9">
        <f t="shared" si="18"/>
        <v>22.5</v>
      </c>
      <c r="N434" t="str">
        <f t="shared" si="19"/>
        <v>Arabica</v>
      </c>
      <c r="O434" t="str">
        <f t="shared" si="20"/>
        <v>Medium</v>
      </c>
      <c r="P434" t="str">
        <f>_xlfn.XLOOKUP(Orders[[#This Row],[Customer ID]],customers!$A$1:$A$1001,customers!$I$1:$I$1001,,0)</f>
        <v>No</v>
      </c>
    </row>
    <row r="435" spans="1:16" x14ac:dyDescent="0.35">
      <c r="A435" s="2" t="s">
        <v>2928</v>
      </c>
      <c r="B435" s="4">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s="9">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4">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s="9">
        <f t="shared" si="18"/>
        <v>67.5</v>
      </c>
      <c r="N436" t="str">
        <f t="shared" si="19"/>
        <v>Arabica</v>
      </c>
      <c r="O436" t="str">
        <f t="shared" si="20"/>
        <v>Medium</v>
      </c>
      <c r="P436" t="str">
        <f>_xlfn.XLOOKUP(Orders[[#This Row],[Customer ID]],customers!$A$1:$A$1001,customers!$I$1:$I$1001,,0)</f>
        <v>No</v>
      </c>
    </row>
    <row r="437" spans="1:16" x14ac:dyDescent="0.35">
      <c r="A437" s="2" t="s">
        <v>2939</v>
      </c>
      <c r="B437" s="4">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s="9">
        <f t="shared" si="18"/>
        <v>8.25</v>
      </c>
      <c r="N437" t="str">
        <f t="shared" si="19"/>
        <v>Excelsa</v>
      </c>
      <c r="O437" t="str">
        <f t="shared" si="20"/>
        <v>Medium</v>
      </c>
      <c r="P437" t="str">
        <f>_xlfn.XLOOKUP(Orders[[#This Row],[Customer ID]],customers!$A$1:$A$1001,customers!$I$1:$I$1001,,0)</f>
        <v>No</v>
      </c>
    </row>
    <row r="438" spans="1:16" x14ac:dyDescent="0.35">
      <c r="A438" s="2" t="s">
        <v>2945</v>
      </c>
      <c r="B438" s="4">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s="9">
        <f t="shared" si="18"/>
        <v>9.51</v>
      </c>
      <c r="N438" t="str">
        <f t="shared" si="19"/>
        <v>Liberica</v>
      </c>
      <c r="O438" t="str">
        <f t="shared" si="20"/>
        <v>Light</v>
      </c>
      <c r="P438" t="str">
        <f>_xlfn.XLOOKUP(Orders[[#This Row],[Customer ID]],customers!$A$1:$A$1001,customers!$I$1:$I$1001,,0)</f>
        <v>Yes</v>
      </c>
    </row>
    <row r="439" spans="1:16" x14ac:dyDescent="0.35">
      <c r="A439" s="2" t="s">
        <v>2951</v>
      </c>
      <c r="B439" s="4">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s="9">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4">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s="9">
        <f t="shared" si="18"/>
        <v>15.54</v>
      </c>
      <c r="N440" t="str">
        <f t="shared" si="19"/>
        <v>Liberica</v>
      </c>
      <c r="O440" t="str">
        <f t="shared" si="20"/>
        <v>Dark</v>
      </c>
      <c r="P440" t="str">
        <f>_xlfn.XLOOKUP(Orders[[#This Row],[Customer ID]],customers!$A$1:$A$1001,customers!$I$1:$I$1001,,0)</f>
        <v>No</v>
      </c>
    </row>
    <row r="441" spans="1:16" x14ac:dyDescent="0.35">
      <c r="A441" s="2" t="s">
        <v>2962</v>
      </c>
      <c r="B441" s="4">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s="9">
        <f t="shared" si="18"/>
        <v>35.64</v>
      </c>
      <c r="N441" t="str">
        <f t="shared" si="19"/>
        <v>Excelsa</v>
      </c>
      <c r="O441" t="str">
        <f t="shared" si="20"/>
        <v>Light</v>
      </c>
      <c r="P441" t="str">
        <f>_xlfn.XLOOKUP(Orders[[#This Row],[Customer ID]],customers!$A$1:$A$1001,customers!$I$1:$I$1001,,0)</f>
        <v>No</v>
      </c>
    </row>
    <row r="442" spans="1:16" x14ac:dyDescent="0.35">
      <c r="A442" s="2" t="s">
        <v>2968</v>
      </c>
      <c r="B442" s="4">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s="9">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4">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s="9">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4">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s="9">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4">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s="9">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4">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s="9">
        <f t="shared" si="18"/>
        <v>24.75</v>
      </c>
      <c r="N446" t="str">
        <f t="shared" si="19"/>
        <v>Excelsa</v>
      </c>
      <c r="O446" t="str">
        <f t="shared" si="20"/>
        <v>Medium</v>
      </c>
      <c r="P446" t="str">
        <f>_xlfn.XLOOKUP(Orders[[#This Row],[Customer ID]],customers!$A$1:$A$1001,customers!$I$1:$I$1001,,0)</f>
        <v>No</v>
      </c>
    </row>
    <row r="447" spans="1:16" x14ac:dyDescent="0.35">
      <c r="A447" s="2" t="s">
        <v>2999</v>
      </c>
      <c r="B447" s="4">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s="9">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4">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s="9">
        <f t="shared" si="18"/>
        <v>8.73</v>
      </c>
      <c r="N448" t="str">
        <f t="shared" si="19"/>
        <v>Liberica</v>
      </c>
      <c r="O448" t="str">
        <f t="shared" si="20"/>
        <v>Medium</v>
      </c>
      <c r="P448" t="str">
        <f>_xlfn.XLOOKUP(Orders[[#This Row],[Customer ID]],customers!$A$1:$A$1001,customers!$I$1:$I$1001,,0)</f>
        <v>Yes</v>
      </c>
    </row>
    <row r="449" spans="1:16" x14ac:dyDescent="0.35">
      <c r="A449" s="2" t="s">
        <v>3010</v>
      </c>
      <c r="B449" s="4">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s="9">
        <f t="shared" si="18"/>
        <v>17.91</v>
      </c>
      <c r="N449" t="str">
        <f t="shared" si="19"/>
        <v>Robusta</v>
      </c>
      <c r="O449" t="str">
        <f t="shared" si="20"/>
        <v>Medium</v>
      </c>
      <c r="P449" t="str">
        <f>_xlfn.XLOOKUP(Orders[[#This Row],[Customer ID]],customers!$A$1:$A$1001,customers!$I$1:$I$1001,,0)</f>
        <v>No</v>
      </c>
    </row>
    <row r="450" spans="1:16" x14ac:dyDescent="0.35">
      <c r="A450" s="2" t="s">
        <v>3015</v>
      </c>
      <c r="B450" s="4">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s="9">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4">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s="9">
        <f t="shared" ref="M451:M514" si="21">L451*E451</f>
        <v>5.3699999999999992</v>
      </c>
      <c r="N451" t="str">
        <f t="shared" ref="N451:N514" si="22">IF(I451="Rob", "Robusta",IF(I451="Exc", "Excelsa", IF(I451="Ara", "Arabica", IF(I451="Lib","Liberica",""))))</f>
        <v>Robusta</v>
      </c>
      <c r="O451" t="str">
        <f t="shared" ref="O451:O514" si="23">IF(J451="M", "Medium",IF(J451="L", "Light", IF(J451="D","Dark","")))</f>
        <v>Dark</v>
      </c>
      <c r="P451" t="str">
        <f>_xlfn.XLOOKUP(Orders[[#This Row],[Customer ID]],customers!$A$1:$A$1001,customers!$I$1:$I$1001,,0)</f>
        <v>No</v>
      </c>
    </row>
    <row r="452" spans="1:16" x14ac:dyDescent="0.35">
      <c r="A452" s="2" t="s">
        <v>3027</v>
      </c>
      <c r="B452" s="4">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s="9">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4">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s="9">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4">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s="9">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4">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s="9">
        <f t="shared" si="21"/>
        <v>38.04</v>
      </c>
      <c r="N455" t="str">
        <f t="shared" si="22"/>
        <v>Liberica</v>
      </c>
      <c r="O455" t="str">
        <f t="shared" si="23"/>
        <v>Light</v>
      </c>
      <c r="P455" t="str">
        <f>_xlfn.XLOOKUP(Orders[[#This Row],[Customer ID]],customers!$A$1:$A$1001,customers!$I$1:$I$1001,,0)</f>
        <v>No</v>
      </c>
    </row>
    <row r="456" spans="1:16" x14ac:dyDescent="0.35">
      <c r="A456" s="2" t="s">
        <v>3053</v>
      </c>
      <c r="B456" s="4">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s="9">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4">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s="9">
        <f t="shared" si="21"/>
        <v>9.51</v>
      </c>
      <c r="N457" t="str">
        <f t="shared" si="22"/>
        <v>Liberica</v>
      </c>
      <c r="O457" t="str">
        <f t="shared" si="23"/>
        <v>Light</v>
      </c>
      <c r="P457" t="str">
        <f>_xlfn.XLOOKUP(Orders[[#This Row],[Customer ID]],customers!$A$1:$A$1001,customers!$I$1:$I$1001,,0)</f>
        <v>Yes</v>
      </c>
    </row>
    <row r="458" spans="1:16" x14ac:dyDescent="0.35">
      <c r="A458" s="2" t="s">
        <v>3064</v>
      </c>
      <c r="B458" s="4">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s="9">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4">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s="9">
        <f t="shared" si="21"/>
        <v>47.55</v>
      </c>
      <c r="N459" t="str">
        <f t="shared" si="22"/>
        <v>Liberica</v>
      </c>
      <c r="O459" t="str">
        <f t="shared" si="23"/>
        <v>Light</v>
      </c>
      <c r="P459" t="str">
        <f>_xlfn.XLOOKUP(Orders[[#This Row],[Customer ID]],customers!$A$1:$A$1001,customers!$I$1:$I$1001,,0)</f>
        <v>No</v>
      </c>
    </row>
    <row r="460" spans="1:16" x14ac:dyDescent="0.35">
      <c r="A460" s="2" t="s">
        <v>3076</v>
      </c>
      <c r="B460" s="4">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s="9">
        <f t="shared" si="21"/>
        <v>45</v>
      </c>
      <c r="N460" t="str">
        <f t="shared" si="22"/>
        <v>Arabica</v>
      </c>
      <c r="O460" t="str">
        <f t="shared" si="23"/>
        <v>Medium</v>
      </c>
      <c r="P460" t="str">
        <f>_xlfn.XLOOKUP(Orders[[#This Row],[Customer ID]],customers!$A$1:$A$1001,customers!$I$1:$I$1001,,0)</f>
        <v>No</v>
      </c>
    </row>
    <row r="461" spans="1:16" x14ac:dyDescent="0.35">
      <c r="A461" s="2" t="s">
        <v>3082</v>
      </c>
      <c r="B461" s="4">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s="9">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4">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s="9">
        <f t="shared" si="21"/>
        <v>16.11</v>
      </c>
      <c r="N462" t="str">
        <f t="shared" si="22"/>
        <v>Robusta</v>
      </c>
      <c r="O462" t="str">
        <f t="shared" si="23"/>
        <v>Dark</v>
      </c>
      <c r="P462" t="str">
        <f>_xlfn.XLOOKUP(Orders[[#This Row],[Customer ID]],customers!$A$1:$A$1001,customers!$I$1:$I$1001,,0)</f>
        <v>Yes</v>
      </c>
    </row>
    <row r="463" spans="1:16" x14ac:dyDescent="0.35">
      <c r="A463" s="2" t="s">
        <v>3094</v>
      </c>
      <c r="B463" s="4">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s="9">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4">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s="9">
        <f t="shared" si="21"/>
        <v>49.75</v>
      </c>
      <c r="N464" t="str">
        <f t="shared" si="22"/>
        <v>Arabica</v>
      </c>
      <c r="O464" t="str">
        <f t="shared" si="23"/>
        <v>Dark</v>
      </c>
      <c r="P464" t="str">
        <f>_xlfn.XLOOKUP(Orders[[#This Row],[Customer ID]],customers!$A$1:$A$1001,customers!$I$1:$I$1001,,0)</f>
        <v>Yes</v>
      </c>
    </row>
    <row r="465" spans="1:16" x14ac:dyDescent="0.35">
      <c r="A465" s="2" t="s">
        <v>3106</v>
      </c>
      <c r="B465" s="4">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s="9">
        <f t="shared" si="21"/>
        <v>27.5</v>
      </c>
      <c r="N465" t="str">
        <f t="shared" si="22"/>
        <v>Excelsa</v>
      </c>
      <c r="O465" t="str">
        <f t="shared" si="23"/>
        <v>Medium</v>
      </c>
      <c r="P465" t="str">
        <f>_xlfn.XLOOKUP(Orders[[#This Row],[Customer ID]],customers!$A$1:$A$1001,customers!$I$1:$I$1001,,0)</f>
        <v>No</v>
      </c>
    </row>
    <row r="466" spans="1:16" x14ac:dyDescent="0.35">
      <c r="A466" s="2" t="s">
        <v>3112</v>
      </c>
      <c r="B466" s="4">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s="9">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4">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s="9">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4">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s="9">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4">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s="9">
        <f t="shared" si="21"/>
        <v>5.97</v>
      </c>
      <c r="N469" t="str">
        <f t="shared" si="22"/>
        <v>Arabica</v>
      </c>
      <c r="O469" t="str">
        <f t="shared" si="23"/>
        <v>Dark</v>
      </c>
      <c r="P469" t="str">
        <f>_xlfn.XLOOKUP(Orders[[#This Row],[Customer ID]],customers!$A$1:$A$1001,customers!$I$1:$I$1001,,0)</f>
        <v>No</v>
      </c>
    </row>
    <row r="470" spans="1:16" x14ac:dyDescent="0.35">
      <c r="A470" s="2" t="s">
        <v>3136</v>
      </c>
      <c r="B470" s="4">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s="9">
        <f t="shared" si="21"/>
        <v>41.25</v>
      </c>
      <c r="N470" t="str">
        <f t="shared" si="22"/>
        <v>Excelsa</v>
      </c>
      <c r="O470" t="str">
        <f t="shared" si="23"/>
        <v>Medium</v>
      </c>
      <c r="P470" t="str">
        <f>_xlfn.XLOOKUP(Orders[[#This Row],[Customer ID]],customers!$A$1:$A$1001,customers!$I$1:$I$1001,,0)</f>
        <v>Yes</v>
      </c>
    </row>
    <row r="471" spans="1:16" x14ac:dyDescent="0.35">
      <c r="A471" s="2" t="s">
        <v>3141</v>
      </c>
      <c r="B471" s="4">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s="9">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4">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s="9">
        <f t="shared" si="21"/>
        <v>6.75</v>
      </c>
      <c r="N472" t="str">
        <f t="shared" si="22"/>
        <v>Arabica</v>
      </c>
      <c r="O472" t="str">
        <f t="shared" si="23"/>
        <v>Medium</v>
      </c>
      <c r="P472" t="str">
        <f>_xlfn.XLOOKUP(Orders[[#This Row],[Customer ID]],customers!$A$1:$A$1001,customers!$I$1:$I$1001,,0)</f>
        <v>Yes</v>
      </c>
    </row>
    <row r="473" spans="1:16" x14ac:dyDescent="0.35">
      <c r="A473" s="2" t="s">
        <v>3153</v>
      </c>
      <c r="B473" s="4">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s="9">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4">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s="9">
        <f t="shared" si="21"/>
        <v>5.97</v>
      </c>
      <c r="N474" t="str">
        <f t="shared" si="22"/>
        <v>Arabica</v>
      </c>
      <c r="O474" t="str">
        <f t="shared" si="23"/>
        <v>Dark</v>
      </c>
      <c r="P474" t="str">
        <f>_xlfn.XLOOKUP(Orders[[#This Row],[Customer ID]],customers!$A$1:$A$1001,customers!$I$1:$I$1001,,0)</f>
        <v>No</v>
      </c>
    </row>
    <row r="475" spans="1:16" x14ac:dyDescent="0.35">
      <c r="A475" s="2" t="s">
        <v>3164</v>
      </c>
      <c r="B475" s="4">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s="9">
        <f t="shared" si="21"/>
        <v>25.9</v>
      </c>
      <c r="N475" t="str">
        <f t="shared" si="22"/>
        <v>Arabica</v>
      </c>
      <c r="O475" t="str">
        <f t="shared" si="23"/>
        <v>Light</v>
      </c>
      <c r="P475" t="str">
        <f>_xlfn.XLOOKUP(Orders[[#This Row],[Customer ID]],customers!$A$1:$A$1001,customers!$I$1:$I$1001,,0)</f>
        <v>No</v>
      </c>
    </row>
    <row r="476" spans="1:16" x14ac:dyDescent="0.35">
      <c r="A476" s="2" t="s">
        <v>3170</v>
      </c>
      <c r="B476" s="4">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s="9">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4">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s="9">
        <f t="shared" si="21"/>
        <v>8.73</v>
      </c>
      <c r="N477" t="str">
        <f t="shared" si="22"/>
        <v>Liberica</v>
      </c>
      <c r="O477" t="str">
        <f t="shared" si="23"/>
        <v>Medium</v>
      </c>
      <c r="P477" t="str">
        <f>_xlfn.XLOOKUP(Orders[[#This Row],[Customer ID]],customers!$A$1:$A$1001,customers!$I$1:$I$1001,,0)</f>
        <v>No</v>
      </c>
    </row>
    <row r="478" spans="1:16" x14ac:dyDescent="0.35">
      <c r="A478" s="2" t="s">
        <v>3181</v>
      </c>
      <c r="B478" s="4">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s="9">
        <f t="shared" si="21"/>
        <v>26.73</v>
      </c>
      <c r="N478" t="str">
        <f t="shared" si="22"/>
        <v>Excelsa</v>
      </c>
      <c r="O478" t="str">
        <f t="shared" si="23"/>
        <v>Light</v>
      </c>
      <c r="P478" t="str">
        <f>_xlfn.XLOOKUP(Orders[[#This Row],[Customer ID]],customers!$A$1:$A$1001,customers!$I$1:$I$1001,,0)</f>
        <v>Yes</v>
      </c>
    </row>
    <row r="479" spans="1:16" x14ac:dyDescent="0.35">
      <c r="A479" s="2" t="s">
        <v>3187</v>
      </c>
      <c r="B479" s="4">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s="9">
        <f t="shared" si="21"/>
        <v>26.19</v>
      </c>
      <c r="N479" t="str">
        <f t="shared" si="22"/>
        <v>Liberica</v>
      </c>
      <c r="O479" t="str">
        <f t="shared" si="23"/>
        <v>Medium</v>
      </c>
      <c r="P479" t="str">
        <f>_xlfn.XLOOKUP(Orders[[#This Row],[Customer ID]],customers!$A$1:$A$1001,customers!$I$1:$I$1001,,0)</f>
        <v>No</v>
      </c>
    </row>
    <row r="480" spans="1:16" x14ac:dyDescent="0.35">
      <c r="A480" s="2" t="s">
        <v>3193</v>
      </c>
      <c r="B480" s="4">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s="9">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4">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s="9">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4">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s="9">
        <f t="shared" si="21"/>
        <v>4.125</v>
      </c>
      <c r="N482" t="str">
        <f t="shared" si="22"/>
        <v>Excelsa</v>
      </c>
      <c r="O482" t="str">
        <f t="shared" si="23"/>
        <v>Medium</v>
      </c>
      <c r="P482" t="str">
        <f>_xlfn.XLOOKUP(Orders[[#This Row],[Customer ID]],customers!$A$1:$A$1001,customers!$I$1:$I$1001,,0)</f>
        <v>Yes</v>
      </c>
    </row>
    <row r="483" spans="1:16" x14ac:dyDescent="0.35">
      <c r="A483" s="2" t="s">
        <v>3208</v>
      </c>
      <c r="B483" s="4">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s="9">
        <f t="shared" si="21"/>
        <v>23.9</v>
      </c>
      <c r="N483" t="str">
        <f t="shared" si="22"/>
        <v>Robusta</v>
      </c>
      <c r="O483" t="str">
        <f t="shared" si="23"/>
        <v>Light</v>
      </c>
      <c r="P483" t="str">
        <f>_xlfn.XLOOKUP(Orders[[#This Row],[Customer ID]],customers!$A$1:$A$1001,customers!$I$1:$I$1001,,0)</f>
        <v>No</v>
      </c>
    </row>
    <row r="484" spans="1:16" x14ac:dyDescent="0.35">
      <c r="A484" s="2" t="s">
        <v>3214</v>
      </c>
      <c r="B484" s="4">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s="9">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4">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s="9">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4">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s="9">
        <f t="shared" si="21"/>
        <v>57.06</v>
      </c>
      <c r="N486" t="str">
        <f t="shared" si="22"/>
        <v>Liberica</v>
      </c>
      <c r="O486" t="str">
        <f t="shared" si="23"/>
        <v>Light</v>
      </c>
      <c r="P486" t="str">
        <f>_xlfn.XLOOKUP(Orders[[#This Row],[Customer ID]],customers!$A$1:$A$1001,customers!$I$1:$I$1001,,0)</f>
        <v>No</v>
      </c>
    </row>
    <row r="487" spans="1:16" x14ac:dyDescent="0.35">
      <c r="A487" s="2" t="s">
        <v>3230</v>
      </c>
      <c r="B487" s="4">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s="9">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4">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s="9">
        <f t="shared" si="21"/>
        <v>52.38</v>
      </c>
      <c r="N488" t="str">
        <f t="shared" si="22"/>
        <v>Liberica</v>
      </c>
      <c r="O488" t="str">
        <f t="shared" si="23"/>
        <v>Medium</v>
      </c>
      <c r="P488" t="str">
        <f>_xlfn.XLOOKUP(Orders[[#This Row],[Customer ID]],customers!$A$1:$A$1001,customers!$I$1:$I$1001,,0)</f>
        <v>Yes</v>
      </c>
    </row>
    <row r="489" spans="1:16" x14ac:dyDescent="0.35">
      <c r="A489" s="2" t="s">
        <v>3242</v>
      </c>
      <c r="B489" s="4">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s="9">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4">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s="9">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4">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s="9">
        <f t="shared" si="21"/>
        <v>95.1</v>
      </c>
      <c r="N491" t="str">
        <f t="shared" si="22"/>
        <v>Liberica</v>
      </c>
      <c r="O491" t="str">
        <f t="shared" si="23"/>
        <v>Light</v>
      </c>
      <c r="P491" t="str">
        <f>_xlfn.XLOOKUP(Orders[[#This Row],[Customer ID]],customers!$A$1:$A$1001,customers!$I$1:$I$1001,,0)</f>
        <v>No</v>
      </c>
    </row>
    <row r="492" spans="1:16" x14ac:dyDescent="0.35">
      <c r="A492" s="2" t="s">
        <v>3260</v>
      </c>
      <c r="B492" s="4">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s="9">
        <f t="shared" si="21"/>
        <v>15.54</v>
      </c>
      <c r="N492" t="str">
        <f t="shared" si="22"/>
        <v>Liberica</v>
      </c>
      <c r="O492" t="str">
        <f t="shared" si="23"/>
        <v>Dark</v>
      </c>
      <c r="P492" t="str">
        <f>_xlfn.XLOOKUP(Orders[[#This Row],[Customer ID]],customers!$A$1:$A$1001,customers!$I$1:$I$1001,,0)</f>
        <v>No</v>
      </c>
    </row>
    <row r="493" spans="1:16" x14ac:dyDescent="0.35">
      <c r="A493" s="2" t="s">
        <v>3266</v>
      </c>
      <c r="B493" s="4">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s="9">
        <f t="shared" si="21"/>
        <v>23.31</v>
      </c>
      <c r="N493" t="str">
        <f t="shared" si="22"/>
        <v>Liberica</v>
      </c>
      <c r="O493" t="str">
        <f t="shared" si="23"/>
        <v>Dark</v>
      </c>
      <c r="P493" t="str">
        <f>_xlfn.XLOOKUP(Orders[[#This Row],[Customer ID]],customers!$A$1:$A$1001,customers!$I$1:$I$1001,,0)</f>
        <v>No</v>
      </c>
    </row>
    <row r="494" spans="1:16" x14ac:dyDescent="0.35">
      <c r="A494" s="2" t="s">
        <v>3271</v>
      </c>
      <c r="B494" s="4">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s="9">
        <f t="shared" si="21"/>
        <v>4.125</v>
      </c>
      <c r="N494" t="str">
        <f t="shared" si="22"/>
        <v>Excelsa</v>
      </c>
      <c r="O494" t="str">
        <f t="shared" si="23"/>
        <v>Medium</v>
      </c>
      <c r="P494" t="str">
        <f>_xlfn.XLOOKUP(Orders[[#This Row],[Customer ID]],customers!$A$1:$A$1001,customers!$I$1:$I$1001,,0)</f>
        <v>Yes</v>
      </c>
    </row>
    <row r="495" spans="1:16" x14ac:dyDescent="0.35">
      <c r="A495" s="2" t="s">
        <v>3277</v>
      </c>
      <c r="B495" s="4">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s="9">
        <f t="shared" si="21"/>
        <v>35.82</v>
      </c>
      <c r="N495" t="str">
        <f t="shared" si="22"/>
        <v>Robusta</v>
      </c>
      <c r="O495" t="str">
        <f t="shared" si="23"/>
        <v>Medium</v>
      </c>
      <c r="P495" t="str">
        <f>_xlfn.XLOOKUP(Orders[[#This Row],[Customer ID]],customers!$A$1:$A$1001,customers!$I$1:$I$1001,,0)</f>
        <v>No</v>
      </c>
    </row>
    <row r="496" spans="1:16" x14ac:dyDescent="0.35">
      <c r="A496" s="2" t="s">
        <v>3283</v>
      </c>
      <c r="B496" s="4">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s="9">
        <f t="shared" si="21"/>
        <v>31.7</v>
      </c>
      <c r="N496" t="str">
        <f t="shared" si="22"/>
        <v>Liberica</v>
      </c>
      <c r="O496" t="str">
        <f t="shared" si="23"/>
        <v>Light</v>
      </c>
      <c r="P496" t="str">
        <f>_xlfn.XLOOKUP(Orders[[#This Row],[Customer ID]],customers!$A$1:$A$1001,customers!$I$1:$I$1001,,0)</f>
        <v>No</v>
      </c>
    </row>
    <row r="497" spans="1:16" x14ac:dyDescent="0.35">
      <c r="A497" s="2" t="s">
        <v>3289</v>
      </c>
      <c r="B497" s="4">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s="9">
        <f t="shared" si="21"/>
        <v>79.25</v>
      </c>
      <c r="N497" t="str">
        <f t="shared" si="22"/>
        <v>Liberica</v>
      </c>
      <c r="O497" t="str">
        <f t="shared" si="23"/>
        <v>Light</v>
      </c>
      <c r="P497" t="str">
        <f>_xlfn.XLOOKUP(Orders[[#This Row],[Customer ID]],customers!$A$1:$A$1001,customers!$I$1:$I$1001,,0)</f>
        <v>Yes</v>
      </c>
    </row>
    <row r="498" spans="1:16" x14ac:dyDescent="0.35">
      <c r="A498" s="2" t="s">
        <v>3294</v>
      </c>
      <c r="B498" s="4">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s="9">
        <f t="shared" si="21"/>
        <v>10.935</v>
      </c>
      <c r="N498" t="str">
        <f t="shared" si="22"/>
        <v>Excelsa</v>
      </c>
      <c r="O498" t="str">
        <f t="shared" si="23"/>
        <v>Dark</v>
      </c>
      <c r="P498" t="str">
        <f>_xlfn.XLOOKUP(Orders[[#This Row],[Customer ID]],customers!$A$1:$A$1001,customers!$I$1:$I$1001,,0)</f>
        <v>No</v>
      </c>
    </row>
    <row r="499" spans="1:16" x14ac:dyDescent="0.35">
      <c r="A499" s="2" t="s">
        <v>3300</v>
      </c>
      <c r="B499" s="4">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s="9">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4">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s="9">
        <f t="shared" si="21"/>
        <v>49.75</v>
      </c>
      <c r="N500" t="str">
        <f t="shared" si="22"/>
        <v>Robusta</v>
      </c>
      <c r="O500" t="str">
        <f t="shared" si="23"/>
        <v>Medium</v>
      </c>
      <c r="P500" t="str">
        <f>_xlfn.XLOOKUP(Orders[[#This Row],[Customer ID]],customers!$A$1:$A$1001,customers!$I$1:$I$1001,,0)</f>
        <v>Yes</v>
      </c>
    </row>
    <row r="501" spans="1:16" x14ac:dyDescent="0.35">
      <c r="A501" s="2" t="s">
        <v>3313</v>
      </c>
      <c r="B501" s="4">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s="9">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4">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s="9">
        <f t="shared" si="21"/>
        <v>47.8</v>
      </c>
      <c r="N502" t="str">
        <f t="shared" si="22"/>
        <v>Robusta</v>
      </c>
      <c r="O502" t="str">
        <f t="shared" si="23"/>
        <v>Light</v>
      </c>
      <c r="P502" t="str">
        <f>_xlfn.XLOOKUP(Orders[[#This Row],[Customer ID]],customers!$A$1:$A$1001,customers!$I$1:$I$1001,,0)</f>
        <v>No</v>
      </c>
    </row>
    <row r="503" spans="1:16" x14ac:dyDescent="0.35">
      <c r="A503" s="2" t="s">
        <v>3323</v>
      </c>
      <c r="B503" s="4">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s="9">
        <f t="shared" si="21"/>
        <v>11.94</v>
      </c>
      <c r="N503" t="str">
        <f t="shared" si="22"/>
        <v>Robusta</v>
      </c>
      <c r="O503" t="str">
        <f t="shared" si="23"/>
        <v>Medium</v>
      </c>
      <c r="P503" t="str">
        <f>_xlfn.XLOOKUP(Orders[[#This Row],[Customer ID]],customers!$A$1:$A$1001,customers!$I$1:$I$1001,,0)</f>
        <v>No</v>
      </c>
    </row>
    <row r="504" spans="1:16" x14ac:dyDescent="0.35">
      <c r="A504" s="2" t="s">
        <v>3323</v>
      </c>
      <c r="B504" s="4">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s="9">
        <f t="shared" si="21"/>
        <v>16.5</v>
      </c>
      <c r="N504" t="str">
        <f t="shared" si="22"/>
        <v>Excelsa</v>
      </c>
      <c r="O504" t="str">
        <f t="shared" si="23"/>
        <v>Medium</v>
      </c>
      <c r="P504" t="str">
        <f>_xlfn.XLOOKUP(Orders[[#This Row],[Customer ID]],customers!$A$1:$A$1001,customers!$I$1:$I$1001,,0)</f>
        <v>No</v>
      </c>
    </row>
    <row r="505" spans="1:16" x14ac:dyDescent="0.35">
      <c r="A505" s="2" t="s">
        <v>3323</v>
      </c>
      <c r="B505" s="4">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s="9">
        <f t="shared" si="21"/>
        <v>51.8</v>
      </c>
      <c r="N505" t="str">
        <f t="shared" si="22"/>
        <v>Liberica</v>
      </c>
      <c r="O505" t="str">
        <f t="shared" si="23"/>
        <v>Dark</v>
      </c>
      <c r="P505" t="str">
        <f>_xlfn.XLOOKUP(Orders[[#This Row],[Customer ID]],customers!$A$1:$A$1001,customers!$I$1:$I$1001,,0)</f>
        <v>No</v>
      </c>
    </row>
    <row r="506" spans="1:16" x14ac:dyDescent="0.35">
      <c r="A506" s="2" t="s">
        <v>3323</v>
      </c>
      <c r="B506" s="4">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s="9">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4">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s="9">
        <f t="shared" si="21"/>
        <v>26.19</v>
      </c>
      <c r="N507" t="str">
        <f t="shared" si="22"/>
        <v>Liberica</v>
      </c>
      <c r="O507" t="str">
        <f t="shared" si="23"/>
        <v>Medium</v>
      </c>
      <c r="P507" t="str">
        <f>_xlfn.XLOOKUP(Orders[[#This Row],[Customer ID]],customers!$A$1:$A$1001,customers!$I$1:$I$1001,,0)</f>
        <v>No</v>
      </c>
    </row>
    <row r="508" spans="1:16" x14ac:dyDescent="0.35">
      <c r="A508" s="2" t="s">
        <v>3349</v>
      </c>
      <c r="B508" s="4">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s="9">
        <f t="shared" si="21"/>
        <v>25.9</v>
      </c>
      <c r="N508" t="str">
        <f t="shared" si="22"/>
        <v>Arabica</v>
      </c>
      <c r="O508" t="str">
        <f t="shared" si="23"/>
        <v>Light</v>
      </c>
      <c r="P508" t="str">
        <f>_xlfn.XLOOKUP(Orders[[#This Row],[Customer ID]],customers!$A$1:$A$1001,customers!$I$1:$I$1001,,0)</f>
        <v>Yes</v>
      </c>
    </row>
    <row r="509" spans="1:16" x14ac:dyDescent="0.35">
      <c r="A509" s="2" t="s">
        <v>3355</v>
      </c>
      <c r="B509" s="4">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s="9">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4">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s="9">
        <f t="shared" si="21"/>
        <v>46.62</v>
      </c>
      <c r="N510" t="str">
        <f t="shared" si="22"/>
        <v>Liberica</v>
      </c>
      <c r="O510" t="str">
        <f t="shared" si="23"/>
        <v>Dark</v>
      </c>
      <c r="P510" t="str">
        <f>_xlfn.XLOOKUP(Orders[[#This Row],[Customer ID]],customers!$A$1:$A$1001,customers!$I$1:$I$1001,,0)</f>
        <v>No</v>
      </c>
    </row>
    <row r="511" spans="1:16" x14ac:dyDescent="0.35">
      <c r="A511" s="2" t="s">
        <v>3367</v>
      </c>
      <c r="B511" s="4">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s="9">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4">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s="9">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4">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s="9">
        <f t="shared" si="21"/>
        <v>13.5</v>
      </c>
      <c r="N513" t="str">
        <f t="shared" si="22"/>
        <v>Arabica</v>
      </c>
      <c r="O513" t="str">
        <f t="shared" si="23"/>
        <v>Medium</v>
      </c>
      <c r="P513" t="str">
        <f>_xlfn.XLOOKUP(Orders[[#This Row],[Customer ID]],customers!$A$1:$A$1001,customers!$I$1:$I$1001,,0)</f>
        <v>Yes</v>
      </c>
    </row>
    <row r="514" spans="1:16" x14ac:dyDescent="0.35">
      <c r="A514" s="2" t="s">
        <v>3385</v>
      </c>
      <c r="B514" s="4">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s="9">
        <f t="shared" si="21"/>
        <v>47.55</v>
      </c>
      <c r="N514" t="str">
        <f t="shared" si="22"/>
        <v>Liberica</v>
      </c>
      <c r="O514" t="str">
        <f t="shared" si="23"/>
        <v>Light</v>
      </c>
      <c r="P514" t="str">
        <f>_xlfn.XLOOKUP(Orders[[#This Row],[Customer ID]],customers!$A$1:$A$1001,customers!$I$1:$I$1001,,0)</f>
        <v>No</v>
      </c>
    </row>
    <row r="515" spans="1:16" x14ac:dyDescent="0.35">
      <c r="A515" s="2" t="s">
        <v>3391</v>
      </c>
      <c r="B515" s="4">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s="9">
        <f t="shared" ref="M515:M578" si="24">L515*E515</f>
        <v>79.25</v>
      </c>
      <c r="N515" t="str">
        <f t="shared" ref="N515:N578" si="25">IF(I515="Rob", "Robusta",IF(I515="Exc", "Excelsa", IF(I515="Ara", "Arabica", IF(I515="Lib","Liberica",""))))</f>
        <v>Liberica</v>
      </c>
      <c r="O515" t="str">
        <f t="shared" ref="O515:O578" si="26">IF(J515="M", "Medium",IF(J515="L", "Light", IF(J515="D","Dark","")))</f>
        <v>Light</v>
      </c>
      <c r="P515" t="str">
        <f>_xlfn.XLOOKUP(Orders[[#This Row],[Customer ID]],customers!$A$1:$A$1001,customers!$I$1:$I$1001,,0)</f>
        <v>No</v>
      </c>
    </row>
    <row r="516" spans="1:16" x14ac:dyDescent="0.35">
      <c r="A516" s="2" t="s">
        <v>3396</v>
      </c>
      <c r="B516" s="4">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s="9">
        <f t="shared" si="24"/>
        <v>26.19</v>
      </c>
      <c r="N516" t="str">
        <f t="shared" si="25"/>
        <v>Liberica</v>
      </c>
      <c r="O516" t="str">
        <f t="shared" si="26"/>
        <v>Medium</v>
      </c>
      <c r="P516" t="str">
        <f>_xlfn.XLOOKUP(Orders[[#This Row],[Customer ID]],customers!$A$1:$A$1001,customers!$I$1:$I$1001,,0)</f>
        <v>Yes</v>
      </c>
    </row>
    <row r="517" spans="1:16" x14ac:dyDescent="0.35">
      <c r="A517" s="2" t="s">
        <v>3402</v>
      </c>
      <c r="B517" s="4">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s="9">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4">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s="9">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4">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s="9">
        <f t="shared" si="24"/>
        <v>7.77</v>
      </c>
      <c r="N519" t="str">
        <f t="shared" si="25"/>
        <v>Liberica</v>
      </c>
      <c r="O519" t="str">
        <f t="shared" si="26"/>
        <v>Dark</v>
      </c>
      <c r="P519" t="str">
        <f>_xlfn.XLOOKUP(Orders[[#This Row],[Customer ID]],customers!$A$1:$A$1001,customers!$I$1:$I$1001,,0)</f>
        <v>No</v>
      </c>
    </row>
    <row r="520" spans="1:16" x14ac:dyDescent="0.35">
      <c r="A520" s="2" t="s">
        <v>3418</v>
      </c>
      <c r="B520" s="4">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s="9">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4">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s="9">
        <f t="shared" si="24"/>
        <v>11.94</v>
      </c>
      <c r="N521" t="str">
        <f t="shared" si="25"/>
        <v>Arabica</v>
      </c>
      <c r="O521" t="str">
        <f t="shared" si="26"/>
        <v>Dark</v>
      </c>
      <c r="P521" t="str">
        <f>_xlfn.XLOOKUP(Orders[[#This Row],[Customer ID]],customers!$A$1:$A$1001,customers!$I$1:$I$1001,,0)</f>
        <v>Yes</v>
      </c>
    </row>
    <row r="522" spans="1:16" x14ac:dyDescent="0.35">
      <c r="A522" s="2" t="s">
        <v>3430</v>
      </c>
      <c r="B522" s="4">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s="9">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4">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s="9">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4">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s="9">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4">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s="9">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4">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s="9">
        <f t="shared" si="24"/>
        <v>72.91</v>
      </c>
      <c r="N526" t="str">
        <f t="shared" si="25"/>
        <v>Liberica</v>
      </c>
      <c r="O526" t="str">
        <f t="shared" si="26"/>
        <v>Light</v>
      </c>
      <c r="P526" t="str">
        <f>_xlfn.XLOOKUP(Orders[[#This Row],[Customer ID]],customers!$A$1:$A$1001,customers!$I$1:$I$1001,,0)</f>
        <v>No</v>
      </c>
    </row>
    <row r="527" spans="1:16" x14ac:dyDescent="0.35">
      <c r="A527" s="2" t="s">
        <v>3458</v>
      </c>
      <c r="B527" s="4">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s="9">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4">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s="9">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4">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s="9">
        <f t="shared" si="24"/>
        <v>41.25</v>
      </c>
      <c r="N529" t="str">
        <f t="shared" si="25"/>
        <v>Excelsa</v>
      </c>
      <c r="O529" t="str">
        <f t="shared" si="26"/>
        <v>Medium</v>
      </c>
      <c r="P529" t="str">
        <f>_xlfn.XLOOKUP(Orders[[#This Row],[Customer ID]],customers!$A$1:$A$1001,customers!$I$1:$I$1001,,0)</f>
        <v>No</v>
      </c>
    </row>
    <row r="530" spans="1:16" x14ac:dyDescent="0.35">
      <c r="A530" s="2" t="s">
        <v>3475</v>
      </c>
      <c r="B530" s="4">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s="9">
        <f t="shared" si="24"/>
        <v>53.46</v>
      </c>
      <c r="N530" t="str">
        <f t="shared" si="25"/>
        <v>Excelsa</v>
      </c>
      <c r="O530" t="str">
        <f t="shared" si="26"/>
        <v>Light</v>
      </c>
      <c r="P530" t="str">
        <f>_xlfn.XLOOKUP(Orders[[#This Row],[Customer ID]],customers!$A$1:$A$1001,customers!$I$1:$I$1001,,0)</f>
        <v>No</v>
      </c>
    </row>
    <row r="531" spans="1:16" x14ac:dyDescent="0.35">
      <c r="A531" s="2" t="s">
        <v>3481</v>
      </c>
      <c r="B531" s="4">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s="9">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4">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s="9">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4">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s="9">
        <f t="shared" si="24"/>
        <v>44.75</v>
      </c>
      <c r="N533" t="str">
        <f t="shared" si="25"/>
        <v>Robusta</v>
      </c>
      <c r="O533" t="str">
        <f t="shared" si="26"/>
        <v>Dark</v>
      </c>
      <c r="P533" t="str">
        <f>_xlfn.XLOOKUP(Orders[[#This Row],[Customer ID]],customers!$A$1:$A$1001,customers!$I$1:$I$1001,,0)</f>
        <v>No</v>
      </c>
    </row>
    <row r="534" spans="1:16" x14ac:dyDescent="0.35">
      <c r="A534" s="2" t="s">
        <v>3499</v>
      </c>
      <c r="B534" s="4">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s="9">
        <f t="shared" si="24"/>
        <v>16.5</v>
      </c>
      <c r="N534" t="str">
        <f t="shared" si="25"/>
        <v>Excelsa</v>
      </c>
      <c r="O534" t="str">
        <f t="shared" si="26"/>
        <v>Medium</v>
      </c>
      <c r="P534" t="str">
        <f>_xlfn.XLOOKUP(Orders[[#This Row],[Customer ID]],customers!$A$1:$A$1001,customers!$I$1:$I$1001,,0)</f>
        <v>Yes</v>
      </c>
    </row>
    <row r="535" spans="1:16" x14ac:dyDescent="0.35">
      <c r="A535" s="2" t="s">
        <v>3505</v>
      </c>
      <c r="B535" s="4">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s="9">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4">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s="9">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4">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s="9">
        <f t="shared" si="24"/>
        <v>9.51</v>
      </c>
      <c r="N537" t="str">
        <f t="shared" si="25"/>
        <v>Liberica</v>
      </c>
      <c r="O537" t="str">
        <f t="shared" si="26"/>
        <v>Light</v>
      </c>
      <c r="P537" t="str">
        <f>_xlfn.XLOOKUP(Orders[[#This Row],[Customer ID]],customers!$A$1:$A$1001,customers!$I$1:$I$1001,,0)</f>
        <v>No</v>
      </c>
    </row>
    <row r="538" spans="1:16" x14ac:dyDescent="0.35">
      <c r="A538" s="2" t="s">
        <v>3521</v>
      </c>
      <c r="B538" s="4">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s="9">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4">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s="9">
        <f t="shared" si="24"/>
        <v>111.78</v>
      </c>
      <c r="N539" t="str">
        <f t="shared" si="25"/>
        <v>Excelsa</v>
      </c>
      <c r="O539" t="str">
        <f t="shared" si="26"/>
        <v>Dark</v>
      </c>
      <c r="P539" t="str">
        <f>_xlfn.XLOOKUP(Orders[[#This Row],[Customer ID]],customers!$A$1:$A$1001,customers!$I$1:$I$1001,,0)</f>
        <v>Yes</v>
      </c>
    </row>
    <row r="540" spans="1:16" x14ac:dyDescent="0.35">
      <c r="A540" s="2" t="s">
        <v>3532</v>
      </c>
      <c r="B540" s="4">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s="9">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4">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s="9">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4">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s="9">
        <f t="shared" si="24"/>
        <v>63.4</v>
      </c>
      <c r="N542" t="str">
        <f t="shared" si="25"/>
        <v>Liberica</v>
      </c>
      <c r="O542" t="str">
        <f t="shared" si="26"/>
        <v>Light</v>
      </c>
      <c r="P542" t="str">
        <f>_xlfn.XLOOKUP(Orders[[#This Row],[Customer ID]],customers!$A$1:$A$1001,customers!$I$1:$I$1001,,0)</f>
        <v>Yes</v>
      </c>
    </row>
    <row r="543" spans="1:16" x14ac:dyDescent="0.35">
      <c r="A543" s="2" t="s">
        <v>3548</v>
      </c>
      <c r="B543" s="4">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s="9">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4">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s="9">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4">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s="9">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4">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s="9">
        <f t="shared" si="24"/>
        <v>15.54</v>
      </c>
      <c r="N546" t="str">
        <f t="shared" si="25"/>
        <v>Arabica</v>
      </c>
      <c r="O546" t="str">
        <f t="shared" si="26"/>
        <v>Light</v>
      </c>
      <c r="P546" t="str">
        <f>_xlfn.XLOOKUP(Orders[[#This Row],[Customer ID]],customers!$A$1:$A$1001,customers!$I$1:$I$1001,,0)</f>
        <v>No</v>
      </c>
    </row>
    <row r="547" spans="1:16" x14ac:dyDescent="0.35">
      <c r="A547" s="2" t="s">
        <v>3571</v>
      </c>
      <c r="B547" s="4">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s="9">
        <f t="shared" si="24"/>
        <v>15.54</v>
      </c>
      <c r="N547" t="str">
        <f t="shared" si="25"/>
        <v>Liberica</v>
      </c>
      <c r="O547" t="str">
        <f t="shared" si="26"/>
        <v>Dark</v>
      </c>
      <c r="P547" t="str">
        <f>_xlfn.XLOOKUP(Orders[[#This Row],[Customer ID]],customers!$A$1:$A$1001,customers!$I$1:$I$1001,,0)</f>
        <v>No</v>
      </c>
    </row>
    <row r="548" spans="1:16" x14ac:dyDescent="0.35">
      <c r="A548" s="2" t="s">
        <v>3577</v>
      </c>
      <c r="B548" s="4">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s="9">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4">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s="9">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4">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s="9">
        <f t="shared" si="24"/>
        <v>13.365</v>
      </c>
      <c r="N550" t="str">
        <f t="shared" si="25"/>
        <v>Excelsa</v>
      </c>
      <c r="O550" t="str">
        <f t="shared" si="26"/>
        <v>Light</v>
      </c>
      <c r="P550" t="str">
        <f>_xlfn.XLOOKUP(Orders[[#This Row],[Customer ID]],customers!$A$1:$A$1001,customers!$I$1:$I$1001,,0)</f>
        <v>Yes</v>
      </c>
    </row>
    <row r="551" spans="1:16" x14ac:dyDescent="0.35">
      <c r="A551" s="2" t="s">
        <v>3593</v>
      </c>
      <c r="B551" s="4">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s="9">
        <f t="shared" si="24"/>
        <v>17.82</v>
      </c>
      <c r="N551" t="str">
        <f t="shared" si="25"/>
        <v>Excelsa</v>
      </c>
      <c r="O551" t="str">
        <f t="shared" si="26"/>
        <v>Light</v>
      </c>
      <c r="P551" t="str">
        <f>_xlfn.XLOOKUP(Orders[[#This Row],[Customer ID]],customers!$A$1:$A$1001,customers!$I$1:$I$1001,,0)</f>
        <v>Yes</v>
      </c>
    </row>
    <row r="552" spans="1:16" x14ac:dyDescent="0.35">
      <c r="A552" s="2" t="s">
        <v>3599</v>
      </c>
      <c r="B552" s="4">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s="9">
        <f t="shared" si="24"/>
        <v>23.31</v>
      </c>
      <c r="N552" t="str">
        <f t="shared" si="25"/>
        <v>Liberica</v>
      </c>
      <c r="O552" t="str">
        <f t="shared" si="26"/>
        <v>Dark</v>
      </c>
      <c r="P552" t="str">
        <f>_xlfn.XLOOKUP(Orders[[#This Row],[Customer ID]],customers!$A$1:$A$1001,customers!$I$1:$I$1001,,0)</f>
        <v>Yes</v>
      </c>
    </row>
    <row r="553" spans="1:16" x14ac:dyDescent="0.35">
      <c r="A553" s="2" t="s">
        <v>3605</v>
      </c>
      <c r="B553" s="4">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s="9">
        <f t="shared" si="24"/>
        <v>7.29</v>
      </c>
      <c r="N553" t="str">
        <f t="shared" si="25"/>
        <v>Excelsa</v>
      </c>
      <c r="O553" t="str">
        <f t="shared" si="26"/>
        <v>Dark</v>
      </c>
      <c r="P553" t="str">
        <f>_xlfn.XLOOKUP(Orders[[#This Row],[Customer ID]],customers!$A$1:$A$1001,customers!$I$1:$I$1001,,0)</f>
        <v>No</v>
      </c>
    </row>
    <row r="554" spans="1:16" x14ac:dyDescent="0.35">
      <c r="A554" s="2" t="s">
        <v>3611</v>
      </c>
      <c r="B554" s="4">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s="9">
        <f t="shared" si="24"/>
        <v>17.82</v>
      </c>
      <c r="N554" t="str">
        <f t="shared" si="25"/>
        <v>Excelsa</v>
      </c>
      <c r="O554" t="str">
        <f t="shared" si="26"/>
        <v>Light</v>
      </c>
      <c r="P554" t="str">
        <f>_xlfn.XLOOKUP(Orders[[#This Row],[Customer ID]],customers!$A$1:$A$1001,customers!$I$1:$I$1001,,0)</f>
        <v>Yes</v>
      </c>
    </row>
    <row r="555" spans="1:16" x14ac:dyDescent="0.35">
      <c r="A555" s="2" t="s">
        <v>3617</v>
      </c>
      <c r="B555" s="4">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s="9">
        <f t="shared" si="24"/>
        <v>68.75</v>
      </c>
      <c r="N555" t="str">
        <f t="shared" si="25"/>
        <v>Excelsa</v>
      </c>
      <c r="O555" t="str">
        <f t="shared" si="26"/>
        <v>Medium</v>
      </c>
      <c r="P555" t="str">
        <f>_xlfn.XLOOKUP(Orders[[#This Row],[Customer ID]],customers!$A$1:$A$1001,customers!$I$1:$I$1001,,0)</f>
        <v>No</v>
      </c>
    </row>
    <row r="556" spans="1:16" x14ac:dyDescent="0.35">
      <c r="A556" s="2" t="s">
        <v>3622</v>
      </c>
      <c r="B556" s="4">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s="9">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4">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s="9">
        <f t="shared" si="24"/>
        <v>82.5</v>
      </c>
      <c r="N557" t="str">
        <f t="shared" si="25"/>
        <v>Excelsa</v>
      </c>
      <c r="O557" t="str">
        <f t="shared" si="26"/>
        <v>Medium</v>
      </c>
      <c r="P557" t="str">
        <f>_xlfn.XLOOKUP(Orders[[#This Row],[Customer ID]],customers!$A$1:$A$1001,customers!$I$1:$I$1001,,0)</f>
        <v>No</v>
      </c>
    </row>
    <row r="558" spans="1:16" x14ac:dyDescent="0.35">
      <c r="A558" s="2" t="s">
        <v>3633</v>
      </c>
      <c r="B558" s="4">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s="9">
        <f t="shared" si="24"/>
        <v>8.73</v>
      </c>
      <c r="N558" t="str">
        <f t="shared" si="25"/>
        <v>Liberica</v>
      </c>
      <c r="O558" t="str">
        <f t="shared" si="26"/>
        <v>Medium</v>
      </c>
      <c r="P558" t="str">
        <f>_xlfn.XLOOKUP(Orders[[#This Row],[Customer ID]],customers!$A$1:$A$1001,customers!$I$1:$I$1001,,0)</f>
        <v>Yes</v>
      </c>
    </row>
    <row r="559" spans="1:16" x14ac:dyDescent="0.35">
      <c r="A559" s="2" t="s">
        <v>3638</v>
      </c>
      <c r="B559" s="4">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s="9">
        <f t="shared" si="24"/>
        <v>59.4</v>
      </c>
      <c r="N559" t="str">
        <f t="shared" si="25"/>
        <v>Excelsa</v>
      </c>
      <c r="O559" t="str">
        <f t="shared" si="26"/>
        <v>Light</v>
      </c>
      <c r="P559" t="str">
        <f>_xlfn.XLOOKUP(Orders[[#This Row],[Customer ID]],customers!$A$1:$A$1001,customers!$I$1:$I$1001,,0)</f>
        <v>Yes</v>
      </c>
    </row>
    <row r="560" spans="1:16" x14ac:dyDescent="0.35">
      <c r="A560" s="2" t="s">
        <v>3643</v>
      </c>
      <c r="B560" s="4">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s="9">
        <f t="shared" si="24"/>
        <v>15.54</v>
      </c>
      <c r="N560" t="str">
        <f t="shared" si="25"/>
        <v>Liberica</v>
      </c>
      <c r="O560" t="str">
        <f t="shared" si="26"/>
        <v>Dark</v>
      </c>
      <c r="P560" t="str">
        <f>_xlfn.XLOOKUP(Orders[[#This Row],[Customer ID]],customers!$A$1:$A$1001,customers!$I$1:$I$1001,,0)</f>
        <v>Yes</v>
      </c>
    </row>
    <row r="561" spans="1:16" x14ac:dyDescent="0.35">
      <c r="A561" s="2" t="s">
        <v>3648</v>
      </c>
      <c r="B561" s="4">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s="9">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4">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s="9">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4">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s="9">
        <f t="shared" si="24"/>
        <v>17.91</v>
      </c>
      <c r="N563" t="str">
        <f t="shared" si="25"/>
        <v>Arabica</v>
      </c>
      <c r="O563" t="str">
        <f t="shared" si="26"/>
        <v>Dark</v>
      </c>
      <c r="P563" t="str">
        <f>_xlfn.XLOOKUP(Orders[[#This Row],[Customer ID]],customers!$A$1:$A$1001,customers!$I$1:$I$1001,,0)</f>
        <v>Yes</v>
      </c>
    </row>
    <row r="564" spans="1:16" x14ac:dyDescent="0.35">
      <c r="A564" s="2" t="s">
        <v>3665</v>
      </c>
      <c r="B564" s="4">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s="9">
        <f t="shared" si="24"/>
        <v>28.53</v>
      </c>
      <c r="N564" t="str">
        <f t="shared" si="25"/>
        <v>Liberica</v>
      </c>
      <c r="O564" t="str">
        <f t="shared" si="26"/>
        <v>Light</v>
      </c>
      <c r="P564" t="str">
        <f>_xlfn.XLOOKUP(Orders[[#This Row],[Customer ID]],customers!$A$1:$A$1001,customers!$I$1:$I$1001,,0)</f>
        <v>No</v>
      </c>
    </row>
    <row r="565" spans="1:16" x14ac:dyDescent="0.35">
      <c r="A565" s="2" t="s">
        <v>3671</v>
      </c>
      <c r="B565" s="4">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s="9">
        <f t="shared" si="24"/>
        <v>82.5</v>
      </c>
      <c r="N565" t="str">
        <f t="shared" si="25"/>
        <v>Excelsa</v>
      </c>
      <c r="O565" t="str">
        <f t="shared" si="26"/>
        <v>Medium</v>
      </c>
      <c r="P565" t="str">
        <f>_xlfn.XLOOKUP(Orders[[#This Row],[Customer ID]],customers!$A$1:$A$1001,customers!$I$1:$I$1001,,0)</f>
        <v>No</v>
      </c>
    </row>
    <row r="566" spans="1:16" x14ac:dyDescent="0.35">
      <c r="A566" s="2" t="s">
        <v>3677</v>
      </c>
      <c r="B566" s="4">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s="9">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4">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s="9">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4">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s="9">
        <f t="shared" si="24"/>
        <v>20.25</v>
      </c>
      <c r="N568" t="str">
        <f t="shared" si="25"/>
        <v>Arabica</v>
      </c>
      <c r="O568" t="str">
        <f t="shared" si="26"/>
        <v>Medium</v>
      </c>
      <c r="P568" t="str">
        <f>_xlfn.XLOOKUP(Orders[[#This Row],[Customer ID]],customers!$A$1:$A$1001,customers!$I$1:$I$1001,,0)</f>
        <v>Yes</v>
      </c>
    </row>
    <row r="569" spans="1:16" x14ac:dyDescent="0.35">
      <c r="A569" s="2" t="s">
        <v>3695</v>
      </c>
      <c r="B569" s="4">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s="9">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4">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s="9">
        <f t="shared" si="24"/>
        <v>19.02</v>
      </c>
      <c r="N570" t="str">
        <f t="shared" si="25"/>
        <v>Liberica</v>
      </c>
      <c r="O570" t="str">
        <f t="shared" si="26"/>
        <v>Light</v>
      </c>
      <c r="P570" t="str">
        <f>_xlfn.XLOOKUP(Orders[[#This Row],[Customer ID]],customers!$A$1:$A$1001,customers!$I$1:$I$1001,,0)</f>
        <v>Yes</v>
      </c>
    </row>
    <row r="571" spans="1:16" x14ac:dyDescent="0.35">
      <c r="A571" s="2" t="s">
        <v>3706</v>
      </c>
      <c r="B571" s="4">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s="9">
        <f t="shared" si="24"/>
        <v>137.31</v>
      </c>
      <c r="N571" t="str">
        <f t="shared" si="25"/>
        <v>Arabica</v>
      </c>
      <c r="O571" t="str">
        <f t="shared" si="26"/>
        <v>Dark</v>
      </c>
      <c r="P571" t="str">
        <f>_xlfn.XLOOKUP(Orders[[#This Row],[Customer ID]],customers!$A$1:$A$1001,customers!$I$1:$I$1001,,0)</f>
        <v>No</v>
      </c>
    </row>
    <row r="572" spans="1:16" x14ac:dyDescent="0.35">
      <c r="A572" s="2" t="s">
        <v>3712</v>
      </c>
      <c r="B572" s="4">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s="9">
        <f t="shared" si="24"/>
        <v>27</v>
      </c>
      <c r="N572" t="str">
        <f t="shared" si="25"/>
        <v>Arabica</v>
      </c>
      <c r="O572" t="str">
        <f t="shared" si="26"/>
        <v>Medium</v>
      </c>
      <c r="P572" t="str">
        <f>_xlfn.XLOOKUP(Orders[[#This Row],[Customer ID]],customers!$A$1:$A$1001,customers!$I$1:$I$1001,,0)</f>
        <v>No</v>
      </c>
    </row>
    <row r="573" spans="1:16" x14ac:dyDescent="0.35">
      <c r="A573" s="2" t="s">
        <v>3718</v>
      </c>
      <c r="B573" s="4">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s="9">
        <f t="shared" si="24"/>
        <v>35.64</v>
      </c>
      <c r="N573" t="str">
        <f t="shared" si="25"/>
        <v>Excelsa</v>
      </c>
      <c r="O573" t="str">
        <f t="shared" si="26"/>
        <v>Light</v>
      </c>
      <c r="P573" t="str">
        <f>_xlfn.XLOOKUP(Orders[[#This Row],[Customer ID]],customers!$A$1:$A$1001,customers!$I$1:$I$1001,,0)</f>
        <v>No</v>
      </c>
    </row>
    <row r="574" spans="1:16" x14ac:dyDescent="0.35">
      <c r="A574" s="2" t="s">
        <v>3724</v>
      </c>
      <c r="B574" s="4">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s="9">
        <f t="shared" si="24"/>
        <v>5.97</v>
      </c>
      <c r="N574" t="str">
        <f t="shared" si="25"/>
        <v>Arabica</v>
      </c>
      <c r="O574" t="str">
        <f t="shared" si="26"/>
        <v>Dark</v>
      </c>
      <c r="P574" t="str">
        <f>_xlfn.XLOOKUP(Orders[[#This Row],[Customer ID]],customers!$A$1:$A$1001,customers!$I$1:$I$1001,,0)</f>
        <v>Yes</v>
      </c>
    </row>
    <row r="575" spans="1:16" x14ac:dyDescent="0.35">
      <c r="A575" s="2" t="s">
        <v>3728</v>
      </c>
      <c r="B575" s="4">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s="9">
        <f t="shared" si="24"/>
        <v>67.5</v>
      </c>
      <c r="N575" t="str">
        <f t="shared" si="25"/>
        <v>Arabica</v>
      </c>
      <c r="O575" t="str">
        <f t="shared" si="26"/>
        <v>Medium</v>
      </c>
      <c r="P575" t="str">
        <f>_xlfn.XLOOKUP(Orders[[#This Row],[Customer ID]],customers!$A$1:$A$1001,customers!$I$1:$I$1001,,0)</f>
        <v>No</v>
      </c>
    </row>
    <row r="576" spans="1:16" x14ac:dyDescent="0.35">
      <c r="A576" s="2" t="s">
        <v>3734</v>
      </c>
      <c r="B576" s="4">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s="9">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4">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s="9">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4">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s="9">
        <f t="shared" si="24"/>
        <v>17.91</v>
      </c>
      <c r="N578" t="str">
        <f t="shared" si="25"/>
        <v>Arabica</v>
      </c>
      <c r="O578" t="str">
        <f t="shared" si="26"/>
        <v>Dark</v>
      </c>
      <c r="P578" t="str">
        <f>_xlfn.XLOOKUP(Orders[[#This Row],[Customer ID]],customers!$A$1:$A$1001,customers!$I$1:$I$1001,,0)</f>
        <v>No</v>
      </c>
    </row>
    <row r="579" spans="1:16" x14ac:dyDescent="0.35">
      <c r="A579" s="2" t="s">
        <v>3751</v>
      </c>
      <c r="B579" s="4">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s="9">
        <f t="shared" ref="M579:M642" si="27">L579*E579</f>
        <v>58.2</v>
      </c>
      <c r="N579" t="str">
        <f t="shared" ref="N579:N642" si="28">IF(I579="Rob", "Robusta",IF(I579="Exc", "Excelsa", IF(I579="Ara", "Arabica", IF(I579="Lib","Liberica",""))))</f>
        <v>Liberica</v>
      </c>
      <c r="O579" t="str">
        <f t="shared" ref="O579:O642" si="29">IF(J579="M", "Medium",IF(J579="L", "Light", IF(J579="D","Dark","")))</f>
        <v>Medium</v>
      </c>
      <c r="P579" t="str">
        <f>_xlfn.XLOOKUP(Orders[[#This Row],[Customer ID]],customers!$A$1:$A$1001,customers!$I$1:$I$1001,,0)</f>
        <v>No</v>
      </c>
    </row>
    <row r="580" spans="1:16" x14ac:dyDescent="0.35">
      <c r="A580" s="2" t="s">
        <v>3756</v>
      </c>
      <c r="B580" s="4">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s="9">
        <f t="shared" si="27"/>
        <v>13.365</v>
      </c>
      <c r="N580" t="str">
        <f t="shared" si="28"/>
        <v>Excelsa</v>
      </c>
      <c r="O580" t="str">
        <f t="shared" si="29"/>
        <v>Light</v>
      </c>
      <c r="P580" t="str">
        <f>_xlfn.XLOOKUP(Orders[[#This Row],[Customer ID]],customers!$A$1:$A$1001,customers!$I$1:$I$1001,,0)</f>
        <v>No</v>
      </c>
    </row>
    <row r="581" spans="1:16" x14ac:dyDescent="0.35">
      <c r="A581" s="2" t="s">
        <v>3756</v>
      </c>
      <c r="B581" s="4">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s="9">
        <f t="shared" si="27"/>
        <v>33.75</v>
      </c>
      <c r="N581" t="str">
        <f t="shared" si="28"/>
        <v>Arabica</v>
      </c>
      <c r="O581" t="str">
        <f t="shared" si="29"/>
        <v>Medium</v>
      </c>
      <c r="P581" t="str">
        <f>_xlfn.XLOOKUP(Orders[[#This Row],[Customer ID]],customers!$A$1:$A$1001,customers!$I$1:$I$1001,,0)</f>
        <v>No</v>
      </c>
    </row>
    <row r="582" spans="1:16" x14ac:dyDescent="0.35">
      <c r="A582" s="2" t="s">
        <v>3767</v>
      </c>
      <c r="B582" s="4">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s="9">
        <f t="shared" si="27"/>
        <v>44.55</v>
      </c>
      <c r="N582" t="str">
        <f t="shared" si="28"/>
        <v>Excelsa</v>
      </c>
      <c r="O582" t="str">
        <f t="shared" si="29"/>
        <v>Light</v>
      </c>
      <c r="P582" t="str">
        <f>_xlfn.XLOOKUP(Orders[[#This Row],[Customer ID]],customers!$A$1:$A$1001,customers!$I$1:$I$1001,,0)</f>
        <v>Yes</v>
      </c>
    </row>
    <row r="583" spans="1:16" x14ac:dyDescent="0.35">
      <c r="A583" s="2" t="s">
        <v>3773</v>
      </c>
      <c r="B583" s="4">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s="9">
        <f t="shared" si="27"/>
        <v>44.55</v>
      </c>
      <c r="N583" t="str">
        <f t="shared" si="28"/>
        <v>Excelsa</v>
      </c>
      <c r="O583" t="str">
        <f t="shared" si="29"/>
        <v>Light</v>
      </c>
      <c r="P583" t="str">
        <f>_xlfn.XLOOKUP(Orders[[#This Row],[Customer ID]],customers!$A$1:$A$1001,customers!$I$1:$I$1001,,0)</f>
        <v>Yes</v>
      </c>
    </row>
    <row r="584" spans="1:16" x14ac:dyDescent="0.35">
      <c r="A584" s="2" t="s">
        <v>3778</v>
      </c>
      <c r="B584" s="4">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s="9">
        <f t="shared" si="27"/>
        <v>60.75</v>
      </c>
      <c r="N584" t="str">
        <f t="shared" si="28"/>
        <v>Excelsa</v>
      </c>
      <c r="O584" t="str">
        <f t="shared" si="29"/>
        <v>Dark</v>
      </c>
      <c r="P584" t="str">
        <f>_xlfn.XLOOKUP(Orders[[#This Row],[Customer ID]],customers!$A$1:$A$1001,customers!$I$1:$I$1001,,0)</f>
        <v>No</v>
      </c>
    </row>
    <row r="585" spans="1:16" x14ac:dyDescent="0.35">
      <c r="A585" s="2" t="s">
        <v>3784</v>
      </c>
      <c r="B585" s="4">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s="9">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4">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s="9">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4">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s="9">
        <f t="shared" si="27"/>
        <v>16.5</v>
      </c>
      <c r="N587" t="str">
        <f t="shared" si="28"/>
        <v>Excelsa</v>
      </c>
      <c r="O587" t="str">
        <f t="shared" si="29"/>
        <v>Medium</v>
      </c>
      <c r="P587" t="str">
        <f>_xlfn.XLOOKUP(Orders[[#This Row],[Customer ID]],customers!$A$1:$A$1001,customers!$I$1:$I$1001,,0)</f>
        <v>Yes</v>
      </c>
    </row>
    <row r="588" spans="1:16" x14ac:dyDescent="0.35">
      <c r="A588" s="2" t="s">
        <v>3802</v>
      </c>
      <c r="B588" s="4">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s="9">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4">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s="9">
        <f t="shared" si="27"/>
        <v>7.77</v>
      </c>
      <c r="N589" t="str">
        <f t="shared" si="28"/>
        <v>Liberica</v>
      </c>
      <c r="O589" t="str">
        <f t="shared" si="29"/>
        <v>Dark</v>
      </c>
      <c r="P589" t="str">
        <f>_xlfn.XLOOKUP(Orders[[#This Row],[Customer ID]],customers!$A$1:$A$1001,customers!$I$1:$I$1001,,0)</f>
        <v>Yes</v>
      </c>
    </row>
    <row r="590" spans="1:16" x14ac:dyDescent="0.35">
      <c r="A590" s="2" t="s">
        <v>3812</v>
      </c>
      <c r="B590" s="4">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s="9">
        <f t="shared" si="27"/>
        <v>11.94</v>
      </c>
      <c r="N590" t="str">
        <f t="shared" si="28"/>
        <v>Robusta</v>
      </c>
      <c r="O590" t="str">
        <f t="shared" si="29"/>
        <v>Medium</v>
      </c>
      <c r="P590" t="str">
        <f>_xlfn.XLOOKUP(Orders[[#This Row],[Customer ID]],customers!$A$1:$A$1001,customers!$I$1:$I$1001,,0)</f>
        <v>Yes</v>
      </c>
    </row>
    <row r="591" spans="1:16" x14ac:dyDescent="0.35">
      <c r="A591" s="2" t="s">
        <v>3818</v>
      </c>
      <c r="B591" s="4">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s="9">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4">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s="9">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4">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s="9">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4">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s="9">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4">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s="9">
        <f t="shared" si="27"/>
        <v>27.945</v>
      </c>
      <c r="N595" t="str">
        <f t="shared" si="28"/>
        <v>Excelsa</v>
      </c>
      <c r="O595" t="str">
        <f t="shared" si="29"/>
        <v>Dark</v>
      </c>
      <c r="P595" t="str">
        <f>_xlfn.XLOOKUP(Orders[[#This Row],[Customer ID]],customers!$A$1:$A$1001,customers!$I$1:$I$1001,,0)</f>
        <v>Yes</v>
      </c>
    </row>
    <row r="596" spans="1:16" x14ac:dyDescent="0.35">
      <c r="A596" s="2" t="s">
        <v>3844</v>
      </c>
      <c r="B596" s="4">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s="9">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4">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s="9">
        <f t="shared" si="27"/>
        <v>14.85</v>
      </c>
      <c r="N597" t="str">
        <f t="shared" si="28"/>
        <v>Excelsa</v>
      </c>
      <c r="O597" t="str">
        <f t="shared" si="29"/>
        <v>Light</v>
      </c>
      <c r="P597" t="str">
        <f>_xlfn.XLOOKUP(Orders[[#This Row],[Customer ID]],customers!$A$1:$A$1001,customers!$I$1:$I$1001,,0)</f>
        <v>No</v>
      </c>
    </row>
    <row r="598" spans="1:16" x14ac:dyDescent="0.35">
      <c r="A598" s="2" t="s">
        <v>3854</v>
      </c>
      <c r="B598" s="4">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s="9">
        <f t="shared" si="27"/>
        <v>33.75</v>
      </c>
      <c r="N598" t="str">
        <f t="shared" si="28"/>
        <v>Arabica</v>
      </c>
      <c r="O598" t="str">
        <f t="shared" si="29"/>
        <v>Medium</v>
      </c>
      <c r="P598" t="str">
        <f>_xlfn.XLOOKUP(Orders[[#This Row],[Customer ID]],customers!$A$1:$A$1001,customers!$I$1:$I$1001,,0)</f>
        <v>No</v>
      </c>
    </row>
    <row r="599" spans="1:16" x14ac:dyDescent="0.35">
      <c r="A599" s="2" t="s">
        <v>3860</v>
      </c>
      <c r="B599" s="4">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s="9">
        <f t="shared" si="27"/>
        <v>145.82</v>
      </c>
      <c r="N599" t="str">
        <f t="shared" si="28"/>
        <v>Liberica</v>
      </c>
      <c r="O599" t="str">
        <f t="shared" si="29"/>
        <v>Light</v>
      </c>
      <c r="P599" t="str">
        <f>_xlfn.XLOOKUP(Orders[[#This Row],[Customer ID]],customers!$A$1:$A$1001,customers!$I$1:$I$1001,,0)</f>
        <v>Yes</v>
      </c>
    </row>
    <row r="600" spans="1:16" x14ac:dyDescent="0.35">
      <c r="A600" s="2" t="s">
        <v>3866</v>
      </c>
      <c r="B600" s="4">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s="9">
        <f t="shared" si="27"/>
        <v>11.94</v>
      </c>
      <c r="N600" t="str">
        <f t="shared" si="28"/>
        <v>Robusta</v>
      </c>
      <c r="O600" t="str">
        <f t="shared" si="29"/>
        <v>Medium</v>
      </c>
      <c r="P600" t="str">
        <f>_xlfn.XLOOKUP(Orders[[#This Row],[Customer ID]],customers!$A$1:$A$1001,customers!$I$1:$I$1001,,0)</f>
        <v>Yes</v>
      </c>
    </row>
    <row r="601" spans="1:16" x14ac:dyDescent="0.35">
      <c r="A601" s="2" t="s">
        <v>3872</v>
      </c>
      <c r="B601" s="4">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s="9">
        <f t="shared" si="27"/>
        <v>11.94</v>
      </c>
      <c r="N601" t="str">
        <f t="shared" si="28"/>
        <v>Arabica</v>
      </c>
      <c r="O601" t="str">
        <f t="shared" si="29"/>
        <v>Dark</v>
      </c>
      <c r="P601" t="str">
        <f>_xlfn.XLOOKUP(Orders[[#This Row],[Customer ID]],customers!$A$1:$A$1001,customers!$I$1:$I$1001,,0)</f>
        <v>Yes</v>
      </c>
    </row>
    <row r="602" spans="1:16" x14ac:dyDescent="0.35">
      <c r="A602" s="2" t="s">
        <v>3877</v>
      </c>
      <c r="B602" s="4">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s="9">
        <f t="shared" si="27"/>
        <v>7.77</v>
      </c>
      <c r="N602" t="str">
        <f t="shared" si="28"/>
        <v>Liberica</v>
      </c>
      <c r="O602" t="str">
        <f t="shared" si="29"/>
        <v>Dark</v>
      </c>
      <c r="P602" t="str">
        <f>_xlfn.XLOOKUP(Orders[[#This Row],[Customer ID]],customers!$A$1:$A$1001,customers!$I$1:$I$1001,,0)</f>
        <v>No</v>
      </c>
    </row>
    <row r="603" spans="1:16" x14ac:dyDescent="0.35">
      <c r="A603" s="2" t="s">
        <v>3883</v>
      </c>
      <c r="B603" s="4">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s="9">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4">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s="9">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4">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s="9">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4">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s="9">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4">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s="9">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4">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s="9">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4">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s="9">
        <f t="shared" si="27"/>
        <v>3.645</v>
      </c>
      <c r="N609" t="str">
        <f t="shared" si="28"/>
        <v>Excelsa</v>
      </c>
      <c r="O609" t="str">
        <f t="shared" si="29"/>
        <v>Dark</v>
      </c>
      <c r="P609" t="str">
        <f>_xlfn.XLOOKUP(Orders[[#This Row],[Customer ID]],customers!$A$1:$A$1001,customers!$I$1:$I$1001,,0)</f>
        <v>Yes</v>
      </c>
    </row>
    <row r="610" spans="1:16" x14ac:dyDescent="0.35">
      <c r="A610" s="2" t="s">
        <v>3923</v>
      </c>
      <c r="B610" s="4">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s="9">
        <f t="shared" si="27"/>
        <v>55.89</v>
      </c>
      <c r="N610" t="str">
        <f t="shared" si="28"/>
        <v>Excelsa</v>
      </c>
      <c r="O610" t="str">
        <f t="shared" si="29"/>
        <v>Dark</v>
      </c>
      <c r="P610" t="str">
        <f>_xlfn.XLOOKUP(Orders[[#This Row],[Customer ID]],customers!$A$1:$A$1001,customers!$I$1:$I$1001,,0)</f>
        <v>No</v>
      </c>
    </row>
    <row r="611" spans="1:16" x14ac:dyDescent="0.35">
      <c r="A611" s="2" t="s">
        <v>3927</v>
      </c>
      <c r="B611" s="4">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s="9">
        <f t="shared" si="27"/>
        <v>26.19</v>
      </c>
      <c r="N611" t="str">
        <f t="shared" si="28"/>
        <v>Liberica</v>
      </c>
      <c r="O611" t="str">
        <f t="shared" si="29"/>
        <v>Medium</v>
      </c>
      <c r="P611" t="str">
        <f>_xlfn.XLOOKUP(Orders[[#This Row],[Customer ID]],customers!$A$1:$A$1001,customers!$I$1:$I$1001,,0)</f>
        <v>Yes</v>
      </c>
    </row>
    <row r="612" spans="1:16" x14ac:dyDescent="0.35">
      <c r="A612" s="2" t="s">
        <v>3933</v>
      </c>
      <c r="B612" s="4">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s="9">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4">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s="9">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4">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s="9">
        <f t="shared" si="27"/>
        <v>13.5</v>
      </c>
      <c r="N614" t="str">
        <f t="shared" si="28"/>
        <v>Arabica</v>
      </c>
      <c r="O614" t="str">
        <f t="shared" si="29"/>
        <v>Medium</v>
      </c>
      <c r="P614" t="str">
        <f>_xlfn.XLOOKUP(Orders[[#This Row],[Customer ID]],customers!$A$1:$A$1001,customers!$I$1:$I$1001,,0)</f>
        <v>No</v>
      </c>
    </row>
    <row r="615" spans="1:16" x14ac:dyDescent="0.35">
      <c r="A615" s="2" t="s">
        <v>3950</v>
      </c>
      <c r="B615" s="4">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s="9">
        <f t="shared" si="27"/>
        <v>5.97</v>
      </c>
      <c r="N615" t="str">
        <f t="shared" si="28"/>
        <v>Robusta</v>
      </c>
      <c r="O615" t="str">
        <f t="shared" si="29"/>
        <v>Medium</v>
      </c>
      <c r="P615" t="str">
        <f>_xlfn.XLOOKUP(Orders[[#This Row],[Customer ID]],customers!$A$1:$A$1001,customers!$I$1:$I$1001,,0)</f>
        <v>No</v>
      </c>
    </row>
    <row r="616" spans="1:16" x14ac:dyDescent="0.35">
      <c r="A616" s="2" t="s">
        <v>3955</v>
      </c>
      <c r="B616" s="4">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s="9">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4">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s="9">
        <f t="shared" si="27"/>
        <v>72.91</v>
      </c>
      <c r="N617" t="str">
        <f t="shared" si="28"/>
        <v>Liberica</v>
      </c>
      <c r="O617" t="str">
        <f t="shared" si="29"/>
        <v>Light</v>
      </c>
      <c r="P617" t="str">
        <f>_xlfn.XLOOKUP(Orders[[#This Row],[Customer ID]],customers!$A$1:$A$1001,customers!$I$1:$I$1001,,0)</f>
        <v>Yes</v>
      </c>
    </row>
    <row r="618" spans="1:16" x14ac:dyDescent="0.35">
      <c r="A618" s="2" t="s">
        <v>3966</v>
      </c>
      <c r="B618" s="4">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s="9">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4">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s="9">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4">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s="9">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4">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s="9">
        <f t="shared" si="27"/>
        <v>15.54</v>
      </c>
      <c r="N621" t="str">
        <f t="shared" si="28"/>
        <v>Liberica</v>
      </c>
      <c r="O621" t="str">
        <f t="shared" si="29"/>
        <v>Dark</v>
      </c>
      <c r="P621" t="str">
        <f>_xlfn.XLOOKUP(Orders[[#This Row],[Customer ID]],customers!$A$1:$A$1001,customers!$I$1:$I$1001,,0)</f>
        <v>Yes</v>
      </c>
    </row>
    <row r="622" spans="1:16" x14ac:dyDescent="0.35">
      <c r="A622" s="2" t="s">
        <v>3990</v>
      </c>
      <c r="B622" s="4">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s="9">
        <f t="shared" si="27"/>
        <v>20.25</v>
      </c>
      <c r="N622" t="str">
        <f t="shared" si="28"/>
        <v>Arabica</v>
      </c>
      <c r="O622" t="str">
        <f t="shared" si="29"/>
        <v>Medium</v>
      </c>
      <c r="P622" t="str">
        <f>_xlfn.XLOOKUP(Orders[[#This Row],[Customer ID]],customers!$A$1:$A$1001,customers!$I$1:$I$1001,,0)</f>
        <v>No</v>
      </c>
    </row>
    <row r="623" spans="1:16" x14ac:dyDescent="0.35">
      <c r="A623" s="2" t="s">
        <v>3996</v>
      </c>
      <c r="B623" s="4">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s="9">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4">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s="9">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4">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s="9">
        <f t="shared" si="27"/>
        <v>12.15</v>
      </c>
      <c r="N625" t="str">
        <f t="shared" si="28"/>
        <v>Excelsa</v>
      </c>
      <c r="O625" t="str">
        <f t="shared" si="29"/>
        <v>Dark</v>
      </c>
      <c r="P625" t="str">
        <f>_xlfn.XLOOKUP(Orders[[#This Row],[Customer ID]],customers!$A$1:$A$1001,customers!$I$1:$I$1001,,0)</f>
        <v>No</v>
      </c>
    </row>
    <row r="626" spans="1:16" x14ac:dyDescent="0.35">
      <c r="A626" s="2" t="s">
        <v>4012</v>
      </c>
      <c r="B626" s="4">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s="9">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4">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s="9">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4">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s="9">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4">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s="9">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4">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s="9">
        <f t="shared" si="27"/>
        <v>26.73</v>
      </c>
      <c r="N630" t="str">
        <f t="shared" si="28"/>
        <v>Excelsa</v>
      </c>
      <c r="O630" t="str">
        <f t="shared" si="29"/>
        <v>Light</v>
      </c>
      <c r="P630" t="str">
        <f>_xlfn.XLOOKUP(Orders[[#This Row],[Customer ID]],customers!$A$1:$A$1001,customers!$I$1:$I$1001,,0)</f>
        <v>Yes</v>
      </c>
    </row>
    <row r="631" spans="1:16" x14ac:dyDescent="0.35">
      <c r="A631" s="2" t="s">
        <v>4035</v>
      </c>
      <c r="B631" s="4">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s="9">
        <f t="shared" si="27"/>
        <v>31.08</v>
      </c>
      <c r="N631" t="str">
        <f t="shared" si="28"/>
        <v>Liberica</v>
      </c>
      <c r="O631" t="str">
        <f t="shared" si="29"/>
        <v>Dark</v>
      </c>
      <c r="P631" t="str">
        <f>_xlfn.XLOOKUP(Orders[[#This Row],[Customer ID]],customers!$A$1:$A$1001,customers!$I$1:$I$1001,,0)</f>
        <v>Yes</v>
      </c>
    </row>
    <row r="632" spans="1:16" x14ac:dyDescent="0.35">
      <c r="A632" s="2" t="s">
        <v>4035</v>
      </c>
      <c r="B632" s="4">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s="9">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4">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s="9">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4">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s="9">
        <f t="shared" si="27"/>
        <v>35.64</v>
      </c>
      <c r="N634" t="str">
        <f t="shared" si="28"/>
        <v>Excelsa</v>
      </c>
      <c r="O634" t="str">
        <f t="shared" si="29"/>
        <v>Light</v>
      </c>
      <c r="P634" t="str">
        <f>_xlfn.XLOOKUP(Orders[[#This Row],[Customer ID]],customers!$A$1:$A$1001,customers!$I$1:$I$1001,,0)</f>
        <v>No</v>
      </c>
    </row>
    <row r="635" spans="1:16" x14ac:dyDescent="0.35">
      <c r="A635" s="2" t="s">
        <v>4062</v>
      </c>
      <c r="B635" s="4">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s="9">
        <f t="shared" si="27"/>
        <v>47.8</v>
      </c>
      <c r="N635" t="str">
        <f t="shared" si="28"/>
        <v>Robusta</v>
      </c>
      <c r="O635" t="str">
        <f t="shared" si="29"/>
        <v>Light</v>
      </c>
      <c r="P635" t="str">
        <f>_xlfn.XLOOKUP(Orders[[#This Row],[Customer ID]],customers!$A$1:$A$1001,customers!$I$1:$I$1001,,0)</f>
        <v>No</v>
      </c>
    </row>
    <row r="636" spans="1:16" x14ac:dyDescent="0.35">
      <c r="A636" s="2" t="s">
        <v>4068</v>
      </c>
      <c r="B636" s="4">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s="9">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4">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s="9">
        <f t="shared" si="27"/>
        <v>35.64</v>
      </c>
      <c r="N637" t="str">
        <f t="shared" si="28"/>
        <v>Excelsa</v>
      </c>
      <c r="O637" t="str">
        <f t="shared" si="29"/>
        <v>Light</v>
      </c>
      <c r="P637" t="str">
        <f>_xlfn.XLOOKUP(Orders[[#This Row],[Customer ID]],customers!$A$1:$A$1001,customers!$I$1:$I$1001,,0)</f>
        <v>Yes</v>
      </c>
    </row>
    <row r="638" spans="1:16" x14ac:dyDescent="0.35">
      <c r="A638" s="2" t="s">
        <v>4080</v>
      </c>
      <c r="B638" s="4">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s="9">
        <f t="shared" si="27"/>
        <v>95.1</v>
      </c>
      <c r="N638" t="str">
        <f t="shared" si="28"/>
        <v>Liberica</v>
      </c>
      <c r="O638" t="str">
        <f t="shared" si="29"/>
        <v>Light</v>
      </c>
      <c r="P638" t="str">
        <f>_xlfn.XLOOKUP(Orders[[#This Row],[Customer ID]],customers!$A$1:$A$1001,customers!$I$1:$I$1001,,0)</f>
        <v>Yes</v>
      </c>
    </row>
    <row r="639" spans="1:16" x14ac:dyDescent="0.35">
      <c r="A639" s="2" t="s">
        <v>4086</v>
      </c>
      <c r="B639" s="4">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s="9">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4">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s="9">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4">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s="9">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4">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s="9">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4">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s="9">
        <f t="shared" ref="M643:M706" si="30">L643*E643</f>
        <v>35.849999999999994</v>
      </c>
      <c r="N643" t="str">
        <f t="shared" ref="N643:N706" si="31">IF(I643="Rob", "Robusta",IF(I643="Exc", "Excelsa", IF(I643="Ara", "Arabica", IF(I643="Lib","Liberica",""))))</f>
        <v>Robusta</v>
      </c>
      <c r="O643" t="str">
        <f t="shared" ref="O643:O706" si="32">IF(J643="M", "Medium",IF(J643="L", "Light", IF(J643="D","Dark","")))</f>
        <v>Light</v>
      </c>
      <c r="P643" t="str">
        <f>_xlfn.XLOOKUP(Orders[[#This Row],[Customer ID]],customers!$A$1:$A$1001,customers!$I$1:$I$1001,,0)</f>
        <v>Yes</v>
      </c>
    </row>
    <row r="644" spans="1:16" x14ac:dyDescent="0.35">
      <c r="A644" s="2" t="s">
        <v>4115</v>
      </c>
      <c r="B644" s="4">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s="9">
        <f t="shared" si="30"/>
        <v>8.25</v>
      </c>
      <c r="N644" t="str">
        <f t="shared" si="31"/>
        <v>Excelsa</v>
      </c>
      <c r="O644" t="str">
        <f t="shared" si="32"/>
        <v>Medium</v>
      </c>
      <c r="P644" t="str">
        <f>_xlfn.XLOOKUP(Orders[[#This Row],[Customer ID]],customers!$A$1:$A$1001,customers!$I$1:$I$1001,,0)</f>
        <v>Yes</v>
      </c>
    </row>
    <row r="645" spans="1:16" x14ac:dyDescent="0.35">
      <c r="A645" s="2" t="s">
        <v>4123</v>
      </c>
      <c r="B645" s="4">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s="9">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4">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s="9">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4">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s="9">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4">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s="9">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4">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s="9">
        <f t="shared" si="30"/>
        <v>28.53</v>
      </c>
      <c r="N649" t="str">
        <f t="shared" si="31"/>
        <v>Liberica</v>
      </c>
      <c r="O649" t="str">
        <f t="shared" si="32"/>
        <v>Light</v>
      </c>
      <c r="P649" t="str">
        <f>_xlfn.XLOOKUP(Orders[[#This Row],[Customer ID]],customers!$A$1:$A$1001,customers!$I$1:$I$1001,,0)</f>
        <v>Yes</v>
      </c>
    </row>
    <row r="650" spans="1:16" x14ac:dyDescent="0.35">
      <c r="A650" s="2" t="s">
        <v>4151</v>
      </c>
      <c r="B650" s="4">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s="9">
        <f t="shared" si="30"/>
        <v>16.11</v>
      </c>
      <c r="N650" t="str">
        <f t="shared" si="31"/>
        <v>Robusta</v>
      </c>
      <c r="O650" t="str">
        <f t="shared" si="32"/>
        <v>Dark</v>
      </c>
      <c r="P650" t="str">
        <f>_xlfn.XLOOKUP(Orders[[#This Row],[Customer ID]],customers!$A$1:$A$1001,customers!$I$1:$I$1001,,0)</f>
        <v>No</v>
      </c>
    </row>
    <row r="651" spans="1:16" x14ac:dyDescent="0.35">
      <c r="A651" s="2" t="s">
        <v>4157</v>
      </c>
      <c r="B651" s="4">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s="9">
        <f t="shared" si="30"/>
        <v>95.1</v>
      </c>
      <c r="N651" t="str">
        <f t="shared" si="31"/>
        <v>Liberica</v>
      </c>
      <c r="O651" t="str">
        <f t="shared" si="32"/>
        <v>Light</v>
      </c>
      <c r="P651" t="str">
        <f>_xlfn.XLOOKUP(Orders[[#This Row],[Customer ID]],customers!$A$1:$A$1001,customers!$I$1:$I$1001,,0)</f>
        <v>No</v>
      </c>
    </row>
    <row r="652" spans="1:16" x14ac:dyDescent="0.35">
      <c r="A652" s="2" t="s">
        <v>4163</v>
      </c>
      <c r="B652" s="4">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s="9">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4">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s="9">
        <f t="shared" si="30"/>
        <v>47.8</v>
      </c>
      <c r="N653" t="str">
        <f t="shared" si="31"/>
        <v>Robusta</v>
      </c>
      <c r="O653" t="str">
        <f t="shared" si="32"/>
        <v>Light</v>
      </c>
      <c r="P653" t="str">
        <f>_xlfn.XLOOKUP(Orders[[#This Row],[Customer ID]],customers!$A$1:$A$1001,customers!$I$1:$I$1001,,0)</f>
        <v>No</v>
      </c>
    </row>
    <row r="654" spans="1:16" x14ac:dyDescent="0.35">
      <c r="A654" s="2" t="s">
        <v>4174</v>
      </c>
      <c r="B654" s="4">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s="9">
        <f t="shared" si="30"/>
        <v>63.4</v>
      </c>
      <c r="N654" t="str">
        <f t="shared" si="31"/>
        <v>Liberica</v>
      </c>
      <c r="O654" t="str">
        <f t="shared" si="32"/>
        <v>Light</v>
      </c>
      <c r="P654" t="str">
        <f>_xlfn.XLOOKUP(Orders[[#This Row],[Customer ID]],customers!$A$1:$A$1001,customers!$I$1:$I$1001,,0)</f>
        <v>No</v>
      </c>
    </row>
    <row r="655" spans="1:16" x14ac:dyDescent="0.35">
      <c r="A655" s="2" t="s">
        <v>4179</v>
      </c>
      <c r="B655" s="4">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s="9">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4">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s="9">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4">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s="9">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4">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s="9">
        <f t="shared" si="30"/>
        <v>51.8</v>
      </c>
      <c r="N658" t="str">
        <f t="shared" si="31"/>
        <v>Liberica</v>
      </c>
      <c r="O658" t="str">
        <f t="shared" si="32"/>
        <v>Dark</v>
      </c>
      <c r="P658" t="str">
        <f>_xlfn.XLOOKUP(Orders[[#This Row],[Customer ID]],customers!$A$1:$A$1001,customers!$I$1:$I$1001,,0)</f>
        <v>No</v>
      </c>
    </row>
    <row r="659" spans="1:16" x14ac:dyDescent="0.35">
      <c r="A659" s="2" t="s">
        <v>4201</v>
      </c>
      <c r="B659" s="4">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s="9">
        <f t="shared" si="30"/>
        <v>13.5</v>
      </c>
      <c r="N659" t="str">
        <f t="shared" si="31"/>
        <v>Arabica</v>
      </c>
      <c r="O659" t="str">
        <f t="shared" si="32"/>
        <v>Medium</v>
      </c>
      <c r="P659" t="str">
        <f>_xlfn.XLOOKUP(Orders[[#This Row],[Customer ID]],customers!$A$1:$A$1001,customers!$I$1:$I$1001,,0)</f>
        <v>Yes</v>
      </c>
    </row>
    <row r="660" spans="1:16" x14ac:dyDescent="0.35">
      <c r="A660" s="2" t="s">
        <v>4207</v>
      </c>
      <c r="B660" s="4">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s="9">
        <f t="shared" si="30"/>
        <v>24.75</v>
      </c>
      <c r="N660" t="str">
        <f t="shared" si="31"/>
        <v>Excelsa</v>
      </c>
      <c r="O660" t="str">
        <f t="shared" si="32"/>
        <v>Medium</v>
      </c>
      <c r="P660" t="str">
        <f>_xlfn.XLOOKUP(Orders[[#This Row],[Customer ID]],customers!$A$1:$A$1001,customers!$I$1:$I$1001,,0)</f>
        <v>Yes</v>
      </c>
    </row>
    <row r="661" spans="1:16" x14ac:dyDescent="0.35">
      <c r="A661" s="2" t="s">
        <v>4211</v>
      </c>
      <c r="B661" s="4">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s="9">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4">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s="9">
        <f t="shared" si="30"/>
        <v>53.46</v>
      </c>
      <c r="N662" t="str">
        <f t="shared" si="31"/>
        <v>Excelsa</v>
      </c>
      <c r="O662" t="str">
        <f t="shared" si="32"/>
        <v>Light</v>
      </c>
      <c r="P662" t="str">
        <f>_xlfn.XLOOKUP(Orders[[#This Row],[Customer ID]],customers!$A$1:$A$1001,customers!$I$1:$I$1001,,0)</f>
        <v>No</v>
      </c>
    </row>
    <row r="663" spans="1:16" x14ac:dyDescent="0.35">
      <c r="A663" s="2" t="s">
        <v>4223</v>
      </c>
      <c r="B663" s="4">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s="9">
        <f t="shared" si="30"/>
        <v>20.25</v>
      </c>
      <c r="N663" t="str">
        <f t="shared" si="31"/>
        <v>Arabica</v>
      </c>
      <c r="O663" t="str">
        <f t="shared" si="32"/>
        <v>Medium</v>
      </c>
      <c r="P663" t="str">
        <f>_xlfn.XLOOKUP(Orders[[#This Row],[Customer ID]],customers!$A$1:$A$1001,customers!$I$1:$I$1001,,0)</f>
        <v>Yes</v>
      </c>
    </row>
    <row r="664" spans="1:16" x14ac:dyDescent="0.35">
      <c r="A664" s="2" t="s">
        <v>4229</v>
      </c>
      <c r="B664" s="4">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s="9">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4">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s="9">
        <f t="shared" si="30"/>
        <v>67.5</v>
      </c>
      <c r="N665" t="str">
        <f t="shared" si="31"/>
        <v>Arabica</v>
      </c>
      <c r="O665" t="str">
        <f t="shared" si="32"/>
        <v>Medium</v>
      </c>
      <c r="P665" t="str">
        <f>_xlfn.XLOOKUP(Orders[[#This Row],[Customer ID]],customers!$A$1:$A$1001,customers!$I$1:$I$1001,,0)</f>
        <v>No</v>
      </c>
    </row>
    <row r="666" spans="1:16" x14ac:dyDescent="0.35">
      <c r="A666" s="2" t="s">
        <v>4239</v>
      </c>
      <c r="B666" s="4">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s="9">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4">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s="9">
        <f t="shared" si="30"/>
        <v>7.77</v>
      </c>
      <c r="N667" t="str">
        <f t="shared" si="31"/>
        <v>Liberica</v>
      </c>
      <c r="O667" t="str">
        <f t="shared" si="32"/>
        <v>Dark</v>
      </c>
      <c r="P667" t="str">
        <f>_xlfn.XLOOKUP(Orders[[#This Row],[Customer ID]],customers!$A$1:$A$1001,customers!$I$1:$I$1001,,0)</f>
        <v>No</v>
      </c>
    </row>
    <row r="668" spans="1:16" x14ac:dyDescent="0.35">
      <c r="A668" s="2" t="s">
        <v>4250</v>
      </c>
      <c r="B668" s="4">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s="9">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4">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s="9">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4">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s="9">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4">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s="9">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4">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s="9">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4">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s="9">
        <f t="shared" si="30"/>
        <v>59.75</v>
      </c>
      <c r="N673" t="str">
        <f t="shared" si="31"/>
        <v>Robusta</v>
      </c>
      <c r="O673" t="str">
        <f t="shared" si="32"/>
        <v>Light</v>
      </c>
      <c r="P673" t="str">
        <f>_xlfn.XLOOKUP(Orders[[#This Row],[Customer ID]],customers!$A$1:$A$1001,customers!$I$1:$I$1001,,0)</f>
        <v>No</v>
      </c>
    </row>
    <row r="674" spans="1:16" x14ac:dyDescent="0.35">
      <c r="A674" s="2" t="s">
        <v>4286</v>
      </c>
      <c r="B674" s="4">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s="9">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4">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s="9">
        <f t="shared" si="30"/>
        <v>82.5</v>
      </c>
      <c r="N675" t="str">
        <f t="shared" si="31"/>
        <v>Excelsa</v>
      </c>
      <c r="O675" t="str">
        <f t="shared" si="32"/>
        <v>Medium</v>
      </c>
      <c r="P675" t="str">
        <f>_xlfn.XLOOKUP(Orders[[#This Row],[Customer ID]],customers!$A$1:$A$1001,customers!$I$1:$I$1001,,0)</f>
        <v>Yes</v>
      </c>
    </row>
    <row r="676" spans="1:16" x14ac:dyDescent="0.35">
      <c r="A676" s="2" t="s">
        <v>4297</v>
      </c>
      <c r="B676" s="4">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s="9">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4">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s="9">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4">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s="9">
        <f t="shared" si="30"/>
        <v>47.55</v>
      </c>
      <c r="N678" t="str">
        <f t="shared" si="31"/>
        <v>Liberica</v>
      </c>
      <c r="O678" t="str">
        <f t="shared" si="32"/>
        <v>Light</v>
      </c>
      <c r="P678" t="str">
        <f>_xlfn.XLOOKUP(Orders[[#This Row],[Customer ID]],customers!$A$1:$A$1001,customers!$I$1:$I$1001,,0)</f>
        <v>No</v>
      </c>
    </row>
    <row r="679" spans="1:16" x14ac:dyDescent="0.35">
      <c r="A679" s="2" t="s">
        <v>4313</v>
      </c>
      <c r="B679" s="4">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s="9">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4">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s="9">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4">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s="9">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4">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s="9">
        <f t="shared" si="30"/>
        <v>56.25</v>
      </c>
      <c r="N682" t="str">
        <f t="shared" si="31"/>
        <v>Arabica</v>
      </c>
      <c r="O682" t="str">
        <f t="shared" si="32"/>
        <v>Medium</v>
      </c>
      <c r="P682" t="str">
        <f>_xlfn.XLOOKUP(Orders[[#This Row],[Customer ID]],customers!$A$1:$A$1001,customers!$I$1:$I$1001,,0)</f>
        <v>No</v>
      </c>
    </row>
    <row r="683" spans="1:16" x14ac:dyDescent="0.35">
      <c r="A683" s="2" t="s">
        <v>4336</v>
      </c>
      <c r="B683" s="4">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s="9">
        <f t="shared" si="30"/>
        <v>9.51</v>
      </c>
      <c r="N683" t="str">
        <f t="shared" si="31"/>
        <v>Liberica</v>
      </c>
      <c r="O683" t="str">
        <f t="shared" si="32"/>
        <v>Light</v>
      </c>
      <c r="P683" t="str">
        <f>_xlfn.XLOOKUP(Orders[[#This Row],[Customer ID]],customers!$A$1:$A$1001,customers!$I$1:$I$1001,,0)</f>
        <v>Yes</v>
      </c>
    </row>
    <row r="684" spans="1:16" x14ac:dyDescent="0.35">
      <c r="A684" s="2" t="s">
        <v>4342</v>
      </c>
      <c r="B684" s="4">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s="9">
        <f t="shared" si="30"/>
        <v>8.25</v>
      </c>
      <c r="N684" t="str">
        <f t="shared" si="31"/>
        <v>Excelsa</v>
      </c>
      <c r="O684" t="str">
        <f t="shared" si="32"/>
        <v>Medium</v>
      </c>
      <c r="P684" t="str">
        <f>_xlfn.XLOOKUP(Orders[[#This Row],[Customer ID]],customers!$A$1:$A$1001,customers!$I$1:$I$1001,,0)</f>
        <v>Yes</v>
      </c>
    </row>
    <row r="685" spans="1:16" x14ac:dyDescent="0.35">
      <c r="A685" s="2" t="s">
        <v>4348</v>
      </c>
      <c r="B685" s="4">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s="9">
        <f t="shared" si="30"/>
        <v>46.62</v>
      </c>
      <c r="N685" t="str">
        <f t="shared" si="31"/>
        <v>Liberica</v>
      </c>
      <c r="O685" t="str">
        <f t="shared" si="32"/>
        <v>Dark</v>
      </c>
      <c r="P685" t="str">
        <f>_xlfn.XLOOKUP(Orders[[#This Row],[Customer ID]],customers!$A$1:$A$1001,customers!$I$1:$I$1001,,0)</f>
        <v>No</v>
      </c>
    </row>
    <row r="686" spans="1:16" x14ac:dyDescent="0.35">
      <c r="A686" s="2" t="s">
        <v>4354</v>
      </c>
      <c r="B686" s="4">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s="9">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4">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s="9">
        <f t="shared" si="30"/>
        <v>72.91</v>
      </c>
      <c r="N687" t="str">
        <f t="shared" si="31"/>
        <v>Liberica</v>
      </c>
      <c r="O687" t="str">
        <f t="shared" si="32"/>
        <v>Light</v>
      </c>
      <c r="P687" t="str">
        <f>_xlfn.XLOOKUP(Orders[[#This Row],[Customer ID]],customers!$A$1:$A$1001,customers!$I$1:$I$1001,,0)</f>
        <v>Yes</v>
      </c>
    </row>
    <row r="688" spans="1:16" x14ac:dyDescent="0.35">
      <c r="A688" s="2" t="s">
        <v>4365</v>
      </c>
      <c r="B688" s="4">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s="9">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4">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s="9">
        <f t="shared" si="30"/>
        <v>16.5</v>
      </c>
      <c r="N689" t="str">
        <f t="shared" si="31"/>
        <v>Excelsa</v>
      </c>
      <c r="O689" t="str">
        <f t="shared" si="32"/>
        <v>Medium</v>
      </c>
      <c r="P689" t="str">
        <f>_xlfn.XLOOKUP(Orders[[#This Row],[Customer ID]],customers!$A$1:$A$1001,customers!$I$1:$I$1001,,0)</f>
        <v>No</v>
      </c>
    </row>
    <row r="690" spans="1:16" x14ac:dyDescent="0.35">
      <c r="A690" s="2" t="s">
        <v>4377</v>
      </c>
      <c r="B690" s="4">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s="9">
        <f t="shared" si="30"/>
        <v>64.75</v>
      </c>
      <c r="N690" t="str">
        <f t="shared" si="31"/>
        <v>Arabica</v>
      </c>
      <c r="O690" t="str">
        <f t="shared" si="32"/>
        <v>Light</v>
      </c>
      <c r="P690" t="str">
        <f>_xlfn.XLOOKUP(Orders[[#This Row],[Customer ID]],customers!$A$1:$A$1001,customers!$I$1:$I$1001,,0)</f>
        <v>No</v>
      </c>
    </row>
    <row r="691" spans="1:16" x14ac:dyDescent="0.35">
      <c r="A691" s="2" t="s">
        <v>4383</v>
      </c>
      <c r="B691" s="4">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s="9">
        <f t="shared" si="30"/>
        <v>33.75</v>
      </c>
      <c r="N691" t="str">
        <f t="shared" si="31"/>
        <v>Arabica</v>
      </c>
      <c r="O691" t="str">
        <f t="shared" si="32"/>
        <v>Medium</v>
      </c>
      <c r="P691" t="str">
        <f>_xlfn.XLOOKUP(Orders[[#This Row],[Customer ID]],customers!$A$1:$A$1001,customers!$I$1:$I$1001,,0)</f>
        <v>No</v>
      </c>
    </row>
    <row r="692" spans="1:16" x14ac:dyDescent="0.35">
      <c r="A692" s="2" t="s">
        <v>4389</v>
      </c>
      <c r="B692" s="4">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s="9">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4">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s="9">
        <f t="shared" si="30"/>
        <v>22.5</v>
      </c>
      <c r="N693" t="str">
        <f t="shared" si="31"/>
        <v>Arabica</v>
      </c>
      <c r="O693" t="str">
        <f t="shared" si="32"/>
        <v>Medium</v>
      </c>
      <c r="P693" t="str">
        <f>_xlfn.XLOOKUP(Orders[[#This Row],[Customer ID]],customers!$A$1:$A$1001,customers!$I$1:$I$1001,,0)</f>
        <v>No</v>
      </c>
    </row>
    <row r="694" spans="1:16" x14ac:dyDescent="0.35">
      <c r="A694" s="2" t="s">
        <v>4399</v>
      </c>
      <c r="B694" s="4">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s="9">
        <f t="shared" si="30"/>
        <v>12.95</v>
      </c>
      <c r="N694" t="str">
        <f t="shared" si="31"/>
        <v>Liberica</v>
      </c>
      <c r="O694" t="str">
        <f t="shared" si="32"/>
        <v>Dark</v>
      </c>
      <c r="P694" t="str">
        <f>_xlfn.XLOOKUP(Orders[[#This Row],[Customer ID]],customers!$A$1:$A$1001,customers!$I$1:$I$1001,,0)</f>
        <v>No</v>
      </c>
    </row>
    <row r="695" spans="1:16" x14ac:dyDescent="0.35">
      <c r="A695" s="2" t="s">
        <v>4405</v>
      </c>
      <c r="B695" s="4">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s="9">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4">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s="9">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4">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s="9">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4">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s="9">
        <f t="shared" si="30"/>
        <v>31.08</v>
      </c>
      <c r="N698" t="str">
        <f t="shared" si="31"/>
        <v>Liberica</v>
      </c>
      <c r="O698" t="str">
        <f t="shared" si="32"/>
        <v>Dark</v>
      </c>
      <c r="P698" t="str">
        <f>_xlfn.XLOOKUP(Orders[[#This Row],[Customer ID]],customers!$A$1:$A$1001,customers!$I$1:$I$1001,,0)</f>
        <v>No</v>
      </c>
    </row>
    <row r="699" spans="1:16" x14ac:dyDescent="0.35">
      <c r="A699" s="2" t="s">
        <v>4429</v>
      </c>
      <c r="B699" s="4">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s="9">
        <f t="shared" si="30"/>
        <v>20.25</v>
      </c>
      <c r="N699" t="str">
        <f t="shared" si="31"/>
        <v>Arabica</v>
      </c>
      <c r="O699" t="str">
        <f t="shared" si="32"/>
        <v>Medium</v>
      </c>
      <c r="P699" t="str">
        <f>_xlfn.XLOOKUP(Orders[[#This Row],[Customer ID]],customers!$A$1:$A$1001,customers!$I$1:$I$1001,,0)</f>
        <v>No</v>
      </c>
    </row>
    <row r="700" spans="1:16" x14ac:dyDescent="0.35">
      <c r="A700" s="2" t="s">
        <v>4433</v>
      </c>
      <c r="B700" s="4">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s="9">
        <f t="shared" si="30"/>
        <v>25.9</v>
      </c>
      <c r="N700" t="str">
        <f t="shared" si="31"/>
        <v>Liberica</v>
      </c>
      <c r="O700" t="str">
        <f t="shared" si="32"/>
        <v>Dark</v>
      </c>
      <c r="P700" t="str">
        <f>_xlfn.XLOOKUP(Orders[[#This Row],[Customer ID]],customers!$A$1:$A$1001,customers!$I$1:$I$1001,,0)</f>
        <v>No</v>
      </c>
    </row>
    <row r="701" spans="1:16" x14ac:dyDescent="0.35">
      <c r="A701" s="2" t="s">
        <v>4439</v>
      </c>
      <c r="B701" s="4">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s="9">
        <f t="shared" si="30"/>
        <v>23.88</v>
      </c>
      <c r="N701" t="str">
        <f t="shared" si="31"/>
        <v>Arabica</v>
      </c>
      <c r="O701" t="str">
        <f t="shared" si="32"/>
        <v>Dark</v>
      </c>
      <c r="P701" t="str">
        <f>_xlfn.XLOOKUP(Orders[[#This Row],[Customer ID]],customers!$A$1:$A$1001,customers!$I$1:$I$1001,,0)</f>
        <v>Yes</v>
      </c>
    </row>
    <row r="702" spans="1:16" x14ac:dyDescent="0.35">
      <c r="A702" s="2" t="s">
        <v>4445</v>
      </c>
      <c r="B702" s="4">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s="9">
        <f t="shared" si="30"/>
        <v>19.02</v>
      </c>
      <c r="N702" t="str">
        <f t="shared" si="31"/>
        <v>Liberica</v>
      </c>
      <c r="O702" t="str">
        <f t="shared" si="32"/>
        <v>Light</v>
      </c>
      <c r="P702" t="str">
        <f>_xlfn.XLOOKUP(Orders[[#This Row],[Customer ID]],customers!$A$1:$A$1001,customers!$I$1:$I$1001,,0)</f>
        <v>No</v>
      </c>
    </row>
    <row r="703" spans="1:16" x14ac:dyDescent="0.35">
      <c r="A703" s="2" t="s">
        <v>4450</v>
      </c>
      <c r="B703" s="4">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s="9">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4">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s="9">
        <f t="shared" si="30"/>
        <v>7.77</v>
      </c>
      <c r="N704" t="str">
        <f t="shared" si="31"/>
        <v>Arabica</v>
      </c>
      <c r="O704" t="str">
        <f t="shared" si="32"/>
        <v>Light</v>
      </c>
      <c r="P704" t="str">
        <f>_xlfn.XLOOKUP(Orders[[#This Row],[Customer ID]],customers!$A$1:$A$1001,customers!$I$1:$I$1001,,0)</f>
        <v>Yes</v>
      </c>
    </row>
    <row r="705" spans="1:16" x14ac:dyDescent="0.35">
      <c r="A705" s="2" t="s">
        <v>4461</v>
      </c>
      <c r="B705" s="4">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s="9">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4">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s="9">
        <f t="shared" si="30"/>
        <v>21.87</v>
      </c>
      <c r="N706" t="str">
        <f t="shared" si="31"/>
        <v>Excelsa</v>
      </c>
      <c r="O706" t="str">
        <f t="shared" si="32"/>
        <v>Dark</v>
      </c>
      <c r="P706" t="str">
        <f>_xlfn.XLOOKUP(Orders[[#This Row],[Customer ID]],customers!$A$1:$A$1001,customers!$I$1:$I$1001,,0)</f>
        <v>Yes</v>
      </c>
    </row>
    <row r="707" spans="1:16" x14ac:dyDescent="0.35">
      <c r="A707" s="2" t="s">
        <v>4471</v>
      </c>
      <c r="B707" s="4">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s="9">
        <f t="shared" ref="M707:M770" si="33">L707*E707</f>
        <v>17.82</v>
      </c>
      <c r="N707" t="str">
        <f t="shared" ref="N707:N770" si="34">IF(I707="Rob", "Robusta",IF(I707="Exc", "Excelsa", IF(I707="Ara", "Arabica", IF(I707="Lib","Liberica",""))))</f>
        <v>Excelsa</v>
      </c>
      <c r="O707" t="str">
        <f t="shared" ref="O707:O770" si="35">IF(J707="M", "Medium",IF(J707="L", "Light", IF(J707="D","Dark","")))</f>
        <v>Light</v>
      </c>
      <c r="P707" t="str">
        <f>_xlfn.XLOOKUP(Orders[[#This Row],[Customer ID]],customers!$A$1:$A$1001,customers!$I$1:$I$1001,,0)</f>
        <v>No</v>
      </c>
    </row>
    <row r="708" spans="1:16" x14ac:dyDescent="0.35">
      <c r="A708" s="2" t="s">
        <v>4477</v>
      </c>
      <c r="B708" s="4">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s="9">
        <f t="shared" si="33"/>
        <v>12.375</v>
      </c>
      <c r="N708" t="str">
        <f t="shared" si="34"/>
        <v>Excelsa</v>
      </c>
      <c r="O708" t="str">
        <f t="shared" si="35"/>
        <v>Medium</v>
      </c>
      <c r="P708" t="str">
        <f>_xlfn.XLOOKUP(Orders[[#This Row],[Customer ID]],customers!$A$1:$A$1001,customers!$I$1:$I$1001,,0)</f>
        <v>No</v>
      </c>
    </row>
    <row r="709" spans="1:16" x14ac:dyDescent="0.35">
      <c r="A709" s="2" t="s">
        <v>4483</v>
      </c>
      <c r="B709" s="4">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s="9">
        <f t="shared" si="33"/>
        <v>25.9</v>
      </c>
      <c r="N709" t="str">
        <f t="shared" si="34"/>
        <v>Liberica</v>
      </c>
      <c r="O709" t="str">
        <f t="shared" si="35"/>
        <v>Dark</v>
      </c>
      <c r="P709" t="str">
        <f>_xlfn.XLOOKUP(Orders[[#This Row],[Customer ID]],customers!$A$1:$A$1001,customers!$I$1:$I$1001,,0)</f>
        <v>No</v>
      </c>
    </row>
    <row r="710" spans="1:16" x14ac:dyDescent="0.35">
      <c r="A710" s="2" t="s">
        <v>4488</v>
      </c>
      <c r="B710" s="4">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s="9">
        <f t="shared" si="33"/>
        <v>13.5</v>
      </c>
      <c r="N710" t="str">
        <f t="shared" si="34"/>
        <v>Arabica</v>
      </c>
      <c r="O710" t="str">
        <f t="shared" si="35"/>
        <v>Medium</v>
      </c>
      <c r="P710" t="str">
        <f>_xlfn.XLOOKUP(Orders[[#This Row],[Customer ID]],customers!$A$1:$A$1001,customers!$I$1:$I$1001,,0)</f>
        <v>Yes</v>
      </c>
    </row>
    <row r="711" spans="1:16" x14ac:dyDescent="0.35">
      <c r="A711" s="2" t="s">
        <v>4494</v>
      </c>
      <c r="B711" s="4">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s="9">
        <f t="shared" si="33"/>
        <v>17.82</v>
      </c>
      <c r="N711" t="str">
        <f t="shared" si="34"/>
        <v>Excelsa</v>
      </c>
      <c r="O711" t="str">
        <f t="shared" si="35"/>
        <v>Light</v>
      </c>
      <c r="P711" t="str">
        <f>_xlfn.XLOOKUP(Orders[[#This Row],[Customer ID]],customers!$A$1:$A$1001,customers!$I$1:$I$1001,,0)</f>
        <v>Yes</v>
      </c>
    </row>
    <row r="712" spans="1:16" x14ac:dyDescent="0.35">
      <c r="A712" s="2" t="s">
        <v>4499</v>
      </c>
      <c r="B712" s="4">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s="9">
        <f t="shared" si="33"/>
        <v>24.75</v>
      </c>
      <c r="N712" t="str">
        <f t="shared" si="34"/>
        <v>Excelsa</v>
      </c>
      <c r="O712" t="str">
        <f t="shared" si="35"/>
        <v>Medium</v>
      </c>
      <c r="P712" t="str">
        <f>_xlfn.XLOOKUP(Orders[[#This Row],[Customer ID]],customers!$A$1:$A$1001,customers!$I$1:$I$1001,,0)</f>
        <v>No</v>
      </c>
    </row>
    <row r="713" spans="1:16" x14ac:dyDescent="0.35">
      <c r="A713" s="2" t="s">
        <v>4505</v>
      </c>
      <c r="B713" s="4">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s="9">
        <f t="shared" si="33"/>
        <v>17.91</v>
      </c>
      <c r="N713" t="str">
        <f t="shared" si="34"/>
        <v>Robusta</v>
      </c>
      <c r="O713" t="str">
        <f t="shared" si="35"/>
        <v>Medium</v>
      </c>
      <c r="P713" t="str">
        <f>_xlfn.XLOOKUP(Orders[[#This Row],[Customer ID]],customers!$A$1:$A$1001,customers!$I$1:$I$1001,,0)</f>
        <v>No</v>
      </c>
    </row>
    <row r="714" spans="1:16" x14ac:dyDescent="0.35">
      <c r="A714" s="2" t="s">
        <v>4512</v>
      </c>
      <c r="B714" s="4">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s="9">
        <f t="shared" si="33"/>
        <v>16.5</v>
      </c>
      <c r="N714" t="str">
        <f t="shared" si="34"/>
        <v>Excelsa</v>
      </c>
      <c r="O714" t="str">
        <f t="shared" si="35"/>
        <v>Medium</v>
      </c>
      <c r="P714" t="str">
        <f>_xlfn.XLOOKUP(Orders[[#This Row],[Customer ID]],customers!$A$1:$A$1001,customers!$I$1:$I$1001,,0)</f>
        <v>No</v>
      </c>
    </row>
    <row r="715" spans="1:16" x14ac:dyDescent="0.35">
      <c r="A715" s="2" t="s">
        <v>4516</v>
      </c>
      <c r="B715" s="4">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s="9">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4">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s="9">
        <f t="shared" si="33"/>
        <v>14.58</v>
      </c>
      <c r="N716" t="str">
        <f t="shared" si="34"/>
        <v>Excelsa</v>
      </c>
      <c r="O716" t="str">
        <f t="shared" si="35"/>
        <v>Dark</v>
      </c>
      <c r="P716" t="str">
        <f>_xlfn.XLOOKUP(Orders[[#This Row],[Customer ID]],customers!$A$1:$A$1001,customers!$I$1:$I$1001,,0)</f>
        <v>Yes</v>
      </c>
    </row>
    <row r="717" spans="1:16" x14ac:dyDescent="0.35">
      <c r="A717" s="2" t="s">
        <v>4528</v>
      </c>
      <c r="B717" s="4">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s="9">
        <f t="shared" si="33"/>
        <v>89.1</v>
      </c>
      <c r="N717" t="str">
        <f t="shared" si="34"/>
        <v>Excelsa</v>
      </c>
      <c r="O717" t="str">
        <f t="shared" si="35"/>
        <v>Light</v>
      </c>
      <c r="P717" t="str">
        <f>_xlfn.XLOOKUP(Orders[[#This Row],[Customer ID]],customers!$A$1:$A$1001,customers!$I$1:$I$1001,,0)</f>
        <v>No</v>
      </c>
    </row>
    <row r="718" spans="1:16" x14ac:dyDescent="0.35">
      <c r="A718" s="2" t="s">
        <v>4533</v>
      </c>
      <c r="B718" s="4">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s="9">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4">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s="9">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4">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s="9">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4">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s="9">
        <f t="shared" si="33"/>
        <v>79.25</v>
      </c>
      <c r="N721" t="str">
        <f t="shared" si="34"/>
        <v>Liberica</v>
      </c>
      <c r="O721" t="str">
        <f t="shared" si="35"/>
        <v>Light</v>
      </c>
      <c r="P721" t="str">
        <f>_xlfn.XLOOKUP(Orders[[#This Row],[Customer ID]],customers!$A$1:$A$1001,customers!$I$1:$I$1001,,0)</f>
        <v>Yes</v>
      </c>
    </row>
    <row r="722" spans="1:16" x14ac:dyDescent="0.35">
      <c r="A722" s="2" t="s">
        <v>4557</v>
      </c>
      <c r="B722" s="4">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s="9">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4">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s="9">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4">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s="9">
        <f t="shared" si="33"/>
        <v>24.3</v>
      </c>
      <c r="N724" t="str">
        <f t="shared" si="34"/>
        <v>Excelsa</v>
      </c>
      <c r="O724" t="str">
        <f t="shared" si="35"/>
        <v>Dark</v>
      </c>
      <c r="P724" t="str">
        <f>_xlfn.XLOOKUP(Orders[[#This Row],[Customer ID]],customers!$A$1:$A$1001,customers!$I$1:$I$1001,,0)</f>
        <v>No</v>
      </c>
    </row>
    <row r="725" spans="1:16" x14ac:dyDescent="0.35">
      <c r="A725" s="2" t="s">
        <v>4574</v>
      </c>
      <c r="B725" s="4">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s="9">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4">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s="9">
        <f t="shared" si="33"/>
        <v>6.75</v>
      </c>
      <c r="N726" t="str">
        <f t="shared" si="34"/>
        <v>Arabica</v>
      </c>
      <c r="O726" t="str">
        <f t="shared" si="35"/>
        <v>Medium</v>
      </c>
      <c r="P726" t="str">
        <f>_xlfn.XLOOKUP(Orders[[#This Row],[Customer ID]],customers!$A$1:$A$1001,customers!$I$1:$I$1001,,0)</f>
        <v>Yes</v>
      </c>
    </row>
    <row r="727" spans="1:16" x14ac:dyDescent="0.35">
      <c r="A727" s="2" t="s">
        <v>4585</v>
      </c>
      <c r="B727" s="4">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s="9">
        <f t="shared" si="33"/>
        <v>23.31</v>
      </c>
      <c r="N727" t="str">
        <f t="shared" si="34"/>
        <v>Arabica</v>
      </c>
      <c r="O727" t="str">
        <f t="shared" si="35"/>
        <v>Light</v>
      </c>
      <c r="P727" t="str">
        <f>_xlfn.XLOOKUP(Orders[[#This Row],[Customer ID]],customers!$A$1:$A$1001,customers!$I$1:$I$1001,,0)</f>
        <v>No</v>
      </c>
    </row>
    <row r="728" spans="1:16" x14ac:dyDescent="0.35">
      <c r="A728" s="2" t="s">
        <v>4591</v>
      </c>
      <c r="B728" s="4">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s="9">
        <f t="shared" si="33"/>
        <v>145.82</v>
      </c>
      <c r="N728" t="str">
        <f t="shared" si="34"/>
        <v>Liberica</v>
      </c>
      <c r="O728" t="str">
        <f t="shared" si="35"/>
        <v>Light</v>
      </c>
      <c r="P728" t="str">
        <f>_xlfn.XLOOKUP(Orders[[#This Row],[Customer ID]],customers!$A$1:$A$1001,customers!$I$1:$I$1001,,0)</f>
        <v>No</v>
      </c>
    </row>
    <row r="729" spans="1:16" x14ac:dyDescent="0.35">
      <c r="A729" s="2" t="s">
        <v>4596</v>
      </c>
      <c r="B729" s="4">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s="9">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4">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s="9">
        <f t="shared" si="33"/>
        <v>21.87</v>
      </c>
      <c r="N730" t="str">
        <f t="shared" si="34"/>
        <v>Excelsa</v>
      </c>
      <c r="O730" t="str">
        <f t="shared" si="35"/>
        <v>Dark</v>
      </c>
      <c r="P730" t="str">
        <f>_xlfn.XLOOKUP(Orders[[#This Row],[Customer ID]],customers!$A$1:$A$1001,customers!$I$1:$I$1001,,0)</f>
        <v>Yes</v>
      </c>
    </row>
    <row r="731" spans="1:16" x14ac:dyDescent="0.35">
      <c r="A731" s="2" t="s">
        <v>4608</v>
      </c>
      <c r="B731" s="4">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s="9">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4">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s="9">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4">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s="9">
        <f t="shared" si="33"/>
        <v>15.54</v>
      </c>
      <c r="N733" t="str">
        <f t="shared" si="34"/>
        <v>Liberica</v>
      </c>
      <c r="O733" t="str">
        <f t="shared" si="35"/>
        <v>Dark</v>
      </c>
      <c r="P733" t="str">
        <f>_xlfn.XLOOKUP(Orders[[#This Row],[Customer ID]],customers!$A$1:$A$1001,customers!$I$1:$I$1001,,0)</f>
        <v>Yes</v>
      </c>
    </row>
    <row r="734" spans="1:16" x14ac:dyDescent="0.35">
      <c r="A734" s="2" t="s">
        <v>4625</v>
      </c>
      <c r="B734" s="4">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s="9">
        <f t="shared" si="33"/>
        <v>8.91</v>
      </c>
      <c r="N734" t="str">
        <f t="shared" si="34"/>
        <v>Excelsa</v>
      </c>
      <c r="O734" t="str">
        <f t="shared" si="35"/>
        <v>Light</v>
      </c>
      <c r="P734" t="str">
        <f>_xlfn.XLOOKUP(Orders[[#This Row],[Customer ID]],customers!$A$1:$A$1001,customers!$I$1:$I$1001,,0)</f>
        <v>No</v>
      </c>
    </row>
    <row r="735" spans="1:16" x14ac:dyDescent="0.35">
      <c r="A735" s="2" t="s">
        <v>4631</v>
      </c>
      <c r="B735" s="4">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s="9">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4">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s="9">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4">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s="9">
        <f t="shared" si="33"/>
        <v>21.87</v>
      </c>
      <c r="N737" t="str">
        <f t="shared" si="34"/>
        <v>Excelsa</v>
      </c>
      <c r="O737" t="str">
        <f t="shared" si="35"/>
        <v>Dark</v>
      </c>
      <c r="P737" t="str">
        <f>_xlfn.XLOOKUP(Orders[[#This Row],[Customer ID]],customers!$A$1:$A$1001,customers!$I$1:$I$1001,,0)</f>
        <v>No</v>
      </c>
    </row>
    <row r="738" spans="1:16" x14ac:dyDescent="0.35">
      <c r="A738" s="2" t="s">
        <v>4647</v>
      </c>
      <c r="B738" s="4">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s="9">
        <f t="shared" si="33"/>
        <v>25.9</v>
      </c>
      <c r="N738" t="str">
        <f t="shared" si="34"/>
        <v>Liberica</v>
      </c>
      <c r="O738" t="str">
        <f t="shared" si="35"/>
        <v>Dark</v>
      </c>
      <c r="P738" t="str">
        <f>_xlfn.XLOOKUP(Orders[[#This Row],[Customer ID]],customers!$A$1:$A$1001,customers!$I$1:$I$1001,,0)</f>
        <v>Yes</v>
      </c>
    </row>
    <row r="739" spans="1:16" x14ac:dyDescent="0.35">
      <c r="A739" s="2" t="s">
        <v>4653</v>
      </c>
      <c r="B739" s="4">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s="9">
        <f t="shared" si="33"/>
        <v>56.25</v>
      </c>
      <c r="N739" t="str">
        <f t="shared" si="34"/>
        <v>Arabica</v>
      </c>
      <c r="O739" t="str">
        <f t="shared" si="35"/>
        <v>Medium</v>
      </c>
      <c r="P739" t="str">
        <f>_xlfn.XLOOKUP(Orders[[#This Row],[Customer ID]],customers!$A$1:$A$1001,customers!$I$1:$I$1001,,0)</f>
        <v>No</v>
      </c>
    </row>
    <row r="740" spans="1:16" x14ac:dyDescent="0.35">
      <c r="A740" s="2" t="s">
        <v>4659</v>
      </c>
      <c r="B740" s="4">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s="9">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4">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s="9">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4">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s="9">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4">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s="9">
        <f t="shared" si="33"/>
        <v>8.73</v>
      </c>
      <c r="N743" t="str">
        <f t="shared" si="34"/>
        <v>Liberica</v>
      </c>
      <c r="O743" t="str">
        <f t="shared" si="35"/>
        <v>Medium</v>
      </c>
      <c r="P743" t="str">
        <f>_xlfn.XLOOKUP(Orders[[#This Row],[Customer ID]],customers!$A$1:$A$1001,customers!$I$1:$I$1001,,0)</f>
        <v>No</v>
      </c>
    </row>
    <row r="744" spans="1:16" x14ac:dyDescent="0.35">
      <c r="A744" s="2" t="s">
        <v>4682</v>
      </c>
      <c r="B744" s="4">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s="9">
        <f t="shared" si="33"/>
        <v>58.2</v>
      </c>
      <c r="N744" t="str">
        <f t="shared" si="34"/>
        <v>Liberica</v>
      </c>
      <c r="O744" t="str">
        <f t="shared" si="35"/>
        <v>Medium</v>
      </c>
      <c r="P744" t="str">
        <f>_xlfn.XLOOKUP(Orders[[#This Row],[Customer ID]],customers!$A$1:$A$1001,customers!$I$1:$I$1001,,0)</f>
        <v>No</v>
      </c>
    </row>
    <row r="745" spans="1:16" x14ac:dyDescent="0.35">
      <c r="A745" s="2" t="s">
        <v>4688</v>
      </c>
      <c r="B745" s="4">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s="9">
        <f t="shared" si="33"/>
        <v>17.91</v>
      </c>
      <c r="N745" t="str">
        <f t="shared" si="34"/>
        <v>Arabica</v>
      </c>
      <c r="O745" t="str">
        <f t="shared" si="35"/>
        <v>Dark</v>
      </c>
      <c r="P745" t="str">
        <f>_xlfn.XLOOKUP(Orders[[#This Row],[Customer ID]],customers!$A$1:$A$1001,customers!$I$1:$I$1001,,0)</f>
        <v>No</v>
      </c>
    </row>
    <row r="746" spans="1:16" x14ac:dyDescent="0.35">
      <c r="A746" s="2" t="s">
        <v>4694</v>
      </c>
      <c r="B746" s="4">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s="9">
        <f t="shared" si="33"/>
        <v>17.91</v>
      </c>
      <c r="N746" t="str">
        <f t="shared" si="34"/>
        <v>Robusta</v>
      </c>
      <c r="O746" t="str">
        <f t="shared" si="35"/>
        <v>Medium</v>
      </c>
      <c r="P746" t="str">
        <f>_xlfn.XLOOKUP(Orders[[#This Row],[Customer ID]],customers!$A$1:$A$1001,customers!$I$1:$I$1001,,0)</f>
        <v>Yes</v>
      </c>
    </row>
    <row r="747" spans="1:16" x14ac:dyDescent="0.35">
      <c r="A747" s="2" t="s">
        <v>4699</v>
      </c>
      <c r="B747" s="4">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s="9">
        <f t="shared" si="33"/>
        <v>14.58</v>
      </c>
      <c r="N747" t="str">
        <f t="shared" si="34"/>
        <v>Excelsa</v>
      </c>
      <c r="O747" t="str">
        <f t="shared" si="35"/>
        <v>Dark</v>
      </c>
      <c r="P747" t="str">
        <f>_xlfn.XLOOKUP(Orders[[#This Row],[Customer ID]],customers!$A$1:$A$1001,customers!$I$1:$I$1001,,0)</f>
        <v>No</v>
      </c>
    </row>
    <row r="748" spans="1:16" x14ac:dyDescent="0.35">
      <c r="A748" s="2" t="s">
        <v>4705</v>
      </c>
      <c r="B748" s="4">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s="9">
        <f t="shared" si="33"/>
        <v>33.75</v>
      </c>
      <c r="N748" t="str">
        <f t="shared" si="34"/>
        <v>Arabica</v>
      </c>
      <c r="O748" t="str">
        <f t="shared" si="35"/>
        <v>Medium</v>
      </c>
      <c r="P748" t="str">
        <f>_xlfn.XLOOKUP(Orders[[#This Row],[Customer ID]],customers!$A$1:$A$1001,customers!$I$1:$I$1001,,0)</f>
        <v>No</v>
      </c>
    </row>
    <row r="749" spans="1:16" x14ac:dyDescent="0.35">
      <c r="A749" s="2" t="s">
        <v>4711</v>
      </c>
      <c r="B749" s="4">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s="9">
        <f t="shared" si="33"/>
        <v>34.92</v>
      </c>
      <c r="N749" t="str">
        <f t="shared" si="34"/>
        <v>Liberica</v>
      </c>
      <c r="O749" t="str">
        <f t="shared" si="35"/>
        <v>Medium</v>
      </c>
      <c r="P749" t="str">
        <f>_xlfn.XLOOKUP(Orders[[#This Row],[Customer ID]],customers!$A$1:$A$1001,customers!$I$1:$I$1001,,0)</f>
        <v>Yes</v>
      </c>
    </row>
    <row r="750" spans="1:16" x14ac:dyDescent="0.35">
      <c r="A750" s="2" t="s">
        <v>4717</v>
      </c>
      <c r="B750" s="4">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s="9">
        <f t="shared" si="33"/>
        <v>14.58</v>
      </c>
      <c r="N750" t="str">
        <f t="shared" si="34"/>
        <v>Excelsa</v>
      </c>
      <c r="O750" t="str">
        <f t="shared" si="35"/>
        <v>Dark</v>
      </c>
      <c r="P750" t="str">
        <f>_xlfn.XLOOKUP(Orders[[#This Row],[Customer ID]],customers!$A$1:$A$1001,customers!$I$1:$I$1001,,0)</f>
        <v>No</v>
      </c>
    </row>
    <row r="751" spans="1:16" x14ac:dyDescent="0.35">
      <c r="A751" s="2" t="s">
        <v>4723</v>
      </c>
      <c r="B751" s="4">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s="9">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4">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s="9">
        <f t="shared" si="33"/>
        <v>5.97</v>
      </c>
      <c r="N752" t="str">
        <f t="shared" si="34"/>
        <v>Robusta</v>
      </c>
      <c r="O752" t="str">
        <f t="shared" si="35"/>
        <v>Medium</v>
      </c>
      <c r="P752" t="str">
        <f>_xlfn.XLOOKUP(Orders[[#This Row],[Customer ID]],customers!$A$1:$A$1001,customers!$I$1:$I$1001,,0)</f>
        <v>Yes</v>
      </c>
    </row>
    <row r="753" spans="1:16" x14ac:dyDescent="0.35">
      <c r="A753" s="2" t="s">
        <v>4735</v>
      </c>
      <c r="B753" s="4">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s="9">
        <f t="shared" si="33"/>
        <v>19.02</v>
      </c>
      <c r="N753" t="str">
        <f t="shared" si="34"/>
        <v>Liberica</v>
      </c>
      <c r="O753" t="str">
        <f t="shared" si="35"/>
        <v>Light</v>
      </c>
      <c r="P753" t="str">
        <f>_xlfn.XLOOKUP(Orders[[#This Row],[Customer ID]],customers!$A$1:$A$1001,customers!$I$1:$I$1001,,0)</f>
        <v>No</v>
      </c>
    </row>
    <row r="754" spans="1:16" x14ac:dyDescent="0.35">
      <c r="A754" s="2" t="s">
        <v>4741</v>
      </c>
      <c r="B754" s="4">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s="9">
        <f t="shared" si="33"/>
        <v>27.5</v>
      </c>
      <c r="N754" t="str">
        <f t="shared" si="34"/>
        <v>Excelsa</v>
      </c>
      <c r="O754" t="str">
        <f t="shared" si="35"/>
        <v>Medium</v>
      </c>
      <c r="P754" t="str">
        <f>_xlfn.XLOOKUP(Orders[[#This Row],[Customer ID]],customers!$A$1:$A$1001,customers!$I$1:$I$1001,,0)</f>
        <v>Yes</v>
      </c>
    </row>
    <row r="755" spans="1:16" x14ac:dyDescent="0.35">
      <c r="A755" s="2" t="s">
        <v>4747</v>
      </c>
      <c r="B755" s="4">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s="9">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4">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s="9">
        <f t="shared" si="33"/>
        <v>17.91</v>
      </c>
      <c r="N756" t="str">
        <f t="shared" si="34"/>
        <v>Arabica</v>
      </c>
      <c r="O756" t="str">
        <f t="shared" si="35"/>
        <v>Dark</v>
      </c>
      <c r="P756" t="str">
        <f>_xlfn.XLOOKUP(Orders[[#This Row],[Customer ID]],customers!$A$1:$A$1001,customers!$I$1:$I$1001,,0)</f>
        <v>No</v>
      </c>
    </row>
    <row r="757" spans="1:16" x14ac:dyDescent="0.35">
      <c r="A757" s="2" t="s">
        <v>4758</v>
      </c>
      <c r="B757" s="4">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s="9">
        <f t="shared" si="33"/>
        <v>28.53</v>
      </c>
      <c r="N757" t="str">
        <f t="shared" si="34"/>
        <v>Liberica</v>
      </c>
      <c r="O757" t="str">
        <f t="shared" si="35"/>
        <v>Light</v>
      </c>
      <c r="P757" t="str">
        <f>_xlfn.XLOOKUP(Orders[[#This Row],[Customer ID]],customers!$A$1:$A$1001,customers!$I$1:$I$1001,,0)</f>
        <v>No</v>
      </c>
    </row>
    <row r="758" spans="1:16" x14ac:dyDescent="0.35">
      <c r="A758" s="2" t="s">
        <v>4764</v>
      </c>
      <c r="B758" s="4">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s="9">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4">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s="9">
        <f t="shared" si="33"/>
        <v>17.91</v>
      </c>
      <c r="N759" t="str">
        <f t="shared" si="34"/>
        <v>Arabica</v>
      </c>
      <c r="O759" t="str">
        <f t="shared" si="35"/>
        <v>Dark</v>
      </c>
      <c r="P759" t="str">
        <f>_xlfn.XLOOKUP(Orders[[#This Row],[Customer ID]],customers!$A$1:$A$1001,customers!$I$1:$I$1001,,0)</f>
        <v>Yes</v>
      </c>
    </row>
    <row r="760" spans="1:16" x14ac:dyDescent="0.35">
      <c r="A760" s="2" t="s">
        <v>4776</v>
      </c>
      <c r="B760" s="4">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s="9">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4">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s="9">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4">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s="9">
        <f t="shared" si="33"/>
        <v>44.55</v>
      </c>
      <c r="N762" t="str">
        <f t="shared" si="34"/>
        <v>Excelsa</v>
      </c>
      <c r="O762" t="str">
        <f t="shared" si="35"/>
        <v>Light</v>
      </c>
      <c r="P762" t="str">
        <f>_xlfn.XLOOKUP(Orders[[#This Row],[Customer ID]],customers!$A$1:$A$1001,customers!$I$1:$I$1001,,0)</f>
        <v>No</v>
      </c>
    </row>
    <row r="763" spans="1:16" x14ac:dyDescent="0.35">
      <c r="A763" s="2" t="s">
        <v>4792</v>
      </c>
      <c r="B763" s="4">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s="9">
        <f t="shared" si="33"/>
        <v>89.1</v>
      </c>
      <c r="N763" t="str">
        <f t="shared" si="34"/>
        <v>Excelsa</v>
      </c>
      <c r="O763" t="str">
        <f t="shared" si="35"/>
        <v>Light</v>
      </c>
      <c r="P763" t="str">
        <f>_xlfn.XLOOKUP(Orders[[#This Row],[Customer ID]],customers!$A$1:$A$1001,customers!$I$1:$I$1001,,0)</f>
        <v>Yes</v>
      </c>
    </row>
    <row r="764" spans="1:16" x14ac:dyDescent="0.35">
      <c r="A764" s="2" t="s">
        <v>4797</v>
      </c>
      <c r="B764" s="4">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s="9">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4">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s="9">
        <f t="shared" si="33"/>
        <v>23.31</v>
      </c>
      <c r="N765" t="str">
        <f t="shared" si="34"/>
        <v>Arabica</v>
      </c>
      <c r="O765" t="str">
        <f t="shared" si="35"/>
        <v>Light</v>
      </c>
      <c r="P765" t="str">
        <f>_xlfn.XLOOKUP(Orders[[#This Row],[Customer ID]],customers!$A$1:$A$1001,customers!$I$1:$I$1001,,0)</f>
        <v>No</v>
      </c>
    </row>
    <row r="766" spans="1:16" x14ac:dyDescent="0.35">
      <c r="A766" s="2" t="s">
        <v>4808</v>
      </c>
      <c r="B766" s="4">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s="9">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4">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s="9">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4">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s="9">
        <f t="shared" si="33"/>
        <v>15.54</v>
      </c>
      <c r="N768" t="str">
        <f t="shared" si="34"/>
        <v>Arabica</v>
      </c>
      <c r="O768" t="str">
        <f t="shared" si="35"/>
        <v>Light</v>
      </c>
      <c r="P768" t="str">
        <f>_xlfn.XLOOKUP(Orders[[#This Row],[Customer ID]],customers!$A$1:$A$1001,customers!$I$1:$I$1001,,0)</f>
        <v>Yes</v>
      </c>
    </row>
    <row r="769" spans="1:16" x14ac:dyDescent="0.35">
      <c r="A769" s="2" t="s">
        <v>4825</v>
      </c>
      <c r="B769" s="4">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s="9">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4">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s="9">
        <f t="shared" si="33"/>
        <v>23.9</v>
      </c>
      <c r="N770" t="str">
        <f t="shared" si="34"/>
        <v>Robusta</v>
      </c>
      <c r="O770" t="str">
        <f t="shared" si="35"/>
        <v>Light</v>
      </c>
      <c r="P770" t="str">
        <f>_xlfn.XLOOKUP(Orders[[#This Row],[Customer ID]],customers!$A$1:$A$1001,customers!$I$1:$I$1001,,0)</f>
        <v>No</v>
      </c>
    </row>
    <row r="771" spans="1:16" x14ac:dyDescent="0.35">
      <c r="A771" s="2" t="s">
        <v>4836</v>
      </c>
      <c r="B771" s="4">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s="9">
        <f t="shared" ref="M771:M834" si="36">L771*E771</f>
        <v>137.31</v>
      </c>
      <c r="N771" t="str">
        <f t="shared" ref="N771:N834" si="37">IF(I771="Rob", "Robusta",IF(I771="Exc", "Excelsa", IF(I771="Ara", "Arabica", IF(I771="Lib","Liberica",""))))</f>
        <v>Robusta</v>
      </c>
      <c r="O771" t="str">
        <f t="shared" ref="O771:O834" si="38">IF(J771="M", "Medium",IF(J771="L", "Light", IF(J771="D","Dark","")))</f>
        <v>Medium</v>
      </c>
      <c r="P771" t="str">
        <f>_xlfn.XLOOKUP(Orders[[#This Row],[Customer ID]],customers!$A$1:$A$1001,customers!$I$1:$I$1001,,0)</f>
        <v>No</v>
      </c>
    </row>
    <row r="772" spans="1:16" x14ac:dyDescent="0.35">
      <c r="A772" s="2" t="s">
        <v>4842</v>
      </c>
      <c r="B772" s="4">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s="9">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4">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s="9">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4">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s="9">
        <f t="shared" si="36"/>
        <v>82.5</v>
      </c>
      <c r="N774" t="str">
        <f t="shared" si="37"/>
        <v>Excelsa</v>
      </c>
      <c r="O774" t="str">
        <f t="shared" si="38"/>
        <v>Medium</v>
      </c>
      <c r="P774" t="str">
        <f>_xlfn.XLOOKUP(Orders[[#This Row],[Customer ID]],customers!$A$1:$A$1001,customers!$I$1:$I$1001,,0)</f>
        <v>No</v>
      </c>
    </row>
    <row r="775" spans="1:16" x14ac:dyDescent="0.35">
      <c r="A775" s="2" t="s">
        <v>4858</v>
      </c>
      <c r="B775" s="4">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s="9">
        <f t="shared" si="36"/>
        <v>8.73</v>
      </c>
      <c r="N775" t="str">
        <f t="shared" si="37"/>
        <v>Liberica</v>
      </c>
      <c r="O775" t="str">
        <f t="shared" si="38"/>
        <v>Medium</v>
      </c>
      <c r="P775" t="str">
        <f>_xlfn.XLOOKUP(Orders[[#This Row],[Customer ID]],customers!$A$1:$A$1001,customers!$I$1:$I$1001,,0)</f>
        <v>No</v>
      </c>
    </row>
    <row r="776" spans="1:16" x14ac:dyDescent="0.35">
      <c r="A776" s="2" t="s">
        <v>4864</v>
      </c>
      <c r="B776" s="4">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s="9">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4">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s="9">
        <f t="shared" si="36"/>
        <v>17.82</v>
      </c>
      <c r="N777" t="str">
        <f t="shared" si="37"/>
        <v>Excelsa</v>
      </c>
      <c r="O777" t="str">
        <f t="shared" si="38"/>
        <v>Light</v>
      </c>
      <c r="P777" t="str">
        <f>_xlfn.XLOOKUP(Orders[[#This Row],[Customer ID]],customers!$A$1:$A$1001,customers!$I$1:$I$1001,,0)</f>
        <v>Yes</v>
      </c>
    </row>
    <row r="778" spans="1:16" x14ac:dyDescent="0.35">
      <c r="A778" s="2" t="s">
        <v>4875</v>
      </c>
      <c r="B778" s="4">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s="9">
        <f t="shared" si="36"/>
        <v>20.25</v>
      </c>
      <c r="N778" t="str">
        <f t="shared" si="37"/>
        <v>Arabica</v>
      </c>
      <c r="O778" t="str">
        <f t="shared" si="38"/>
        <v>Medium</v>
      </c>
      <c r="P778" t="str">
        <f>_xlfn.XLOOKUP(Orders[[#This Row],[Customer ID]],customers!$A$1:$A$1001,customers!$I$1:$I$1001,,0)</f>
        <v>No</v>
      </c>
    </row>
    <row r="779" spans="1:16" x14ac:dyDescent="0.35">
      <c r="A779" s="2" t="s">
        <v>4881</v>
      </c>
      <c r="B779" s="4">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s="9">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4">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s="9">
        <f t="shared" si="36"/>
        <v>19.02</v>
      </c>
      <c r="N780" t="str">
        <f t="shared" si="37"/>
        <v>Liberica</v>
      </c>
      <c r="O780" t="str">
        <f t="shared" si="38"/>
        <v>Light</v>
      </c>
      <c r="P780" t="str">
        <f>_xlfn.XLOOKUP(Orders[[#This Row],[Customer ID]],customers!$A$1:$A$1001,customers!$I$1:$I$1001,,0)</f>
        <v>Yes</v>
      </c>
    </row>
    <row r="781" spans="1:16" x14ac:dyDescent="0.35">
      <c r="A781" s="2" t="s">
        <v>4892</v>
      </c>
      <c r="B781" s="4">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s="9">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4">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s="9">
        <f t="shared" si="36"/>
        <v>41.25</v>
      </c>
      <c r="N782" t="str">
        <f t="shared" si="37"/>
        <v>Excelsa</v>
      </c>
      <c r="O782" t="str">
        <f t="shared" si="38"/>
        <v>Medium</v>
      </c>
      <c r="P782" t="str">
        <f>_xlfn.XLOOKUP(Orders[[#This Row],[Customer ID]],customers!$A$1:$A$1001,customers!$I$1:$I$1001,,0)</f>
        <v>No</v>
      </c>
    </row>
    <row r="783" spans="1:16" x14ac:dyDescent="0.35">
      <c r="A783" s="2" t="s">
        <v>4903</v>
      </c>
      <c r="B783" s="4">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s="9">
        <f t="shared" si="36"/>
        <v>145.82</v>
      </c>
      <c r="N783" t="str">
        <f t="shared" si="37"/>
        <v>Liberica</v>
      </c>
      <c r="O783" t="str">
        <f t="shared" si="38"/>
        <v>Light</v>
      </c>
      <c r="P783" t="str">
        <f>_xlfn.XLOOKUP(Orders[[#This Row],[Customer ID]],customers!$A$1:$A$1001,customers!$I$1:$I$1001,,0)</f>
        <v>No</v>
      </c>
    </row>
    <row r="784" spans="1:16" x14ac:dyDescent="0.35">
      <c r="A784" s="2" t="s">
        <v>4909</v>
      </c>
      <c r="B784" s="4">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s="9">
        <f t="shared" si="36"/>
        <v>26.73</v>
      </c>
      <c r="N784" t="str">
        <f t="shared" si="37"/>
        <v>Excelsa</v>
      </c>
      <c r="O784" t="str">
        <f t="shared" si="38"/>
        <v>Light</v>
      </c>
      <c r="P784" t="str">
        <f>_xlfn.XLOOKUP(Orders[[#This Row],[Customer ID]],customers!$A$1:$A$1001,customers!$I$1:$I$1001,,0)</f>
        <v>No</v>
      </c>
    </row>
    <row r="785" spans="1:16" x14ac:dyDescent="0.35">
      <c r="A785" s="2" t="s">
        <v>4915</v>
      </c>
      <c r="B785" s="4">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s="9">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4">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s="9">
        <f t="shared" si="36"/>
        <v>31.7</v>
      </c>
      <c r="N786" t="str">
        <f t="shared" si="37"/>
        <v>Liberica</v>
      </c>
      <c r="O786" t="str">
        <f t="shared" si="38"/>
        <v>Light</v>
      </c>
      <c r="P786" t="str">
        <f>_xlfn.XLOOKUP(Orders[[#This Row],[Customer ID]],customers!$A$1:$A$1001,customers!$I$1:$I$1001,,0)</f>
        <v>No</v>
      </c>
    </row>
    <row r="787" spans="1:16" x14ac:dyDescent="0.35">
      <c r="A787" s="2" t="s">
        <v>4926</v>
      </c>
      <c r="B787" s="4">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s="9">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4">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s="9">
        <f t="shared" si="36"/>
        <v>27.945</v>
      </c>
      <c r="N788" t="str">
        <f t="shared" si="37"/>
        <v>Excelsa</v>
      </c>
      <c r="O788" t="str">
        <f t="shared" si="38"/>
        <v>Dark</v>
      </c>
      <c r="P788" t="str">
        <f>_xlfn.XLOOKUP(Orders[[#This Row],[Customer ID]],customers!$A$1:$A$1001,customers!$I$1:$I$1001,,0)</f>
        <v>Yes</v>
      </c>
    </row>
    <row r="789" spans="1:16" x14ac:dyDescent="0.35">
      <c r="A789" s="2" t="s">
        <v>4938</v>
      </c>
      <c r="B789" s="4">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s="9">
        <f t="shared" si="36"/>
        <v>82.5</v>
      </c>
      <c r="N789" t="str">
        <f t="shared" si="37"/>
        <v>Excelsa</v>
      </c>
      <c r="O789" t="str">
        <f t="shared" si="38"/>
        <v>Medium</v>
      </c>
      <c r="P789" t="str">
        <f>_xlfn.XLOOKUP(Orders[[#This Row],[Customer ID]],customers!$A$1:$A$1001,customers!$I$1:$I$1001,,0)</f>
        <v>Yes</v>
      </c>
    </row>
    <row r="790" spans="1:16" x14ac:dyDescent="0.35">
      <c r="A790" s="2" t="s">
        <v>4943</v>
      </c>
      <c r="B790" s="4">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s="9">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4">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s="9">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4">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s="9">
        <f t="shared" si="36"/>
        <v>23.31</v>
      </c>
      <c r="N792" t="str">
        <f t="shared" si="37"/>
        <v>Arabica</v>
      </c>
      <c r="O792" t="str">
        <f t="shared" si="38"/>
        <v>Light</v>
      </c>
      <c r="P792" t="str">
        <f>_xlfn.XLOOKUP(Orders[[#This Row],[Customer ID]],customers!$A$1:$A$1001,customers!$I$1:$I$1001,,0)</f>
        <v>No</v>
      </c>
    </row>
    <row r="793" spans="1:16" x14ac:dyDescent="0.35">
      <c r="A793" s="2" t="s">
        <v>4961</v>
      </c>
      <c r="B793" s="4">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s="9">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4">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s="9">
        <f t="shared" si="36"/>
        <v>52.38</v>
      </c>
      <c r="N794" t="str">
        <f t="shared" si="37"/>
        <v>Liberica</v>
      </c>
      <c r="O794" t="str">
        <f t="shared" si="38"/>
        <v>Medium</v>
      </c>
      <c r="P794" t="str">
        <f>_xlfn.XLOOKUP(Orders[[#This Row],[Customer ID]],customers!$A$1:$A$1001,customers!$I$1:$I$1001,,0)</f>
        <v>Yes</v>
      </c>
    </row>
    <row r="795" spans="1:16" x14ac:dyDescent="0.35">
      <c r="A795" s="2" t="s">
        <v>4973</v>
      </c>
      <c r="B795" s="4">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s="9">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4">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s="9">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4">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s="9">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4">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s="9">
        <f t="shared" si="36"/>
        <v>9.51</v>
      </c>
      <c r="N798" t="str">
        <f t="shared" si="37"/>
        <v>Liberica</v>
      </c>
      <c r="O798" t="str">
        <f t="shared" si="38"/>
        <v>Light</v>
      </c>
      <c r="P798" t="str">
        <f>_xlfn.XLOOKUP(Orders[[#This Row],[Customer ID]],customers!$A$1:$A$1001,customers!$I$1:$I$1001,,0)</f>
        <v>No</v>
      </c>
    </row>
    <row r="799" spans="1:16" x14ac:dyDescent="0.35">
      <c r="A799" s="2" t="s">
        <v>4996</v>
      </c>
      <c r="B799" s="4">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s="9">
        <f t="shared" si="36"/>
        <v>31.08</v>
      </c>
      <c r="N799" t="str">
        <f t="shared" si="37"/>
        <v>Arabica</v>
      </c>
      <c r="O799" t="str">
        <f t="shared" si="38"/>
        <v>Light</v>
      </c>
      <c r="P799" t="str">
        <f>_xlfn.XLOOKUP(Orders[[#This Row],[Customer ID]],customers!$A$1:$A$1001,customers!$I$1:$I$1001,,0)</f>
        <v>No</v>
      </c>
    </row>
    <row r="800" spans="1:16" x14ac:dyDescent="0.35">
      <c r="A800" s="2" t="s">
        <v>5002</v>
      </c>
      <c r="B800" s="4">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s="9">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4">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s="9">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4">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s="9">
        <f t="shared" si="36"/>
        <v>16.11</v>
      </c>
      <c r="N802" t="str">
        <f t="shared" si="37"/>
        <v>Robusta</v>
      </c>
      <c r="O802" t="str">
        <f t="shared" si="38"/>
        <v>Dark</v>
      </c>
      <c r="P802" t="str">
        <f>_xlfn.XLOOKUP(Orders[[#This Row],[Customer ID]],customers!$A$1:$A$1001,customers!$I$1:$I$1001,,0)</f>
        <v>No</v>
      </c>
    </row>
    <row r="803" spans="1:16" x14ac:dyDescent="0.35">
      <c r="A803" s="2" t="s">
        <v>5018</v>
      </c>
      <c r="B803" s="4">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s="9">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4">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s="9">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4">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s="9">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4">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s="9">
        <f t="shared" si="36"/>
        <v>23.9</v>
      </c>
      <c r="N806" t="str">
        <f t="shared" si="37"/>
        <v>Robusta</v>
      </c>
      <c r="O806" t="str">
        <f t="shared" si="38"/>
        <v>Light</v>
      </c>
      <c r="P806" t="str">
        <f>_xlfn.XLOOKUP(Orders[[#This Row],[Customer ID]],customers!$A$1:$A$1001,customers!$I$1:$I$1001,,0)</f>
        <v>No</v>
      </c>
    </row>
    <row r="807" spans="1:16" x14ac:dyDescent="0.35">
      <c r="A807" s="2" t="s">
        <v>5040</v>
      </c>
      <c r="B807" s="4">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s="9">
        <f t="shared" si="36"/>
        <v>5.97</v>
      </c>
      <c r="N807" t="str">
        <f t="shared" si="37"/>
        <v>Robusta</v>
      </c>
      <c r="O807" t="str">
        <f t="shared" si="38"/>
        <v>Medium</v>
      </c>
      <c r="P807" t="str">
        <f>_xlfn.XLOOKUP(Orders[[#This Row],[Customer ID]],customers!$A$1:$A$1001,customers!$I$1:$I$1001,,0)</f>
        <v>No</v>
      </c>
    </row>
    <row r="808" spans="1:16" x14ac:dyDescent="0.35">
      <c r="A808" s="2" t="s">
        <v>5046</v>
      </c>
      <c r="B808" s="4">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s="9">
        <f t="shared" si="36"/>
        <v>7.77</v>
      </c>
      <c r="N808" t="str">
        <f t="shared" si="37"/>
        <v>Liberica</v>
      </c>
      <c r="O808" t="str">
        <f t="shared" si="38"/>
        <v>Dark</v>
      </c>
      <c r="P808" t="str">
        <f>_xlfn.XLOOKUP(Orders[[#This Row],[Customer ID]],customers!$A$1:$A$1001,customers!$I$1:$I$1001,,0)</f>
        <v>Yes</v>
      </c>
    </row>
    <row r="809" spans="1:16" x14ac:dyDescent="0.35">
      <c r="A809" s="2" t="s">
        <v>5050</v>
      </c>
      <c r="B809" s="4">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s="9">
        <f t="shared" si="36"/>
        <v>23.31</v>
      </c>
      <c r="N809" t="str">
        <f t="shared" si="37"/>
        <v>Liberica</v>
      </c>
      <c r="O809" t="str">
        <f t="shared" si="38"/>
        <v>Dark</v>
      </c>
      <c r="P809" t="str">
        <f>_xlfn.XLOOKUP(Orders[[#This Row],[Customer ID]],customers!$A$1:$A$1001,customers!$I$1:$I$1001,,0)</f>
        <v>No</v>
      </c>
    </row>
    <row r="810" spans="1:16" x14ac:dyDescent="0.35">
      <c r="A810" s="2" t="s">
        <v>5056</v>
      </c>
      <c r="B810" s="4">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s="9">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4">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s="9">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4">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s="9">
        <f t="shared" si="36"/>
        <v>28.53</v>
      </c>
      <c r="N812" t="str">
        <f t="shared" si="37"/>
        <v>Liberica</v>
      </c>
      <c r="O812" t="str">
        <f t="shared" si="38"/>
        <v>Light</v>
      </c>
      <c r="P812" t="str">
        <f>_xlfn.XLOOKUP(Orders[[#This Row],[Customer ID]],customers!$A$1:$A$1001,customers!$I$1:$I$1001,,0)</f>
        <v>No</v>
      </c>
    </row>
    <row r="813" spans="1:16" x14ac:dyDescent="0.35">
      <c r="A813" s="2" t="s">
        <v>5073</v>
      </c>
      <c r="B813" s="4">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s="9">
        <f t="shared" si="36"/>
        <v>67.5</v>
      </c>
      <c r="N813" t="str">
        <f t="shared" si="37"/>
        <v>Arabica</v>
      </c>
      <c r="O813" t="str">
        <f t="shared" si="38"/>
        <v>Medium</v>
      </c>
      <c r="P813" t="str">
        <f>_xlfn.XLOOKUP(Orders[[#This Row],[Customer ID]],customers!$A$1:$A$1001,customers!$I$1:$I$1001,,0)</f>
        <v>Yes</v>
      </c>
    </row>
    <row r="814" spans="1:16" x14ac:dyDescent="0.35">
      <c r="A814" s="2" t="s">
        <v>5073</v>
      </c>
      <c r="B814" s="4">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s="9">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4">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s="9">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4">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s="9">
        <f t="shared" si="36"/>
        <v>8.91</v>
      </c>
      <c r="N816" t="str">
        <f t="shared" si="37"/>
        <v>Excelsa</v>
      </c>
      <c r="O816" t="str">
        <f t="shared" si="38"/>
        <v>Light</v>
      </c>
      <c r="P816" t="str">
        <f>_xlfn.XLOOKUP(Orders[[#This Row],[Customer ID]],customers!$A$1:$A$1001,customers!$I$1:$I$1001,,0)</f>
        <v>No</v>
      </c>
    </row>
    <row r="817" spans="1:16" x14ac:dyDescent="0.35">
      <c r="A817" s="2" t="s">
        <v>5096</v>
      </c>
      <c r="B817" s="4">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s="9">
        <f t="shared" si="36"/>
        <v>35.82</v>
      </c>
      <c r="N817" t="str">
        <f t="shared" si="37"/>
        <v>Robusta</v>
      </c>
      <c r="O817" t="str">
        <f t="shared" si="38"/>
        <v>Medium</v>
      </c>
      <c r="P817" t="str">
        <f>_xlfn.XLOOKUP(Orders[[#This Row],[Customer ID]],customers!$A$1:$A$1001,customers!$I$1:$I$1001,,0)</f>
        <v>No</v>
      </c>
    </row>
    <row r="818" spans="1:16" x14ac:dyDescent="0.35">
      <c r="A818" s="2" t="s">
        <v>5102</v>
      </c>
      <c r="B818" s="4">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s="9">
        <f t="shared" si="36"/>
        <v>38.04</v>
      </c>
      <c r="N818" t="str">
        <f t="shared" si="37"/>
        <v>Liberica</v>
      </c>
      <c r="O818" t="str">
        <f t="shared" si="38"/>
        <v>Light</v>
      </c>
      <c r="P818" t="str">
        <f>_xlfn.XLOOKUP(Orders[[#This Row],[Customer ID]],customers!$A$1:$A$1001,customers!$I$1:$I$1001,,0)</f>
        <v>No</v>
      </c>
    </row>
    <row r="819" spans="1:16" x14ac:dyDescent="0.35">
      <c r="A819" s="2" t="s">
        <v>5107</v>
      </c>
      <c r="B819" s="4">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s="9">
        <f t="shared" si="36"/>
        <v>15.54</v>
      </c>
      <c r="N819" t="str">
        <f t="shared" si="37"/>
        <v>Liberica</v>
      </c>
      <c r="O819" t="str">
        <f t="shared" si="38"/>
        <v>Dark</v>
      </c>
      <c r="P819" t="str">
        <f>_xlfn.XLOOKUP(Orders[[#This Row],[Customer ID]],customers!$A$1:$A$1001,customers!$I$1:$I$1001,,0)</f>
        <v>No</v>
      </c>
    </row>
    <row r="820" spans="1:16" x14ac:dyDescent="0.35">
      <c r="A820" s="2" t="s">
        <v>5112</v>
      </c>
      <c r="B820" s="4">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s="9">
        <f t="shared" si="36"/>
        <v>79.25</v>
      </c>
      <c r="N820" t="str">
        <f t="shared" si="37"/>
        <v>Liberica</v>
      </c>
      <c r="O820" t="str">
        <f t="shared" si="38"/>
        <v>Light</v>
      </c>
      <c r="P820" t="str">
        <f>_xlfn.XLOOKUP(Orders[[#This Row],[Customer ID]],customers!$A$1:$A$1001,customers!$I$1:$I$1001,,0)</f>
        <v>No</v>
      </c>
    </row>
    <row r="821" spans="1:16" x14ac:dyDescent="0.35">
      <c r="A821" s="2" t="s">
        <v>5117</v>
      </c>
      <c r="B821" s="4">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s="9">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4">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s="9">
        <f t="shared" si="36"/>
        <v>55</v>
      </c>
      <c r="N822" t="str">
        <f t="shared" si="37"/>
        <v>Excelsa</v>
      </c>
      <c r="O822" t="str">
        <f t="shared" si="38"/>
        <v>Medium</v>
      </c>
      <c r="P822" t="str">
        <f>_xlfn.XLOOKUP(Orders[[#This Row],[Customer ID]],customers!$A$1:$A$1001,customers!$I$1:$I$1001,,0)</f>
        <v>Yes</v>
      </c>
    </row>
    <row r="823" spans="1:16" x14ac:dyDescent="0.35">
      <c r="A823" s="2" t="s">
        <v>5129</v>
      </c>
      <c r="B823" s="4">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s="9">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4">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s="9">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4">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s="9">
        <f t="shared" si="36"/>
        <v>47.55</v>
      </c>
      <c r="N825" t="str">
        <f t="shared" si="37"/>
        <v>Liberica</v>
      </c>
      <c r="O825" t="str">
        <f t="shared" si="38"/>
        <v>Light</v>
      </c>
      <c r="P825" t="str">
        <f>_xlfn.XLOOKUP(Orders[[#This Row],[Customer ID]],customers!$A$1:$A$1001,customers!$I$1:$I$1001,,0)</f>
        <v>Yes</v>
      </c>
    </row>
    <row r="826" spans="1:16" x14ac:dyDescent="0.35">
      <c r="A826" s="2" t="s">
        <v>5147</v>
      </c>
      <c r="B826" s="4">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s="9">
        <f t="shared" si="36"/>
        <v>16.875</v>
      </c>
      <c r="N826" t="str">
        <f t="shared" si="37"/>
        <v>Arabica</v>
      </c>
      <c r="O826" t="str">
        <f t="shared" si="38"/>
        <v>Medium</v>
      </c>
      <c r="P826" t="str">
        <f>_xlfn.XLOOKUP(Orders[[#This Row],[Customer ID]],customers!$A$1:$A$1001,customers!$I$1:$I$1001,,0)</f>
        <v>Yes</v>
      </c>
    </row>
    <row r="827" spans="1:16" x14ac:dyDescent="0.35">
      <c r="A827" s="2" t="s">
        <v>5152</v>
      </c>
      <c r="B827" s="4">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s="9">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4">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s="9">
        <f t="shared" si="36"/>
        <v>41.25</v>
      </c>
      <c r="N828" t="str">
        <f t="shared" si="37"/>
        <v>Excelsa</v>
      </c>
      <c r="O828" t="str">
        <f t="shared" si="38"/>
        <v>Medium</v>
      </c>
      <c r="P828" t="str">
        <f>_xlfn.XLOOKUP(Orders[[#This Row],[Customer ID]],customers!$A$1:$A$1001,customers!$I$1:$I$1001,,0)</f>
        <v>Yes</v>
      </c>
    </row>
    <row r="829" spans="1:16" x14ac:dyDescent="0.35">
      <c r="A829" s="2" t="s">
        <v>5164</v>
      </c>
      <c r="B829" s="4">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s="9">
        <f t="shared" si="36"/>
        <v>20.625</v>
      </c>
      <c r="N829" t="str">
        <f t="shared" si="37"/>
        <v>Excelsa</v>
      </c>
      <c r="O829" t="str">
        <f t="shared" si="38"/>
        <v>Medium</v>
      </c>
      <c r="P829" t="str">
        <f>_xlfn.XLOOKUP(Orders[[#This Row],[Customer ID]],customers!$A$1:$A$1001,customers!$I$1:$I$1001,,0)</f>
        <v>No</v>
      </c>
    </row>
    <row r="830" spans="1:16" x14ac:dyDescent="0.35">
      <c r="A830" s="2" t="s">
        <v>5170</v>
      </c>
      <c r="B830" s="4">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s="9">
        <f t="shared" si="36"/>
        <v>137.31</v>
      </c>
      <c r="N830" t="str">
        <f t="shared" si="37"/>
        <v>Arabica</v>
      </c>
      <c r="O830" t="str">
        <f t="shared" si="38"/>
        <v>Dark</v>
      </c>
      <c r="P830" t="str">
        <f>_xlfn.XLOOKUP(Orders[[#This Row],[Customer ID]],customers!$A$1:$A$1001,customers!$I$1:$I$1001,,0)</f>
        <v>Yes</v>
      </c>
    </row>
    <row r="831" spans="1:16" x14ac:dyDescent="0.35">
      <c r="A831" s="2" t="s">
        <v>5176</v>
      </c>
      <c r="B831" s="4">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s="9">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4">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s="9">
        <f t="shared" si="36"/>
        <v>27.5</v>
      </c>
      <c r="N832" t="str">
        <f t="shared" si="37"/>
        <v>Excelsa</v>
      </c>
      <c r="O832" t="str">
        <f t="shared" si="38"/>
        <v>Medium</v>
      </c>
      <c r="P832" t="str">
        <f>_xlfn.XLOOKUP(Orders[[#This Row],[Customer ID]],customers!$A$1:$A$1001,customers!$I$1:$I$1001,,0)</f>
        <v>No</v>
      </c>
    </row>
    <row r="833" spans="1:16" x14ac:dyDescent="0.35">
      <c r="A833" s="2" t="s">
        <v>5182</v>
      </c>
      <c r="B833" s="4">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s="9">
        <f t="shared" si="36"/>
        <v>5.97</v>
      </c>
      <c r="N833" t="str">
        <f t="shared" si="37"/>
        <v>Arabica</v>
      </c>
      <c r="O833" t="str">
        <f t="shared" si="38"/>
        <v>Dark</v>
      </c>
      <c r="P833" t="str">
        <f>_xlfn.XLOOKUP(Orders[[#This Row],[Customer ID]],customers!$A$1:$A$1001,customers!$I$1:$I$1001,,0)</f>
        <v>No</v>
      </c>
    </row>
    <row r="834" spans="1:16" x14ac:dyDescent="0.35">
      <c r="A834" s="2" t="s">
        <v>5193</v>
      </c>
      <c r="B834" s="4">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s="9">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4">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s="9">
        <f t="shared" ref="M835:M898" si="39">L835*E835</f>
        <v>82.339999999999989</v>
      </c>
      <c r="N835" t="str">
        <f t="shared" ref="N835:N898" si="40">IF(I835="Rob", "Robusta",IF(I835="Exc", "Excelsa", IF(I835="Ara", "Arabica", IF(I835="Lib","Liberica",""))))</f>
        <v>Robusta</v>
      </c>
      <c r="O835" t="str">
        <f t="shared" ref="O835:O898" si="41">IF(J835="M", "Medium",IF(J835="L", "Light", IF(J835="D","Dark","")))</f>
        <v>Dark</v>
      </c>
      <c r="P835" t="str">
        <f>_xlfn.XLOOKUP(Orders[[#This Row],[Customer ID]],customers!$A$1:$A$1001,customers!$I$1:$I$1001,,0)</f>
        <v>Yes</v>
      </c>
    </row>
    <row r="836" spans="1:16" x14ac:dyDescent="0.35">
      <c r="A836" s="2" t="s">
        <v>5205</v>
      </c>
      <c r="B836" s="4">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s="9">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4">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s="9">
        <f t="shared" si="39"/>
        <v>8.91</v>
      </c>
      <c r="N837" t="str">
        <f t="shared" si="40"/>
        <v>Excelsa</v>
      </c>
      <c r="O837" t="str">
        <f t="shared" si="41"/>
        <v>Light</v>
      </c>
      <c r="P837" t="str">
        <f>_xlfn.XLOOKUP(Orders[[#This Row],[Customer ID]],customers!$A$1:$A$1001,customers!$I$1:$I$1001,,0)</f>
        <v>Yes</v>
      </c>
    </row>
    <row r="838" spans="1:16" x14ac:dyDescent="0.35">
      <c r="A838" s="2" t="s">
        <v>5216</v>
      </c>
      <c r="B838" s="4">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s="9">
        <f t="shared" si="39"/>
        <v>11.94</v>
      </c>
      <c r="N838" t="str">
        <f t="shared" si="40"/>
        <v>Arabica</v>
      </c>
      <c r="O838" t="str">
        <f t="shared" si="41"/>
        <v>Dark</v>
      </c>
      <c r="P838" t="str">
        <f>_xlfn.XLOOKUP(Orders[[#This Row],[Customer ID]],customers!$A$1:$A$1001,customers!$I$1:$I$1001,,0)</f>
        <v>No</v>
      </c>
    </row>
    <row r="839" spans="1:16" x14ac:dyDescent="0.35">
      <c r="A839" s="2" t="s">
        <v>5222</v>
      </c>
      <c r="B839" s="4">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s="9">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4">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s="9">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4">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s="9">
        <f t="shared" si="39"/>
        <v>41.25</v>
      </c>
      <c r="N841" t="str">
        <f t="shared" si="40"/>
        <v>Excelsa</v>
      </c>
      <c r="O841" t="str">
        <f t="shared" si="41"/>
        <v>Medium</v>
      </c>
      <c r="P841" t="str">
        <f>_xlfn.XLOOKUP(Orders[[#This Row],[Customer ID]],customers!$A$1:$A$1001,customers!$I$1:$I$1001,,0)</f>
        <v>No</v>
      </c>
    </row>
    <row r="842" spans="1:16" x14ac:dyDescent="0.35">
      <c r="A842" s="2" t="s">
        <v>5240</v>
      </c>
      <c r="B842" s="4">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s="9">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4">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s="9">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4">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s="9">
        <f t="shared" si="39"/>
        <v>8.25</v>
      </c>
      <c r="N844" t="str">
        <f t="shared" si="40"/>
        <v>Excelsa</v>
      </c>
      <c r="O844" t="str">
        <f t="shared" si="41"/>
        <v>Medium</v>
      </c>
      <c r="P844" t="str">
        <f>_xlfn.XLOOKUP(Orders[[#This Row],[Customer ID]],customers!$A$1:$A$1001,customers!$I$1:$I$1001,,0)</f>
        <v>Yes</v>
      </c>
    </row>
    <row r="845" spans="1:16" x14ac:dyDescent="0.35">
      <c r="A845" s="2" t="s">
        <v>5256</v>
      </c>
      <c r="B845" s="4">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s="9">
        <f t="shared" si="39"/>
        <v>8.25</v>
      </c>
      <c r="N845" t="str">
        <f t="shared" si="40"/>
        <v>Excelsa</v>
      </c>
      <c r="O845" t="str">
        <f t="shared" si="41"/>
        <v>Medium</v>
      </c>
      <c r="P845" t="str">
        <f>_xlfn.XLOOKUP(Orders[[#This Row],[Customer ID]],customers!$A$1:$A$1001,customers!$I$1:$I$1001,,0)</f>
        <v>Yes</v>
      </c>
    </row>
    <row r="846" spans="1:16" x14ac:dyDescent="0.35">
      <c r="A846" s="2" t="s">
        <v>5262</v>
      </c>
      <c r="B846" s="4">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s="9">
        <f t="shared" si="39"/>
        <v>35.82</v>
      </c>
      <c r="N846" t="str">
        <f t="shared" si="40"/>
        <v>Arabica</v>
      </c>
      <c r="O846" t="str">
        <f t="shared" si="41"/>
        <v>Dark</v>
      </c>
      <c r="P846" t="str">
        <f>_xlfn.XLOOKUP(Orders[[#This Row],[Customer ID]],customers!$A$1:$A$1001,customers!$I$1:$I$1001,,0)</f>
        <v>Yes</v>
      </c>
    </row>
    <row r="847" spans="1:16" x14ac:dyDescent="0.35">
      <c r="A847" s="2" t="s">
        <v>5268</v>
      </c>
      <c r="B847" s="4">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s="9">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4">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s="9">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4">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s="9">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4">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s="9">
        <f t="shared" si="39"/>
        <v>53.46</v>
      </c>
      <c r="N850" t="str">
        <f t="shared" si="40"/>
        <v>Excelsa</v>
      </c>
      <c r="O850" t="str">
        <f t="shared" si="41"/>
        <v>Light</v>
      </c>
      <c r="P850" t="str">
        <f>_xlfn.XLOOKUP(Orders[[#This Row],[Customer ID]],customers!$A$1:$A$1001,customers!$I$1:$I$1001,,0)</f>
        <v>No</v>
      </c>
    </row>
    <row r="851" spans="1:16" x14ac:dyDescent="0.35">
      <c r="A851" s="2" t="s">
        <v>5288</v>
      </c>
      <c r="B851" s="4">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s="9">
        <f t="shared" si="39"/>
        <v>23.31</v>
      </c>
      <c r="N851" t="str">
        <f t="shared" si="40"/>
        <v>Arabica</v>
      </c>
      <c r="O851" t="str">
        <f t="shared" si="41"/>
        <v>Light</v>
      </c>
      <c r="P851" t="str">
        <f>_xlfn.XLOOKUP(Orders[[#This Row],[Customer ID]],customers!$A$1:$A$1001,customers!$I$1:$I$1001,,0)</f>
        <v>Yes</v>
      </c>
    </row>
    <row r="852" spans="1:16" x14ac:dyDescent="0.35">
      <c r="A852" s="2" t="s">
        <v>5288</v>
      </c>
      <c r="B852" s="4">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s="9">
        <f t="shared" si="39"/>
        <v>6.75</v>
      </c>
      <c r="N852" t="str">
        <f t="shared" si="40"/>
        <v>Arabica</v>
      </c>
      <c r="O852" t="str">
        <f t="shared" si="41"/>
        <v>Medium</v>
      </c>
      <c r="P852" t="str">
        <f>_xlfn.XLOOKUP(Orders[[#This Row],[Customer ID]],customers!$A$1:$A$1001,customers!$I$1:$I$1001,,0)</f>
        <v>Yes</v>
      </c>
    </row>
    <row r="853" spans="1:16" x14ac:dyDescent="0.35">
      <c r="A853" s="2" t="s">
        <v>5299</v>
      </c>
      <c r="B853" s="4">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s="9">
        <f t="shared" si="39"/>
        <v>7.77</v>
      </c>
      <c r="N853" t="str">
        <f t="shared" si="40"/>
        <v>Liberica</v>
      </c>
      <c r="O853" t="str">
        <f t="shared" si="41"/>
        <v>Dark</v>
      </c>
      <c r="P853" t="str">
        <f>_xlfn.XLOOKUP(Orders[[#This Row],[Customer ID]],customers!$A$1:$A$1001,customers!$I$1:$I$1001,,0)</f>
        <v>Yes</v>
      </c>
    </row>
    <row r="854" spans="1:16" x14ac:dyDescent="0.35">
      <c r="A854" s="2" t="s">
        <v>5305</v>
      </c>
      <c r="B854" s="4">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s="9">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4">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s="9">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4">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s="9">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4">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s="9">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4">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s="9">
        <f t="shared" si="39"/>
        <v>8.73</v>
      </c>
      <c r="N858" t="str">
        <f t="shared" si="40"/>
        <v>Liberica</v>
      </c>
      <c r="O858" t="str">
        <f t="shared" si="41"/>
        <v>Medium</v>
      </c>
      <c r="P858" t="str">
        <f>_xlfn.XLOOKUP(Orders[[#This Row],[Customer ID]],customers!$A$1:$A$1001,customers!$I$1:$I$1001,,0)</f>
        <v>Yes</v>
      </c>
    </row>
    <row r="859" spans="1:16" x14ac:dyDescent="0.35">
      <c r="A859" s="2" t="s">
        <v>5333</v>
      </c>
      <c r="B859" s="4">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s="9">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4">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s="9">
        <f t="shared" si="39"/>
        <v>34.92</v>
      </c>
      <c r="N860" t="str">
        <f t="shared" si="40"/>
        <v>Liberica</v>
      </c>
      <c r="O860" t="str">
        <f t="shared" si="41"/>
        <v>Medium</v>
      </c>
      <c r="P860" t="str">
        <f>_xlfn.XLOOKUP(Orders[[#This Row],[Customer ID]],customers!$A$1:$A$1001,customers!$I$1:$I$1001,,0)</f>
        <v>No</v>
      </c>
    </row>
    <row r="861" spans="1:16" x14ac:dyDescent="0.35">
      <c r="A861" s="2" t="s">
        <v>5345</v>
      </c>
      <c r="B861" s="4">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s="9">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4">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s="9">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4">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s="9">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4">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s="9">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4">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s="9">
        <f t="shared" si="39"/>
        <v>29.1</v>
      </c>
      <c r="N865" t="str">
        <f t="shared" si="40"/>
        <v>Liberica</v>
      </c>
      <c r="O865" t="str">
        <f t="shared" si="41"/>
        <v>Medium</v>
      </c>
      <c r="P865" t="str">
        <f>_xlfn.XLOOKUP(Orders[[#This Row],[Customer ID]],customers!$A$1:$A$1001,customers!$I$1:$I$1001,,0)</f>
        <v>Yes</v>
      </c>
    </row>
    <row r="866" spans="1:16" x14ac:dyDescent="0.35">
      <c r="A866" s="2" t="s">
        <v>5374</v>
      </c>
      <c r="B866" s="4">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s="9">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4">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s="9">
        <f t="shared" si="39"/>
        <v>6.75</v>
      </c>
      <c r="N867" t="str">
        <f t="shared" si="40"/>
        <v>Arabica</v>
      </c>
      <c r="O867" t="str">
        <f t="shared" si="41"/>
        <v>Medium</v>
      </c>
      <c r="P867" t="str">
        <f>_xlfn.XLOOKUP(Orders[[#This Row],[Customer ID]],customers!$A$1:$A$1001,customers!$I$1:$I$1001,,0)</f>
        <v>Yes</v>
      </c>
    </row>
    <row r="868" spans="1:16" x14ac:dyDescent="0.35">
      <c r="A868" s="2" t="s">
        <v>5385</v>
      </c>
      <c r="B868" s="4">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s="9">
        <f t="shared" si="39"/>
        <v>17.91</v>
      </c>
      <c r="N868" t="str">
        <f t="shared" si="40"/>
        <v>Arabica</v>
      </c>
      <c r="O868" t="str">
        <f t="shared" si="41"/>
        <v>Dark</v>
      </c>
      <c r="P868" t="str">
        <f>_xlfn.XLOOKUP(Orders[[#This Row],[Customer ID]],customers!$A$1:$A$1001,customers!$I$1:$I$1001,,0)</f>
        <v>No</v>
      </c>
    </row>
    <row r="869" spans="1:16" x14ac:dyDescent="0.35">
      <c r="A869" s="2" t="s">
        <v>5391</v>
      </c>
      <c r="B869" s="4">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s="9">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4">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s="9">
        <f t="shared" si="39"/>
        <v>41.25</v>
      </c>
      <c r="N870" t="str">
        <f t="shared" si="40"/>
        <v>Excelsa</v>
      </c>
      <c r="O870" t="str">
        <f t="shared" si="41"/>
        <v>Medium</v>
      </c>
      <c r="P870" t="str">
        <f>_xlfn.XLOOKUP(Orders[[#This Row],[Customer ID]],customers!$A$1:$A$1001,customers!$I$1:$I$1001,,0)</f>
        <v>Yes</v>
      </c>
    </row>
    <row r="871" spans="1:16" x14ac:dyDescent="0.35">
      <c r="A871" s="2" t="s">
        <v>5402</v>
      </c>
      <c r="B871" s="4">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s="9">
        <f t="shared" si="39"/>
        <v>17.91</v>
      </c>
      <c r="N871" t="str">
        <f t="shared" si="40"/>
        <v>Robusta</v>
      </c>
      <c r="O871" t="str">
        <f t="shared" si="41"/>
        <v>Medium</v>
      </c>
      <c r="P871" t="str">
        <f>_xlfn.XLOOKUP(Orders[[#This Row],[Customer ID]],customers!$A$1:$A$1001,customers!$I$1:$I$1001,,0)</f>
        <v>Yes</v>
      </c>
    </row>
    <row r="872" spans="1:16" x14ac:dyDescent="0.35">
      <c r="A872" s="2" t="s">
        <v>5407</v>
      </c>
      <c r="B872" s="4">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s="9">
        <f t="shared" si="39"/>
        <v>7.29</v>
      </c>
      <c r="N872" t="str">
        <f t="shared" si="40"/>
        <v>Excelsa</v>
      </c>
      <c r="O872" t="str">
        <f t="shared" si="41"/>
        <v>Dark</v>
      </c>
      <c r="P872" t="str">
        <f>_xlfn.XLOOKUP(Orders[[#This Row],[Customer ID]],customers!$A$1:$A$1001,customers!$I$1:$I$1001,,0)</f>
        <v>Yes</v>
      </c>
    </row>
    <row r="873" spans="1:16" x14ac:dyDescent="0.35">
      <c r="A873" s="2" t="s">
        <v>5413</v>
      </c>
      <c r="B873" s="4">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s="9">
        <f t="shared" si="39"/>
        <v>29.7</v>
      </c>
      <c r="N873" t="str">
        <f t="shared" si="40"/>
        <v>Excelsa</v>
      </c>
      <c r="O873" t="str">
        <f t="shared" si="41"/>
        <v>Light</v>
      </c>
      <c r="P873" t="str">
        <f>_xlfn.XLOOKUP(Orders[[#This Row],[Customer ID]],customers!$A$1:$A$1001,customers!$I$1:$I$1001,,0)</f>
        <v>Yes</v>
      </c>
    </row>
    <row r="874" spans="1:16" x14ac:dyDescent="0.35">
      <c r="A874" s="2" t="s">
        <v>5421</v>
      </c>
      <c r="B874" s="4">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s="9">
        <f t="shared" si="39"/>
        <v>22.5</v>
      </c>
      <c r="N874" t="str">
        <f t="shared" si="40"/>
        <v>Arabica</v>
      </c>
      <c r="O874" t="str">
        <f t="shared" si="41"/>
        <v>Medium</v>
      </c>
      <c r="P874" t="str">
        <f>_xlfn.XLOOKUP(Orders[[#This Row],[Customer ID]],customers!$A$1:$A$1001,customers!$I$1:$I$1001,,0)</f>
        <v>No</v>
      </c>
    </row>
    <row r="875" spans="1:16" x14ac:dyDescent="0.35">
      <c r="A875" s="2" t="s">
        <v>5427</v>
      </c>
      <c r="B875" s="4">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s="9">
        <f t="shared" si="39"/>
        <v>11.94</v>
      </c>
      <c r="N875" t="str">
        <f t="shared" si="40"/>
        <v>Robusta</v>
      </c>
      <c r="O875" t="str">
        <f t="shared" si="41"/>
        <v>Medium</v>
      </c>
      <c r="P875" t="str">
        <f>_xlfn.XLOOKUP(Orders[[#This Row],[Customer ID]],customers!$A$1:$A$1001,customers!$I$1:$I$1001,,0)</f>
        <v>Yes</v>
      </c>
    </row>
    <row r="876" spans="1:16" x14ac:dyDescent="0.35">
      <c r="A876" s="2" t="s">
        <v>5433</v>
      </c>
      <c r="B876" s="4">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s="9">
        <f t="shared" si="39"/>
        <v>25.9</v>
      </c>
      <c r="N876" t="str">
        <f t="shared" si="40"/>
        <v>Arabica</v>
      </c>
      <c r="O876" t="str">
        <f t="shared" si="41"/>
        <v>Light</v>
      </c>
      <c r="P876" t="str">
        <f>_xlfn.XLOOKUP(Orders[[#This Row],[Customer ID]],customers!$A$1:$A$1001,customers!$I$1:$I$1001,,0)</f>
        <v>No</v>
      </c>
    </row>
    <row r="877" spans="1:16" x14ac:dyDescent="0.35">
      <c r="A877" s="2" t="s">
        <v>5439</v>
      </c>
      <c r="B877" s="4">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s="9">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4">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s="9">
        <f t="shared" si="39"/>
        <v>46.62</v>
      </c>
      <c r="N878" t="str">
        <f t="shared" si="40"/>
        <v>Arabica</v>
      </c>
      <c r="O878" t="str">
        <f t="shared" si="41"/>
        <v>Light</v>
      </c>
      <c r="P878" t="str">
        <f>_xlfn.XLOOKUP(Orders[[#This Row],[Customer ID]],customers!$A$1:$A$1001,customers!$I$1:$I$1001,,0)</f>
        <v>No</v>
      </c>
    </row>
    <row r="879" spans="1:16" x14ac:dyDescent="0.35">
      <c r="A879" s="2" t="s">
        <v>5450</v>
      </c>
      <c r="B879" s="4">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s="9">
        <f t="shared" si="39"/>
        <v>28.53</v>
      </c>
      <c r="N879" t="str">
        <f t="shared" si="40"/>
        <v>Liberica</v>
      </c>
      <c r="O879" t="str">
        <f t="shared" si="41"/>
        <v>Light</v>
      </c>
      <c r="P879" t="str">
        <f>_xlfn.XLOOKUP(Orders[[#This Row],[Customer ID]],customers!$A$1:$A$1001,customers!$I$1:$I$1001,,0)</f>
        <v>No</v>
      </c>
    </row>
    <row r="880" spans="1:16" x14ac:dyDescent="0.35">
      <c r="A880" s="2" t="s">
        <v>5456</v>
      </c>
      <c r="B880" s="4">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s="9">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4">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s="9">
        <f t="shared" si="39"/>
        <v>10.935</v>
      </c>
      <c r="N881" t="str">
        <f t="shared" si="40"/>
        <v>Excelsa</v>
      </c>
      <c r="O881" t="str">
        <f t="shared" si="41"/>
        <v>Dark</v>
      </c>
      <c r="P881" t="str">
        <f>_xlfn.XLOOKUP(Orders[[#This Row],[Customer ID]],customers!$A$1:$A$1001,customers!$I$1:$I$1001,,0)</f>
        <v>No</v>
      </c>
    </row>
    <row r="882" spans="1:16" x14ac:dyDescent="0.35">
      <c r="A882" s="2" t="s">
        <v>5466</v>
      </c>
      <c r="B882" s="4">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s="9">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4">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s="9">
        <f t="shared" si="39"/>
        <v>23.31</v>
      </c>
      <c r="N883" t="str">
        <f t="shared" si="40"/>
        <v>Arabica</v>
      </c>
      <c r="O883" t="str">
        <f t="shared" si="41"/>
        <v>Light</v>
      </c>
      <c r="P883" t="str">
        <f>_xlfn.XLOOKUP(Orders[[#This Row],[Customer ID]],customers!$A$1:$A$1001,customers!$I$1:$I$1001,,0)</f>
        <v>Yes</v>
      </c>
    </row>
    <row r="884" spans="1:16" x14ac:dyDescent="0.35">
      <c r="A884" s="2" t="s">
        <v>5477</v>
      </c>
      <c r="B884" s="4">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s="9">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4">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s="9">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4">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s="9">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4">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s="9">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4">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s="9">
        <f t="shared" si="39"/>
        <v>17.46</v>
      </c>
      <c r="N888" t="str">
        <f t="shared" si="40"/>
        <v>Liberica</v>
      </c>
      <c r="O888" t="str">
        <f t="shared" si="41"/>
        <v>Medium</v>
      </c>
      <c r="P888" t="str">
        <f>_xlfn.XLOOKUP(Orders[[#This Row],[Customer ID]],customers!$A$1:$A$1001,customers!$I$1:$I$1001,,0)</f>
        <v>No</v>
      </c>
    </row>
    <row r="889" spans="1:16" x14ac:dyDescent="0.35">
      <c r="A889" s="2" t="s">
        <v>5507</v>
      </c>
      <c r="B889" s="4">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s="9">
        <f t="shared" si="39"/>
        <v>13.365</v>
      </c>
      <c r="N889" t="str">
        <f t="shared" si="40"/>
        <v>Excelsa</v>
      </c>
      <c r="O889" t="str">
        <f t="shared" si="41"/>
        <v>Light</v>
      </c>
      <c r="P889" t="str">
        <f>_xlfn.XLOOKUP(Orders[[#This Row],[Customer ID]],customers!$A$1:$A$1001,customers!$I$1:$I$1001,,0)</f>
        <v>No</v>
      </c>
    </row>
    <row r="890" spans="1:16" x14ac:dyDescent="0.35">
      <c r="A890" s="2" t="s">
        <v>5513</v>
      </c>
      <c r="B890" s="4">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s="9">
        <f t="shared" si="39"/>
        <v>7.77</v>
      </c>
      <c r="N890" t="str">
        <f t="shared" si="40"/>
        <v>Arabica</v>
      </c>
      <c r="O890" t="str">
        <f t="shared" si="41"/>
        <v>Light</v>
      </c>
      <c r="P890" t="str">
        <f>_xlfn.XLOOKUP(Orders[[#This Row],[Customer ID]],customers!$A$1:$A$1001,customers!$I$1:$I$1001,,0)</f>
        <v>Yes</v>
      </c>
    </row>
    <row r="891" spans="1:16" x14ac:dyDescent="0.35">
      <c r="A891" s="2" t="s">
        <v>5519</v>
      </c>
      <c r="B891" s="4">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s="9">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4">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s="9">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4">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s="9">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4">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s="9">
        <f t="shared" si="39"/>
        <v>20.625</v>
      </c>
      <c r="N894" t="str">
        <f t="shared" si="40"/>
        <v>Excelsa</v>
      </c>
      <c r="O894" t="str">
        <f t="shared" si="41"/>
        <v>Medium</v>
      </c>
      <c r="P894" t="str">
        <f>_xlfn.XLOOKUP(Orders[[#This Row],[Customer ID]],customers!$A$1:$A$1001,customers!$I$1:$I$1001,,0)</f>
        <v>No</v>
      </c>
    </row>
    <row r="895" spans="1:16" x14ac:dyDescent="0.35">
      <c r="A895" s="2" t="s">
        <v>5543</v>
      </c>
      <c r="B895" s="4">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s="9">
        <f t="shared" si="39"/>
        <v>57.06</v>
      </c>
      <c r="N895" t="str">
        <f t="shared" si="40"/>
        <v>Liberica</v>
      </c>
      <c r="O895" t="str">
        <f t="shared" si="41"/>
        <v>Light</v>
      </c>
      <c r="P895" t="str">
        <f>_xlfn.XLOOKUP(Orders[[#This Row],[Customer ID]],customers!$A$1:$A$1001,customers!$I$1:$I$1001,,0)</f>
        <v>Yes</v>
      </c>
    </row>
    <row r="896" spans="1:16" x14ac:dyDescent="0.35">
      <c r="A896" s="2" t="s">
        <v>5548</v>
      </c>
      <c r="B896" s="4">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s="9">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4">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s="9">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4">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s="9">
        <f t="shared" si="39"/>
        <v>32.22</v>
      </c>
      <c r="N898" t="str">
        <f t="shared" si="40"/>
        <v>Robusta</v>
      </c>
      <c r="O898" t="str">
        <f t="shared" si="41"/>
        <v>Dark</v>
      </c>
      <c r="P898" t="str">
        <f>_xlfn.XLOOKUP(Orders[[#This Row],[Customer ID]],customers!$A$1:$A$1001,customers!$I$1:$I$1001,,0)</f>
        <v>Yes</v>
      </c>
    </row>
    <row r="899" spans="1:16" x14ac:dyDescent="0.35">
      <c r="A899" s="2" t="s">
        <v>5564</v>
      </c>
      <c r="B899" s="4">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s="9">
        <f t="shared" ref="M899:M962" si="42">L899*E899</f>
        <v>24.3</v>
      </c>
      <c r="N899" t="str">
        <f t="shared" ref="N899:N962" si="43">IF(I899="Rob", "Robusta",IF(I899="Exc", "Excelsa", IF(I899="Ara", "Arabica", IF(I899="Lib","Liberica",""))))</f>
        <v>Excelsa</v>
      </c>
      <c r="O899" t="str">
        <f t="shared" ref="O899:O962" si="44">IF(J899="M", "Medium",IF(J899="L", "Light", IF(J899="D","Dark","")))</f>
        <v>Dark</v>
      </c>
      <c r="P899" t="str">
        <f>_xlfn.XLOOKUP(Orders[[#This Row],[Customer ID]],customers!$A$1:$A$1001,customers!$I$1:$I$1001,,0)</f>
        <v>No</v>
      </c>
    </row>
    <row r="900" spans="1:16" x14ac:dyDescent="0.35">
      <c r="A900" s="2" t="s">
        <v>5570</v>
      </c>
      <c r="B900" s="4">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s="9">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4">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s="9">
        <f t="shared" si="42"/>
        <v>72.75</v>
      </c>
      <c r="N901" t="str">
        <f t="shared" si="43"/>
        <v>Liberica</v>
      </c>
      <c r="O901" t="str">
        <f t="shared" si="44"/>
        <v>Medium</v>
      </c>
      <c r="P901" t="str">
        <f>_xlfn.XLOOKUP(Orders[[#This Row],[Customer ID]],customers!$A$1:$A$1001,customers!$I$1:$I$1001,,0)</f>
        <v>No</v>
      </c>
    </row>
    <row r="902" spans="1:16" x14ac:dyDescent="0.35">
      <c r="A902" s="2" t="s">
        <v>5580</v>
      </c>
      <c r="B902" s="4">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s="9">
        <f t="shared" si="42"/>
        <v>47.55</v>
      </c>
      <c r="N902" t="str">
        <f t="shared" si="43"/>
        <v>Liberica</v>
      </c>
      <c r="O902" t="str">
        <f t="shared" si="44"/>
        <v>Light</v>
      </c>
      <c r="P902" t="str">
        <f>_xlfn.XLOOKUP(Orders[[#This Row],[Customer ID]],customers!$A$1:$A$1001,customers!$I$1:$I$1001,,0)</f>
        <v>No</v>
      </c>
    </row>
    <row r="903" spans="1:16" x14ac:dyDescent="0.35">
      <c r="A903" s="2" t="s">
        <v>5585</v>
      </c>
      <c r="B903" s="4">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s="9">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4">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s="9">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4">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s="9">
        <f t="shared" si="42"/>
        <v>17.46</v>
      </c>
      <c r="N905" t="str">
        <f t="shared" si="43"/>
        <v>Liberica</v>
      </c>
      <c r="O905" t="str">
        <f t="shared" si="44"/>
        <v>Medium</v>
      </c>
      <c r="P905" t="str">
        <f>_xlfn.XLOOKUP(Orders[[#This Row],[Customer ID]],customers!$A$1:$A$1001,customers!$I$1:$I$1001,,0)</f>
        <v>No</v>
      </c>
    </row>
    <row r="906" spans="1:16" x14ac:dyDescent="0.35">
      <c r="A906" s="2" t="s">
        <v>5603</v>
      </c>
      <c r="B906" s="4">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s="9">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4">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s="9">
        <f t="shared" si="42"/>
        <v>40.5</v>
      </c>
      <c r="N907" t="str">
        <f t="shared" si="43"/>
        <v>Arabica</v>
      </c>
      <c r="O907" t="str">
        <f t="shared" si="44"/>
        <v>Medium</v>
      </c>
      <c r="P907" t="str">
        <f>_xlfn.XLOOKUP(Orders[[#This Row],[Customer ID]],customers!$A$1:$A$1001,customers!$I$1:$I$1001,,0)</f>
        <v>Yes</v>
      </c>
    </row>
    <row r="908" spans="1:16" x14ac:dyDescent="0.35">
      <c r="A908" s="2" t="s">
        <v>5614</v>
      </c>
      <c r="B908" s="4">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s="9">
        <f t="shared" si="42"/>
        <v>27</v>
      </c>
      <c r="N908" t="str">
        <f t="shared" si="43"/>
        <v>Arabica</v>
      </c>
      <c r="O908" t="str">
        <f t="shared" si="44"/>
        <v>Medium</v>
      </c>
      <c r="P908" t="str">
        <f>_xlfn.XLOOKUP(Orders[[#This Row],[Customer ID]],customers!$A$1:$A$1001,customers!$I$1:$I$1001,,0)</f>
        <v>Yes</v>
      </c>
    </row>
    <row r="909" spans="1:16" x14ac:dyDescent="0.35">
      <c r="A909" s="2" t="s">
        <v>5620</v>
      </c>
      <c r="B909" s="4">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s="9">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4">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s="9">
        <f t="shared" si="42"/>
        <v>59.75</v>
      </c>
      <c r="N910" t="str">
        <f t="shared" si="43"/>
        <v>Robusta</v>
      </c>
      <c r="O910" t="str">
        <f t="shared" si="44"/>
        <v>Light</v>
      </c>
      <c r="P910" t="str">
        <f>_xlfn.XLOOKUP(Orders[[#This Row],[Customer ID]],customers!$A$1:$A$1001,customers!$I$1:$I$1001,,0)</f>
        <v>No</v>
      </c>
    </row>
    <row r="911" spans="1:16" x14ac:dyDescent="0.35">
      <c r="A911" s="2" t="s">
        <v>5632</v>
      </c>
      <c r="B911" s="4">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s="9">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4">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s="9">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4">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s="9">
        <f t="shared" si="42"/>
        <v>45</v>
      </c>
      <c r="N913" t="str">
        <f t="shared" si="43"/>
        <v>Arabica</v>
      </c>
      <c r="O913" t="str">
        <f t="shared" si="44"/>
        <v>Medium</v>
      </c>
      <c r="P913" t="str">
        <f>_xlfn.XLOOKUP(Orders[[#This Row],[Customer ID]],customers!$A$1:$A$1001,customers!$I$1:$I$1001,,0)</f>
        <v>Yes</v>
      </c>
    </row>
    <row r="914" spans="1:16" x14ac:dyDescent="0.35">
      <c r="A914" s="2" t="s">
        <v>5649</v>
      </c>
      <c r="B914" s="4">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s="9">
        <f t="shared" si="42"/>
        <v>137.31</v>
      </c>
      <c r="N914" t="str">
        <f t="shared" si="43"/>
        <v>Robusta</v>
      </c>
      <c r="O914" t="str">
        <f t="shared" si="44"/>
        <v>Medium</v>
      </c>
      <c r="P914" t="str">
        <f>_xlfn.XLOOKUP(Orders[[#This Row],[Customer ID]],customers!$A$1:$A$1001,customers!$I$1:$I$1001,,0)</f>
        <v>Yes</v>
      </c>
    </row>
    <row r="915" spans="1:16" x14ac:dyDescent="0.35">
      <c r="A915" s="2" t="s">
        <v>5654</v>
      </c>
      <c r="B915" s="4">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s="9">
        <f t="shared" si="42"/>
        <v>6.75</v>
      </c>
      <c r="N915" t="str">
        <f t="shared" si="43"/>
        <v>Arabica</v>
      </c>
      <c r="O915" t="str">
        <f t="shared" si="44"/>
        <v>Medium</v>
      </c>
      <c r="P915" t="str">
        <f>_xlfn.XLOOKUP(Orders[[#This Row],[Customer ID]],customers!$A$1:$A$1001,customers!$I$1:$I$1001,,0)</f>
        <v>No</v>
      </c>
    </row>
    <row r="916" spans="1:16" x14ac:dyDescent="0.35">
      <c r="A916" s="2" t="s">
        <v>5660</v>
      </c>
      <c r="B916" s="4">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s="9">
        <f t="shared" si="42"/>
        <v>45</v>
      </c>
      <c r="N916" t="str">
        <f t="shared" si="43"/>
        <v>Arabica</v>
      </c>
      <c r="O916" t="str">
        <f t="shared" si="44"/>
        <v>Medium</v>
      </c>
      <c r="P916" t="str">
        <f>_xlfn.XLOOKUP(Orders[[#This Row],[Customer ID]],customers!$A$1:$A$1001,customers!$I$1:$I$1001,,0)</f>
        <v>No</v>
      </c>
    </row>
    <row r="917" spans="1:16" x14ac:dyDescent="0.35">
      <c r="A917" s="2" t="s">
        <v>5666</v>
      </c>
      <c r="B917" s="4">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s="9">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4">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s="9">
        <f t="shared" si="42"/>
        <v>3.645</v>
      </c>
      <c r="N918" t="str">
        <f t="shared" si="43"/>
        <v>Excelsa</v>
      </c>
      <c r="O918" t="str">
        <f t="shared" si="44"/>
        <v>Dark</v>
      </c>
      <c r="P918" t="str">
        <f>_xlfn.XLOOKUP(Orders[[#This Row],[Customer ID]],customers!$A$1:$A$1001,customers!$I$1:$I$1001,,0)</f>
        <v>Yes</v>
      </c>
    </row>
    <row r="919" spans="1:16" x14ac:dyDescent="0.35">
      <c r="A919" s="2" t="s">
        <v>5676</v>
      </c>
      <c r="B919" s="4">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s="9">
        <f t="shared" si="42"/>
        <v>6.75</v>
      </c>
      <c r="N919" t="str">
        <f t="shared" si="43"/>
        <v>Arabica</v>
      </c>
      <c r="O919" t="str">
        <f t="shared" si="44"/>
        <v>Medium</v>
      </c>
      <c r="P919" t="str">
        <f>_xlfn.XLOOKUP(Orders[[#This Row],[Customer ID]],customers!$A$1:$A$1001,customers!$I$1:$I$1001,,0)</f>
        <v>No</v>
      </c>
    </row>
    <row r="920" spans="1:16" x14ac:dyDescent="0.35">
      <c r="A920" s="2" t="s">
        <v>5676</v>
      </c>
      <c r="B920" s="4">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s="9">
        <f t="shared" si="42"/>
        <v>21.87</v>
      </c>
      <c r="N920" t="str">
        <f t="shared" si="43"/>
        <v>Excelsa</v>
      </c>
      <c r="O920" t="str">
        <f t="shared" si="44"/>
        <v>Dark</v>
      </c>
      <c r="P920" t="str">
        <f>_xlfn.XLOOKUP(Orders[[#This Row],[Customer ID]],customers!$A$1:$A$1001,customers!$I$1:$I$1001,,0)</f>
        <v>No</v>
      </c>
    </row>
    <row r="921" spans="1:16" x14ac:dyDescent="0.35">
      <c r="A921" s="2" t="s">
        <v>5687</v>
      </c>
      <c r="B921" s="4">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s="9">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4">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s="9">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4">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s="9">
        <f t="shared" si="42"/>
        <v>7.77</v>
      </c>
      <c r="N923" t="str">
        <f t="shared" si="43"/>
        <v>Liberica</v>
      </c>
      <c r="O923" t="str">
        <f t="shared" si="44"/>
        <v>Dark</v>
      </c>
      <c r="P923" t="str">
        <f>_xlfn.XLOOKUP(Orders[[#This Row],[Customer ID]],customers!$A$1:$A$1001,customers!$I$1:$I$1001,,0)</f>
        <v>No</v>
      </c>
    </row>
    <row r="924" spans="1:16" x14ac:dyDescent="0.35">
      <c r="A924" s="2" t="s">
        <v>5705</v>
      </c>
      <c r="B924" s="4">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s="9">
        <f t="shared" si="42"/>
        <v>67.5</v>
      </c>
      <c r="N924" t="str">
        <f t="shared" si="43"/>
        <v>Arabica</v>
      </c>
      <c r="O924" t="str">
        <f t="shared" si="44"/>
        <v>Medium</v>
      </c>
      <c r="P924" t="str">
        <f>_xlfn.XLOOKUP(Orders[[#This Row],[Customer ID]],customers!$A$1:$A$1001,customers!$I$1:$I$1001,,0)</f>
        <v>Yes</v>
      </c>
    </row>
    <row r="925" spans="1:16" x14ac:dyDescent="0.35">
      <c r="A925" s="2" t="s">
        <v>5709</v>
      </c>
      <c r="B925" s="4">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s="9">
        <f t="shared" si="42"/>
        <v>27.945</v>
      </c>
      <c r="N925" t="str">
        <f t="shared" si="43"/>
        <v>Excelsa</v>
      </c>
      <c r="O925" t="str">
        <f t="shared" si="44"/>
        <v>Dark</v>
      </c>
      <c r="P925" t="str">
        <f>_xlfn.XLOOKUP(Orders[[#This Row],[Customer ID]],customers!$A$1:$A$1001,customers!$I$1:$I$1001,,0)</f>
        <v>No</v>
      </c>
    </row>
    <row r="926" spans="1:16" x14ac:dyDescent="0.35">
      <c r="A926" s="2" t="s">
        <v>5715</v>
      </c>
      <c r="B926" s="4">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s="9">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4">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s="9">
        <f t="shared" si="42"/>
        <v>20.25</v>
      </c>
      <c r="N927" t="str">
        <f t="shared" si="43"/>
        <v>Arabica</v>
      </c>
      <c r="O927" t="str">
        <f t="shared" si="44"/>
        <v>Medium</v>
      </c>
      <c r="P927" t="str">
        <f>_xlfn.XLOOKUP(Orders[[#This Row],[Customer ID]],customers!$A$1:$A$1001,customers!$I$1:$I$1001,,0)</f>
        <v>No</v>
      </c>
    </row>
    <row r="928" spans="1:16" x14ac:dyDescent="0.35">
      <c r="A928" s="2" t="s">
        <v>5725</v>
      </c>
      <c r="B928" s="4">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s="9">
        <f t="shared" si="42"/>
        <v>33.75</v>
      </c>
      <c r="N928" t="str">
        <f t="shared" si="43"/>
        <v>Arabica</v>
      </c>
      <c r="O928" t="str">
        <f t="shared" si="44"/>
        <v>Medium</v>
      </c>
      <c r="P928" t="str">
        <f>_xlfn.XLOOKUP(Orders[[#This Row],[Customer ID]],customers!$A$1:$A$1001,customers!$I$1:$I$1001,,0)</f>
        <v>Yes</v>
      </c>
    </row>
    <row r="929" spans="1:16" x14ac:dyDescent="0.35">
      <c r="A929" s="2" t="s">
        <v>5731</v>
      </c>
      <c r="B929" s="4">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s="9">
        <f t="shared" si="42"/>
        <v>111.78</v>
      </c>
      <c r="N929" t="str">
        <f t="shared" si="43"/>
        <v>Excelsa</v>
      </c>
      <c r="O929" t="str">
        <f t="shared" si="44"/>
        <v>Dark</v>
      </c>
      <c r="P929" t="str">
        <f>_xlfn.XLOOKUP(Orders[[#This Row],[Customer ID]],customers!$A$1:$A$1001,customers!$I$1:$I$1001,,0)</f>
        <v>No</v>
      </c>
    </row>
    <row r="930" spans="1:16" x14ac:dyDescent="0.35">
      <c r="A930" s="2" t="s">
        <v>5737</v>
      </c>
      <c r="B930" s="4">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s="9">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4">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s="9">
        <f t="shared" si="42"/>
        <v>8.91</v>
      </c>
      <c r="N931" t="str">
        <f t="shared" si="43"/>
        <v>Excelsa</v>
      </c>
      <c r="O931" t="str">
        <f t="shared" si="44"/>
        <v>Light</v>
      </c>
      <c r="P931" t="str">
        <f>_xlfn.XLOOKUP(Orders[[#This Row],[Customer ID]],customers!$A$1:$A$1001,customers!$I$1:$I$1001,,0)</f>
        <v>Yes</v>
      </c>
    </row>
    <row r="932" spans="1:16" x14ac:dyDescent="0.35">
      <c r="A932" s="2" t="s">
        <v>5748</v>
      </c>
      <c r="B932" s="4">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s="9">
        <f t="shared" si="42"/>
        <v>12.15</v>
      </c>
      <c r="N932" t="str">
        <f t="shared" si="43"/>
        <v>Excelsa</v>
      </c>
      <c r="O932" t="str">
        <f t="shared" si="44"/>
        <v>Dark</v>
      </c>
      <c r="P932" t="str">
        <f>_xlfn.XLOOKUP(Orders[[#This Row],[Customer ID]],customers!$A$1:$A$1001,customers!$I$1:$I$1001,,0)</f>
        <v>Yes</v>
      </c>
    </row>
    <row r="933" spans="1:16" x14ac:dyDescent="0.35">
      <c r="A933" s="2" t="s">
        <v>5753</v>
      </c>
      <c r="B933" s="4">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s="9">
        <f t="shared" si="42"/>
        <v>23.88</v>
      </c>
      <c r="N933" t="str">
        <f t="shared" si="43"/>
        <v>Arabica</v>
      </c>
      <c r="O933" t="str">
        <f t="shared" si="44"/>
        <v>Dark</v>
      </c>
      <c r="P933" t="str">
        <f>_xlfn.XLOOKUP(Orders[[#This Row],[Customer ID]],customers!$A$1:$A$1001,customers!$I$1:$I$1001,,0)</f>
        <v>Yes</v>
      </c>
    </row>
    <row r="934" spans="1:16" x14ac:dyDescent="0.35">
      <c r="A934" s="2" t="s">
        <v>5757</v>
      </c>
      <c r="B934" s="4">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s="9">
        <f t="shared" si="42"/>
        <v>55</v>
      </c>
      <c r="N934" t="str">
        <f t="shared" si="43"/>
        <v>Excelsa</v>
      </c>
      <c r="O934" t="str">
        <f t="shared" si="44"/>
        <v>Medium</v>
      </c>
      <c r="P934" t="str">
        <f>_xlfn.XLOOKUP(Orders[[#This Row],[Customer ID]],customers!$A$1:$A$1001,customers!$I$1:$I$1001,,0)</f>
        <v>No</v>
      </c>
    </row>
    <row r="935" spans="1:16" x14ac:dyDescent="0.35">
      <c r="A935" s="2" t="s">
        <v>5763</v>
      </c>
      <c r="B935" s="4">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s="9">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4">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s="9">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4">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s="9">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4">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s="9">
        <f t="shared" si="42"/>
        <v>23.31</v>
      </c>
      <c r="N938" t="str">
        <f t="shared" si="43"/>
        <v>Liberica</v>
      </c>
      <c r="O938" t="str">
        <f t="shared" si="44"/>
        <v>Dark</v>
      </c>
      <c r="P938" t="str">
        <f>_xlfn.XLOOKUP(Orders[[#This Row],[Customer ID]],customers!$A$1:$A$1001,customers!$I$1:$I$1001,,0)</f>
        <v>Yes</v>
      </c>
    </row>
    <row r="939" spans="1:16" x14ac:dyDescent="0.35">
      <c r="A939" s="2" t="s">
        <v>5780</v>
      </c>
      <c r="B939" s="4">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s="9">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4">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s="9">
        <f t="shared" si="42"/>
        <v>74.25</v>
      </c>
      <c r="N940" t="str">
        <f t="shared" si="43"/>
        <v>Excelsa</v>
      </c>
      <c r="O940" t="str">
        <f t="shared" si="44"/>
        <v>Light</v>
      </c>
      <c r="P940" t="str">
        <f>_xlfn.XLOOKUP(Orders[[#This Row],[Customer ID]],customers!$A$1:$A$1001,customers!$I$1:$I$1001,,0)</f>
        <v>Yes</v>
      </c>
    </row>
    <row r="941" spans="1:16" x14ac:dyDescent="0.35">
      <c r="A941" s="2" t="s">
        <v>5797</v>
      </c>
      <c r="B941" s="4">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s="9">
        <f t="shared" si="42"/>
        <v>28.53</v>
      </c>
      <c r="N941" t="str">
        <f t="shared" si="43"/>
        <v>Liberica</v>
      </c>
      <c r="O941" t="str">
        <f t="shared" si="44"/>
        <v>Light</v>
      </c>
      <c r="P941" t="str">
        <f>_xlfn.XLOOKUP(Orders[[#This Row],[Customer ID]],customers!$A$1:$A$1001,customers!$I$1:$I$1001,,0)</f>
        <v>No</v>
      </c>
    </row>
    <row r="942" spans="1:16" x14ac:dyDescent="0.35">
      <c r="A942" s="2" t="s">
        <v>5803</v>
      </c>
      <c r="B942" s="4">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s="9">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4">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s="9">
        <f t="shared" si="42"/>
        <v>15.54</v>
      </c>
      <c r="N943" t="str">
        <f t="shared" si="43"/>
        <v>Arabica</v>
      </c>
      <c r="O943" t="str">
        <f t="shared" si="44"/>
        <v>Light</v>
      </c>
      <c r="P943" t="str">
        <f>_xlfn.XLOOKUP(Orders[[#This Row],[Customer ID]],customers!$A$1:$A$1001,customers!$I$1:$I$1001,,0)</f>
        <v>Yes</v>
      </c>
    </row>
    <row r="944" spans="1:16" x14ac:dyDescent="0.35">
      <c r="A944" s="2" t="s">
        <v>5816</v>
      </c>
      <c r="B944" s="4">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s="9">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4">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s="9">
        <f t="shared" si="42"/>
        <v>46.62</v>
      </c>
      <c r="N945" t="str">
        <f t="shared" si="43"/>
        <v>Arabica</v>
      </c>
      <c r="O945" t="str">
        <f t="shared" si="44"/>
        <v>Light</v>
      </c>
      <c r="P945" t="str">
        <f>_xlfn.XLOOKUP(Orders[[#This Row],[Customer ID]],customers!$A$1:$A$1001,customers!$I$1:$I$1001,,0)</f>
        <v>No</v>
      </c>
    </row>
    <row r="946" spans="1:16" x14ac:dyDescent="0.35">
      <c r="A946" s="2" t="s">
        <v>5828</v>
      </c>
      <c r="B946" s="4">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s="9">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4">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s="9">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4">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s="9">
        <f t="shared" si="42"/>
        <v>23.31</v>
      </c>
      <c r="N948" t="str">
        <f t="shared" si="43"/>
        <v>Liberica</v>
      </c>
      <c r="O948" t="str">
        <f t="shared" si="44"/>
        <v>Dark</v>
      </c>
      <c r="P948" t="str">
        <f>_xlfn.XLOOKUP(Orders[[#This Row],[Customer ID]],customers!$A$1:$A$1001,customers!$I$1:$I$1001,,0)</f>
        <v>No</v>
      </c>
    </row>
    <row r="949" spans="1:16" x14ac:dyDescent="0.35">
      <c r="A949" s="2" t="s">
        <v>5844</v>
      </c>
      <c r="B949" s="4">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s="9">
        <f t="shared" si="42"/>
        <v>11.25</v>
      </c>
      <c r="N949" t="str">
        <f t="shared" si="43"/>
        <v>Arabica</v>
      </c>
      <c r="O949" t="str">
        <f t="shared" si="44"/>
        <v>Medium</v>
      </c>
      <c r="P949" t="str">
        <f>_xlfn.XLOOKUP(Orders[[#This Row],[Customer ID]],customers!$A$1:$A$1001,customers!$I$1:$I$1001,,0)</f>
        <v>No</v>
      </c>
    </row>
    <row r="950" spans="1:16" x14ac:dyDescent="0.35">
      <c r="A950" s="2" t="s">
        <v>5849</v>
      </c>
      <c r="B950" s="4">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s="9">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4">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s="9">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4">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s="9">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4">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s="9">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4">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s="9">
        <f t="shared" si="42"/>
        <v>22.5</v>
      </c>
      <c r="N954" t="str">
        <f t="shared" si="43"/>
        <v>Arabica</v>
      </c>
      <c r="O954" t="str">
        <f t="shared" si="44"/>
        <v>Medium</v>
      </c>
      <c r="P954" t="str">
        <f>_xlfn.XLOOKUP(Orders[[#This Row],[Customer ID]],customers!$A$1:$A$1001,customers!$I$1:$I$1001,,0)</f>
        <v>Yes</v>
      </c>
    </row>
    <row r="955" spans="1:16" x14ac:dyDescent="0.35">
      <c r="A955" s="2" t="s">
        <v>5878</v>
      </c>
      <c r="B955" s="4">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s="9">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4">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s="9">
        <f t="shared" si="42"/>
        <v>27.945</v>
      </c>
      <c r="N956" t="str">
        <f t="shared" si="43"/>
        <v>Excelsa</v>
      </c>
      <c r="O956" t="str">
        <f t="shared" si="44"/>
        <v>Dark</v>
      </c>
      <c r="P956" t="str">
        <f>_xlfn.XLOOKUP(Orders[[#This Row],[Customer ID]],customers!$A$1:$A$1001,customers!$I$1:$I$1001,,0)</f>
        <v>Yes</v>
      </c>
    </row>
    <row r="957" spans="1:16" x14ac:dyDescent="0.35">
      <c r="A957" s="2" t="s">
        <v>5890</v>
      </c>
      <c r="B957" s="4">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s="9">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4">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s="9">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4">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s="9">
        <f t="shared" si="42"/>
        <v>14.85</v>
      </c>
      <c r="N959" t="str">
        <f t="shared" si="43"/>
        <v>Excelsa</v>
      </c>
      <c r="O959" t="str">
        <f t="shared" si="44"/>
        <v>Light</v>
      </c>
      <c r="P959" t="str">
        <f>_xlfn.XLOOKUP(Orders[[#This Row],[Customer ID]],customers!$A$1:$A$1001,customers!$I$1:$I$1001,,0)</f>
        <v>Yes</v>
      </c>
    </row>
    <row r="960" spans="1:16" x14ac:dyDescent="0.35">
      <c r="A960" s="2" t="s">
        <v>5890</v>
      </c>
      <c r="B960" s="4">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s="9">
        <f t="shared" si="42"/>
        <v>7.77</v>
      </c>
      <c r="N960" t="str">
        <f t="shared" si="43"/>
        <v>Arabica</v>
      </c>
      <c r="O960" t="str">
        <f t="shared" si="44"/>
        <v>Light</v>
      </c>
      <c r="P960" t="str">
        <f>_xlfn.XLOOKUP(Orders[[#This Row],[Customer ID]],customers!$A$1:$A$1001,customers!$I$1:$I$1001,,0)</f>
        <v>Yes</v>
      </c>
    </row>
    <row r="961" spans="1:16" x14ac:dyDescent="0.35">
      <c r="A961" s="2" t="s">
        <v>5910</v>
      </c>
      <c r="B961" s="4">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s="9">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4">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s="9">
        <f t="shared" si="42"/>
        <v>79.25</v>
      </c>
      <c r="N962" t="str">
        <f t="shared" si="43"/>
        <v>Liberica</v>
      </c>
      <c r="O962" t="str">
        <f t="shared" si="44"/>
        <v>Light</v>
      </c>
      <c r="P962" t="str">
        <f>_xlfn.XLOOKUP(Orders[[#This Row],[Customer ID]],customers!$A$1:$A$1001,customers!$I$1:$I$1001,,0)</f>
        <v>Yes</v>
      </c>
    </row>
    <row r="963" spans="1:16" x14ac:dyDescent="0.35">
      <c r="A963" s="2" t="s">
        <v>5921</v>
      </c>
      <c r="B963" s="4">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s="9">
        <f t="shared" ref="M963:M1001" si="45">L963*E963</f>
        <v>45.769999999999996</v>
      </c>
      <c r="N963" t="str">
        <f t="shared" ref="N963:N1001" si="46">IF(I963="Rob", "Robusta",IF(I963="Exc", "Excelsa", IF(I963="Ara", "Arabica", IF(I963="Lib","Liberica",""))))</f>
        <v>Arabica</v>
      </c>
      <c r="O963" t="str">
        <f t="shared" ref="O963:O1001" si="47">IF(J963="M", "Medium",IF(J963="L", "Light", IF(J963="D","Dark","")))</f>
        <v>Dark</v>
      </c>
      <c r="P963" t="str">
        <f>_xlfn.XLOOKUP(Orders[[#This Row],[Customer ID]],customers!$A$1:$A$1001,customers!$I$1:$I$1001,,0)</f>
        <v>Yes</v>
      </c>
    </row>
    <row r="964" spans="1:16" x14ac:dyDescent="0.35">
      <c r="A964" s="2" t="s">
        <v>5926</v>
      </c>
      <c r="B964" s="4">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s="9">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4">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s="9">
        <f t="shared" si="45"/>
        <v>23.88</v>
      </c>
      <c r="N965" t="str">
        <f t="shared" si="46"/>
        <v>Robusta</v>
      </c>
      <c r="O965" t="str">
        <f t="shared" si="47"/>
        <v>Medium</v>
      </c>
      <c r="P965" t="str">
        <f>_xlfn.XLOOKUP(Orders[[#This Row],[Customer ID]],customers!$A$1:$A$1001,customers!$I$1:$I$1001,,0)</f>
        <v>Yes</v>
      </c>
    </row>
    <row r="966" spans="1:16" x14ac:dyDescent="0.35">
      <c r="A966" s="2" t="s">
        <v>5938</v>
      </c>
      <c r="B966" s="4">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s="9">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4">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s="9">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4">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s="9">
        <f t="shared" si="45"/>
        <v>53.46</v>
      </c>
      <c r="N968" t="str">
        <f t="shared" si="46"/>
        <v>Excelsa</v>
      </c>
      <c r="O968" t="str">
        <f t="shared" si="47"/>
        <v>Light</v>
      </c>
      <c r="P968" t="str">
        <f>_xlfn.XLOOKUP(Orders[[#This Row],[Customer ID]],customers!$A$1:$A$1001,customers!$I$1:$I$1001,,0)</f>
        <v>Yes</v>
      </c>
    </row>
    <row r="969" spans="1:16" x14ac:dyDescent="0.35">
      <c r="A969" s="2" t="s">
        <v>5955</v>
      </c>
      <c r="B969" s="4">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s="9">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4">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s="9">
        <f t="shared" si="45"/>
        <v>5.97</v>
      </c>
      <c r="N970" t="str">
        <f t="shared" si="46"/>
        <v>Robusta</v>
      </c>
      <c r="O970" t="str">
        <f t="shared" si="47"/>
        <v>Medium</v>
      </c>
      <c r="P970" t="str">
        <f>_xlfn.XLOOKUP(Orders[[#This Row],[Customer ID]],customers!$A$1:$A$1001,customers!$I$1:$I$1001,,0)</f>
        <v>No</v>
      </c>
    </row>
    <row r="971" spans="1:16" x14ac:dyDescent="0.35">
      <c r="A971" s="2" t="s">
        <v>5967</v>
      </c>
      <c r="B971" s="4">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s="9">
        <f t="shared" si="45"/>
        <v>12.95</v>
      </c>
      <c r="N971" t="str">
        <f t="shared" si="46"/>
        <v>Liberica</v>
      </c>
      <c r="O971" t="str">
        <f t="shared" si="47"/>
        <v>Dark</v>
      </c>
      <c r="P971" t="str">
        <f>_xlfn.XLOOKUP(Orders[[#This Row],[Customer ID]],customers!$A$1:$A$1001,customers!$I$1:$I$1001,,0)</f>
        <v>Yes</v>
      </c>
    </row>
    <row r="972" spans="1:16" x14ac:dyDescent="0.35">
      <c r="A972" s="2" t="s">
        <v>5973</v>
      </c>
      <c r="B972" s="4">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s="9">
        <f t="shared" si="45"/>
        <v>8.25</v>
      </c>
      <c r="N972" t="str">
        <f t="shared" si="46"/>
        <v>Excelsa</v>
      </c>
      <c r="O972" t="str">
        <f t="shared" si="47"/>
        <v>Medium</v>
      </c>
      <c r="P972" t="str">
        <f>_xlfn.XLOOKUP(Orders[[#This Row],[Customer ID]],customers!$A$1:$A$1001,customers!$I$1:$I$1001,,0)</f>
        <v>No</v>
      </c>
    </row>
    <row r="973" spans="1:16" x14ac:dyDescent="0.35">
      <c r="A973" s="2" t="s">
        <v>5978</v>
      </c>
      <c r="B973" s="4">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s="9">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4">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s="9">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4">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s="9">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4">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s="9">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4">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s="9">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4">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s="9">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4">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s="9">
        <f t="shared" si="45"/>
        <v>59.75</v>
      </c>
      <c r="N979" t="str">
        <f t="shared" si="46"/>
        <v>Robusta</v>
      </c>
      <c r="O979" t="str">
        <f t="shared" si="47"/>
        <v>Light</v>
      </c>
      <c r="P979" t="str">
        <f>_xlfn.XLOOKUP(Orders[[#This Row],[Customer ID]],customers!$A$1:$A$1001,customers!$I$1:$I$1001,,0)</f>
        <v>No</v>
      </c>
    </row>
    <row r="980" spans="1:16" x14ac:dyDescent="0.35">
      <c r="A980" s="2" t="s">
        <v>6019</v>
      </c>
      <c r="B980" s="4">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s="9">
        <f t="shared" si="45"/>
        <v>23.31</v>
      </c>
      <c r="N980" t="str">
        <f t="shared" si="46"/>
        <v>Arabica</v>
      </c>
      <c r="O980" t="str">
        <f t="shared" si="47"/>
        <v>Light</v>
      </c>
      <c r="P980" t="str">
        <f>_xlfn.XLOOKUP(Orders[[#This Row],[Customer ID]],customers!$A$1:$A$1001,customers!$I$1:$I$1001,,0)</f>
        <v>No</v>
      </c>
    </row>
    <row r="981" spans="1:16" x14ac:dyDescent="0.35">
      <c r="A981" s="2" t="s">
        <v>6025</v>
      </c>
      <c r="B981" s="4">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s="9">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4">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s="9">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4">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s="9">
        <f t="shared" si="45"/>
        <v>21.87</v>
      </c>
      <c r="N983" t="str">
        <f t="shared" si="46"/>
        <v>Excelsa</v>
      </c>
      <c r="O983" t="str">
        <f t="shared" si="47"/>
        <v>Dark</v>
      </c>
      <c r="P983" t="str">
        <f>_xlfn.XLOOKUP(Orders[[#This Row],[Customer ID]],customers!$A$1:$A$1001,customers!$I$1:$I$1001,,0)</f>
        <v>Yes</v>
      </c>
    </row>
    <row r="984" spans="1:16" x14ac:dyDescent="0.35">
      <c r="A984" s="2" t="s">
        <v>6041</v>
      </c>
      <c r="B984" s="4">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s="9">
        <f t="shared" si="45"/>
        <v>23.9</v>
      </c>
      <c r="N984" t="str">
        <f t="shared" si="46"/>
        <v>Robusta</v>
      </c>
      <c r="O984" t="str">
        <f t="shared" si="47"/>
        <v>Light</v>
      </c>
      <c r="P984" t="str">
        <f>_xlfn.XLOOKUP(Orders[[#This Row],[Customer ID]],customers!$A$1:$A$1001,customers!$I$1:$I$1001,,0)</f>
        <v>Yes</v>
      </c>
    </row>
    <row r="985" spans="1:16" x14ac:dyDescent="0.35">
      <c r="A985" s="2" t="s">
        <v>6047</v>
      </c>
      <c r="B985" s="4">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s="9">
        <f t="shared" si="45"/>
        <v>6.75</v>
      </c>
      <c r="N985" t="str">
        <f t="shared" si="46"/>
        <v>Arabica</v>
      </c>
      <c r="O985" t="str">
        <f t="shared" si="47"/>
        <v>Medium</v>
      </c>
      <c r="P985" t="str">
        <f>_xlfn.XLOOKUP(Orders[[#This Row],[Customer ID]],customers!$A$1:$A$1001,customers!$I$1:$I$1001,,0)</f>
        <v>Yes</v>
      </c>
    </row>
    <row r="986" spans="1:16" x14ac:dyDescent="0.35">
      <c r="A986" s="2" t="s">
        <v>6053</v>
      </c>
      <c r="B986" s="4">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s="9">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4">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s="9">
        <f t="shared" si="45"/>
        <v>47.8</v>
      </c>
      <c r="N987" t="str">
        <f t="shared" si="46"/>
        <v>Robusta</v>
      </c>
      <c r="O987" t="str">
        <f t="shared" si="47"/>
        <v>Light</v>
      </c>
      <c r="P987" t="str">
        <f>_xlfn.XLOOKUP(Orders[[#This Row],[Customer ID]],customers!$A$1:$A$1001,customers!$I$1:$I$1001,,0)</f>
        <v>No</v>
      </c>
    </row>
    <row r="988" spans="1:16" x14ac:dyDescent="0.35">
      <c r="A988" s="2" t="s">
        <v>6064</v>
      </c>
      <c r="B988" s="4">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s="9">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4">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s="9">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4">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s="9">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4">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s="9">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4">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s="9">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4">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s="9">
        <f t="shared" si="45"/>
        <v>15.54</v>
      </c>
      <c r="N993" t="str">
        <f t="shared" si="46"/>
        <v>Liberica</v>
      </c>
      <c r="O993" t="str">
        <f t="shared" si="47"/>
        <v>Dark</v>
      </c>
      <c r="P993" t="str">
        <f>_xlfn.XLOOKUP(Orders[[#This Row],[Customer ID]],customers!$A$1:$A$1001,customers!$I$1:$I$1001,,0)</f>
        <v>No</v>
      </c>
    </row>
    <row r="994" spans="1:16" x14ac:dyDescent="0.35">
      <c r="A994" s="2" t="s">
        <v>6096</v>
      </c>
      <c r="B994" s="4">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s="9">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4">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s="9">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4">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s="9">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4">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s="9">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4">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s="9">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4">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s="9">
        <f t="shared" si="45"/>
        <v>27</v>
      </c>
      <c r="N999" t="str">
        <f t="shared" si="46"/>
        <v>Arabica</v>
      </c>
      <c r="O999" t="str">
        <f t="shared" si="47"/>
        <v>Medium</v>
      </c>
      <c r="P999" t="str">
        <f>_xlfn.XLOOKUP(Orders[[#This Row],[Customer ID]],customers!$A$1:$A$1001,customers!$I$1:$I$1001,,0)</f>
        <v>No</v>
      </c>
    </row>
    <row r="1000" spans="1:16" x14ac:dyDescent="0.35">
      <c r="A1000" s="2" t="s">
        <v>6127</v>
      </c>
      <c r="B1000" s="4">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s="9">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5">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9">
        <f>INDEX(products!$A$1:$G$49,MATCH(orders!$D1001,products!$A$1:$A$49,0),MATCH(orders!L$1,products!$A$1:$G$1,0))</f>
        <v>4.125</v>
      </c>
      <c r="M1001" s="9">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0" zoomScale="60" zoomScaleNormal="6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60" zoomScaleNormal="60"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Hashini Liyanage</cp:lastModifiedBy>
  <cp:revision/>
  <dcterms:created xsi:type="dcterms:W3CDTF">2022-11-26T09:51:45Z</dcterms:created>
  <dcterms:modified xsi:type="dcterms:W3CDTF">2023-10-18T11:03:29Z</dcterms:modified>
  <cp:category/>
  <cp:contentStatus/>
</cp:coreProperties>
</file>