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CO I" sheetId="1" state="visible" r:id="rId2"/>
    <sheet name="RESCO II" sheetId="2" state="visible" r:id="rId3"/>
    <sheet name="RESCO III" sheetId="3" state="visible" r:id="rId4"/>
    <sheet name="EPC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<sst xmlns="http://schemas.openxmlformats.org/spreadsheetml/2006/main" count="104" uniqueCount="49">
  <si>
    <t xml:space="preserve">Condition Precedent - Power Producer</t>
  </si>
  <si>
    <t xml:space="preserve">Condition Subsequent</t>
  </si>
  <si>
    <t xml:space="preserve">Site Identification Number</t>
  </si>
  <si>
    <t xml:space="preserve">PG</t>
  </si>
  <si>
    <t xml:space="preserve">District</t>
  </si>
  <si>
    <t xml:space="preserve">Developer</t>
  </si>
  <si>
    <t xml:space="preserve">Category of Institution</t>
  </si>
  <si>
    <t xml:space="preserve">Category of System</t>
  </si>
  <si>
    <t xml:space="preserve">Estimated Capacity</t>
  </si>
  <si>
    <t xml:space="preserve">LICA Signing Date</t>
  </si>
  <si>
    <t xml:space="preserve">LICA acceptance Date (Dev)</t>
  </si>
  <si>
    <t xml:space="preserve">CPBG Amount</t>
  </si>
  <si>
    <t xml:space="preserve">CPBG Submission Date</t>
  </si>
  <si>
    <t xml:space="preserve">PPA signing date</t>
  </si>
  <si>
    <t xml:space="preserve">Survey Report</t>
  </si>
  <si>
    <t xml:space="preserve">Finalised SPV Capacity</t>
  </si>
  <si>
    <t xml:space="preserve">Inc / Dec % wrt estimated</t>
  </si>
  <si>
    <t xml:space="preserve">SNA Capacity Approval Date</t>
  </si>
  <si>
    <t xml:space="preserve">Revised CPBG submission Date
Effective PPA date</t>
  </si>
  <si>
    <t xml:space="preserve">Extension provided for CP Fulfilment</t>
  </si>
  <si>
    <t xml:space="preserve">NM application submission date</t>
  </si>
  <si>
    <t xml:space="preserve">Project layout Date</t>
  </si>
  <si>
    <t xml:space="preserve">BoM Date</t>
  </si>
  <si>
    <t xml:space="preserve">COD Milestone</t>
  </si>
  <si>
    <t xml:space="preserve">Extension provided for CS Fulfilment</t>
  </si>
  <si>
    <t xml:space="preserve">LD deduction start date</t>
  </si>
  <si>
    <t xml:space="preserve">Accumulated LD for non compliance CS Fulfilment</t>
  </si>
  <si>
    <t xml:space="preserve">Project Completion date</t>
  </si>
  <si>
    <t xml:space="preserve">NM approval (for C1) </t>
  </si>
  <si>
    <t xml:space="preserve">Advanced Subsidy Taken?</t>
  </si>
  <si>
    <t xml:space="preserve">A</t>
  </si>
  <si>
    <t xml:space="preserve">D1</t>
  </si>
  <si>
    <t xml:space="preserve">Hero</t>
  </si>
  <si>
    <t xml:space="preserve">Hospital</t>
  </si>
  <si>
    <t xml:space="preserve">Net Metered</t>
  </si>
  <si>
    <t xml:space="preserve">D2</t>
  </si>
  <si>
    <t xml:space="preserve">Tepsol</t>
  </si>
  <si>
    <t xml:space="preserve">College</t>
  </si>
  <si>
    <t xml:space="preserve">Captive</t>
  </si>
  <si>
    <t xml:space="preserve">B</t>
  </si>
  <si>
    <t xml:space="preserve">Archita</t>
  </si>
  <si>
    <t xml:space="preserve">D3</t>
  </si>
  <si>
    <t xml:space="preserve">E</t>
  </si>
  <si>
    <t xml:space="preserve">D</t>
  </si>
  <si>
    <t xml:space="preserve">F</t>
  </si>
  <si>
    <t xml:space="preserve">LD</t>
  </si>
  <si>
    <t xml:space="preserve">SCOD key baad 5% , 9 months, 5% for 10 more weeks or cancel ppa and pay LD</t>
  </si>
  <si>
    <t xml:space="preserve">CS delay, 2% upto 4 weeks then terminate</t>
  </si>
  <si>
    <t xml:space="preserve">0.5% for every milestone, beyond 10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</si>
</sst>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DD/MM/YY"/>
    <numFmt numFmtId="167" formatCode="0.00%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E69138"/>
      </patternFill>
    </fill>
    <fill>
      <patternFill patternType="solid">
        <fgColor rgb="FFE69138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691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8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R6" activeCellId="0" sqref="R6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3.86"/>
    <col collapsed="false" customWidth="true" hidden="false" outlineLevel="0" max="3" min="3" style="0" width="6.87"/>
    <col collapsed="false" customWidth="true" hidden="false" outlineLevel="0" max="4" min="4" style="0" width="10.97"/>
    <col collapsed="false" customWidth="true" hidden="false" outlineLevel="0" max="5" min="5" style="0" width="10.14"/>
    <col collapsed="false" customWidth="true" hidden="false" outlineLevel="0" max="6" min="6" style="0" width="11.43"/>
    <col collapsed="false" customWidth="true" hidden="false" outlineLevel="0" max="7" min="7" style="0" width="10.41"/>
    <col collapsed="false" customWidth="true" hidden="false" outlineLevel="0" max="8" min="8" style="0" width="9.59"/>
    <col collapsed="false" customWidth="true" hidden="false" outlineLevel="0" max="9" min="9" style="0" width="11.25"/>
    <col collapsed="false" customWidth="true" hidden="false" outlineLevel="0" max="10" min="10" style="0" width="8.38"/>
    <col collapsed="false" customWidth="true" hidden="false" outlineLevel="0" max="11" min="11" style="0" width="11.81"/>
    <col collapsed="false" customWidth="true" hidden="false" outlineLevel="0" max="12" min="12" style="0" width="9.59"/>
    <col collapsed="false" customWidth="true" hidden="false" outlineLevel="0" max="13" min="13" style="0" width="10"/>
    <col collapsed="false" customWidth="true" hidden="false" outlineLevel="0" max="14" min="14" style="0" width="12.86"/>
    <col collapsed="false" customWidth="true" hidden="false" outlineLevel="0" max="15" min="15" style="0" width="9.13"/>
    <col collapsed="false" customWidth="true" hidden="false" outlineLevel="0" max="16" min="16" style="0" width="9.43"/>
    <col collapsed="false" customWidth="true" hidden="false" outlineLevel="0" max="17" min="17" style="0" width="17.09"/>
    <col collapsed="false" customWidth="true" hidden="false" outlineLevel="0" max="18" min="18" style="0" width="10.56"/>
    <col collapsed="false" customWidth="true" hidden="false" outlineLevel="0" max="19" min="19" style="0" width="11.52"/>
    <col collapsed="false" customWidth="true" hidden="false" outlineLevel="0" max="22" min="20" style="0" width="8.52"/>
    <col collapsed="false" customWidth="true" hidden="false" outlineLevel="0" max="24" min="23" style="0" width="10.71"/>
    <col collapsed="false" customWidth="true" hidden="false" outlineLevel="0" max="25" min="25" style="0" width="17.64"/>
    <col collapsed="false" customWidth="true" hidden="false" outlineLevel="0" max="28" min="26" style="0" width="11.52"/>
  </cols>
  <sheetData>
    <row r="1" customFormat="false" ht="14.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M1" s="2"/>
      <c r="N1" s="2"/>
      <c r="O1" s="2"/>
      <c r="P1" s="2"/>
      <c r="Q1" s="2"/>
      <c r="R1" s="1"/>
      <c r="S1" s="3" t="s">
        <v>1</v>
      </c>
      <c r="T1" s="3"/>
      <c r="U1" s="3"/>
      <c r="V1" s="3"/>
      <c r="W1" s="1"/>
      <c r="X1" s="1"/>
      <c r="Y1" s="1"/>
      <c r="Z1" s="1"/>
      <c r="AA1" s="1"/>
      <c r="AB1" s="1"/>
    </row>
    <row r="2" customFormat="false" ht="67.15" hidden="false" customHeight="true" outlineLevel="0" collapsed="false">
      <c r="A2" s="4" t="s">
        <v>2</v>
      </c>
      <c r="B2" s="4" t="s">
        <v>3</v>
      </c>
      <c r="C2" s="1" t="s">
        <v>4</v>
      </c>
      <c r="D2" s="4" t="s">
        <v>5</v>
      </c>
      <c r="E2" s="4" t="s">
        <v>6</v>
      </c>
      <c r="F2" s="4" t="s">
        <v>7</v>
      </c>
      <c r="G2" s="1" t="s">
        <v>8</v>
      </c>
      <c r="H2" s="4" t="s">
        <v>9</v>
      </c>
      <c r="I2" s="4" t="s">
        <v>10</v>
      </c>
      <c r="J2" s="5" t="s">
        <v>11</v>
      </c>
      <c r="K2" s="5" t="s">
        <v>12</v>
      </c>
      <c r="L2" s="6" t="s">
        <v>13</v>
      </c>
      <c r="M2" s="7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8" t="s">
        <v>19</v>
      </c>
      <c r="S2" s="9" t="s">
        <v>20</v>
      </c>
      <c r="T2" s="9" t="s">
        <v>21</v>
      </c>
      <c r="U2" s="9" t="s">
        <v>22</v>
      </c>
      <c r="V2" s="9" t="s">
        <v>23</v>
      </c>
      <c r="W2" s="8" t="s">
        <v>24</v>
      </c>
      <c r="X2" s="8" t="s">
        <v>25</v>
      </c>
      <c r="Y2" s="10" t="s">
        <v>26</v>
      </c>
      <c r="Z2" s="4" t="s">
        <v>27</v>
      </c>
      <c r="AA2" s="4" t="s">
        <v>28</v>
      </c>
      <c r="AB2" s="1" t="s">
        <v>29</v>
      </c>
    </row>
    <row r="3" customFormat="false" ht="15.75" hidden="false" customHeight="true" outlineLevel="0" collapsed="false">
      <c r="A3" s="0" t="n">
        <v>1</v>
      </c>
      <c r="B3" s="0" t="s">
        <v>30</v>
      </c>
      <c r="C3" s="0" t="s">
        <v>31</v>
      </c>
      <c r="D3" s="0" t="s">
        <v>32</v>
      </c>
      <c r="E3" s="0" t="s">
        <v>33</v>
      </c>
      <c r="F3" s="0" t="s">
        <v>34</v>
      </c>
      <c r="G3" s="0" t="n">
        <f aca="false">RANDBETWEEN(5,500)</f>
        <v>317</v>
      </c>
      <c r="H3" s="11" t="n">
        <f aca="false">$I$23+RANDBETWEEN(5,10)</f>
        <v>43386</v>
      </c>
      <c r="I3" s="11" t="n">
        <f aca="false">H3+RANDBETWEEN(5,15)</f>
        <v>43392</v>
      </c>
      <c r="J3" s="0" t="n">
        <f aca="false">25*10^5*G3/1000</f>
        <v>792500</v>
      </c>
      <c r="K3" s="11" t="n">
        <f aca="false">I3+RANDBETWEEN(5,15)</f>
        <v>43402</v>
      </c>
      <c r="L3" s="11" t="n">
        <f aca="false">I3+RANDBETWEEN(25,50)</f>
        <v>43422</v>
      </c>
      <c r="M3" s="11" t="n">
        <f aca="false">L3+30</f>
        <v>43452</v>
      </c>
      <c r="N3" s="0" t="n">
        <f aca="false">RANDBETWEEN(G3*0.5,G3*1.5)</f>
        <v>337</v>
      </c>
      <c r="O3" s="12" t="n">
        <f aca="false">(N3-G3)/G3</f>
        <v>0.0630914826498423</v>
      </c>
      <c r="P3" s="11" t="n">
        <f aca="false">M3+15</f>
        <v>43467</v>
      </c>
      <c r="Q3" s="11" t="n">
        <f aca="false">IF(O3&gt;0,P3+10,L3)</f>
        <v>43477</v>
      </c>
      <c r="R3" s="0" t="n">
        <f aca="false">IF(RANDBETWEEN(0,20)&lt;15,0,RANDBETWEEN(0,20))</f>
        <v>0</v>
      </c>
      <c r="S3" s="11" t="n">
        <f aca="false">Q3+RANDBETWEEN(40,80)</f>
        <v>43522</v>
      </c>
      <c r="T3" s="11" t="n">
        <f aca="false">S3</f>
        <v>43522</v>
      </c>
      <c r="U3" s="11" t="n">
        <f aca="false">T3</f>
        <v>43522</v>
      </c>
      <c r="V3" s="11" t="n">
        <f aca="false">U3</f>
        <v>43522</v>
      </c>
      <c r="W3" s="0" t="n">
        <f aca="false">IF(RANDBETWEEN(0,30)&lt;20,0,RANDBETWEEN(1,2))*30</f>
        <v>0</v>
      </c>
      <c r="X3" s="13" t="n">
        <f aca="false">IF(W3&gt;0,Q3+W3+60,Q3+60)</f>
        <v>43537</v>
      </c>
      <c r="Z3" s="11" t="n">
        <f aca="false">X3+RANDBETWEEN(240,360)</f>
        <v>43807</v>
      </c>
      <c r="AA3" s="0" t="n">
        <f aca="false">IF(F3="Net Metered",RANDBETWEEN(0,1))</f>
        <v>0</v>
      </c>
      <c r="AB3" s="0" t="n">
        <f aca="false">RANDBETWEEN(0,1)</f>
        <v>1</v>
      </c>
    </row>
    <row r="4" customFormat="false" ht="15.75" hidden="false" customHeight="true" outlineLevel="0" collapsed="false">
      <c r="A4" s="0" t="n">
        <v>2</v>
      </c>
      <c r="B4" s="0" t="s">
        <v>30</v>
      </c>
      <c r="C4" s="0" t="s">
        <v>35</v>
      </c>
      <c r="D4" s="0" t="s">
        <v>36</v>
      </c>
      <c r="E4" s="0" t="s">
        <v>37</v>
      </c>
      <c r="F4" s="0" t="s">
        <v>38</v>
      </c>
      <c r="G4" s="0" t="n">
        <f aca="false">RANDBETWEEN(5,500)</f>
        <v>297</v>
      </c>
      <c r="H4" s="11" t="n">
        <f aca="false">$I$23+RANDBETWEEN(5,10)</f>
        <v>43385</v>
      </c>
      <c r="I4" s="11" t="n">
        <f aca="false">H4+RANDBETWEEN(5,15)</f>
        <v>43395</v>
      </c>
      <c r="J4" s="0" t="n">
        <f aca="false">25*10^5*G4/1000</f>
        <v>742500</v>
      </c>
      <c r="K4" s="11" t="n">
        <f aca="false">I4+RANDBETWEEN(5,15)</f>
        <v>43405</v>
      </c>
      <c r="L4" s="11" t="n">
        <f aca="false">I4+RANDBETWEEN(25,50)</f>
        <v>43429</v>
      </c>
      <c r="M4" s="11" t="n">
        <f aca="false">L4+30</f>
        <v>43459</v>
      </c>
      <c r="N4" s="0" t="n">
        <f aca="false">RANDBETWEEN(G4*0.5,G4*1.5)</f>
        <v>389</v>
      </c>
      <c r="O4" s="12" t="n">
        <f aca="false">(N4-G4)/G4</f>
        <v>0.30976430976431</v>
      </c>
      <c r="P4" s="11" t="n">
        <f aca="false">M4+15</f>
        <v>43474</v>
      </c>
      <c r="Q4" s="11" t="n">
        <f aca="false">IF(O4&gt;0,P4+10,L4)</f>
        <v>43484</v>
      </c>
      <c r="R4" s="0" t="n">
        <f aca="false">IF(RANDBETWEEN(0,20)&lt;15,0,RANDBETWEEN(0,20))</f>
        <v>0</v>
      </c>
      <c r="S4" s="11" t="n">
        <f aca="false">Q4+RANDBETWEEN(40,80)</f>
        <v>43544</v>
      </c>
      <c r="T4" s="11" t="n">
        <f aca="false">S4</f>
        <v>43544</v>
      </c>
      <c r="U4" s="11" t="n">
        <f aca="false">T4</f>
        <v>43544</v>
      </c>
      <c r="V4" s="11" t="n">
        <f aca="false">U4</f>
        <v>43544</v>
      </c>
      <c r="W4" s="0" t="n">
        <f aca="false">IF(RANDBETWEEN(0,30)&lt;20,0,RANDBETWEEN(1,2))*30</f>
        <v>30</v>
      </c>
      <c r="X4" s="13" t="n">
        <f aca="false">IF(W4&gt;0,Q4+W4+60,Q4+60)</f>
        <v>43574</v>
      </c>
      <c r="Z4" s="11" t="n">
        <f aca="false">X4+RANDBETWEEN(240,360)</f>
        <v>43896</v>
      </c>
      <c r="AA4" s="0" t="n">
        <f aca="false">IF(F4="Net Metered",RANDBETWEEN(0,1))</f>
        <v>0</v>
      </c>
      <c r="AB4" s="0" t="n">
        <f aca="false">RANDBETWEEN(0,1)</f>
        <v>1</v>
      </c>
    </row>
    <row r="5" customFormat="false" ht="15.75" hidden="false" customHeight="true" outlineLevel="0" collapsed="false">
      <c r="A5" s="0" t="n">
        <v>3</v>
      </c>
      <c r="B5" s="0" t="s">
        <v>39</v>
      </c>
      <c r="C5" s="0" t="s">
        <v>31</v>
      </c>
      <c r="D5" s="0" t="s">
        <v>40</v>
      </c>
      <c r="E5" s="0" t="s">
        <v>33</v>
      </c>
      <c r="F5" s="0" t="s">
        <v>34</v>
      </c>
      <c r="G5" s="0" t="n">
        <f aca="false">RANDBETWEEN(5,500)</f>
        <v>278</v>
      </c>
      <c r="H5" s="11" t="n">
        <f aca="false">$I$23+RANDBETWEEN(5,10)</f>
        <v>43387</v>
      </c>
      <c r="I5" s="11" t="n">
        <f aca="false">H5+RANDBETWEEN(5,15)</f>
        <v>43395</v>
      </c>
      <c r="J5" s="0" t="n">
        <f aca="false">25*10^5*G5/1000</f>
        <v>695000</v>
      </c>
      <c r="K5" s="11" t="n">
        <f aca="false">I5+RANDBETWEEN(5,15)</f>
        <v>43407</v>
      </c>
      <c r="L5" s="11" t="n">
        <f aca="false">I5+RANDBETWEEN(25,50)</f>
        <v>43423</v>
      </c>
      <c r="M5" s="11" t="n">
        <f aca="false">L5+30</f>
        <v>43453</v>
      </c>
      <c r="N5" s="0" t="n">
        <f aca="false">RANDBETWEEN(G5*0.5,G5*1.5)</f>
        <v>217</v>
      </c>
      <c r="O5" s="12" t="n">
        <f aca="false">(N5-G5)/G5</f>
        <v>-0.219424460431655</v>
      </c>
      <c r="P5" s="11" t="n">
        <f aca="false">M5+15</f>
        <v>43468</v>
      </c>
      <c r="Q5" s="11" t="n">
        <f aca="false">IF(O5&gt;0,P5+10,L5)</f>
        <v>43423</v>
      </c>
      <c r="R5" s="0" t="n">
        <f aca="false">IF(RANDBETWEEN(0,20)&lt;15,0,RANDBETWEEN(0,20))</f>
        <v>0</v>
      </c>
      <c r="S5" s="11" t="n">
        <f aca="false">Q5+RANDBETWEEN(40,80)</f>
        <v>43480</v>
      </c>
      <c r="T5" s="11" t="n">
        <f aca="false">S5</f>
        <v>43480</v>
      </c>
      <c r="U5" s="11" t="n">
        <f aca="false">T5</f>
        <v>43480</v>
      </c>
      <c r="V5" s="11" t="n">
        <f aca="false">U5</f>
        <v>43480</v>
      </c>
      <c r="W5" s="0" t="n">
        <f aca="false">IF(RANDBETWEEN(0,30)&lt;20,0,RANDBETWEEN(1,2))*30</f>
        <v>0</v>
      </c>
      <c r="X5" s="13" t="n">
        <f aca="false">IF(W5&gt;0,Q5+W5+60,Q5+60)</f>
        <v>43483</v>
      </c>
      <c r="Z5" s="11" t="n">
        <f aca="false">X5+RANDBETWEEN(240,360)</f>
        <v>43739</v>
      </c>
      <c r="AA5" s="0" t="n">
        <f aca="false">IF(F5="Net Metered",RANDBETWEEN(0,1))</f>
        <v>1</v>
      </c>
      <c r="AB5" s="0" t="n">
        <f aca="false">RANDBETWEEN(0,1)</f>
        <v>0</v>
      </c>
    </row>
    <row r="6" customFormat="false" ht="15.75" hidden="false" customHeight="true" outlineLevel="0" collapsed="false">
      <c r="A6" s="0" t="n">
        <v>4</v>
      </c>
      <c r="B6" s="0" t="s">
        <v>39</v>
      </c>
      <c r="C6" s="0" t="s">
        <v>41</v>
      </c>
      <c r="D6" s="0" t="s">
        <v>32</v>
      </c>
      <c r="E6" s="0" t="s">
        <v>37</v>
      </c>
      <c r="F6" s="0" t="s">
        <v>38</v>
      </c>
      <c r="G6" s="0" t="n">
        <f aca="false">RANDBETWEEN(5,500)</f>
        <v>75</v>
      </c>
      <c r="H6" s="11" t="n">
        <f aca="false">$I$23+RANDBETWEEN(5,10)</f>
        <v>43386</v>
      </c>
      <c r="I6" s="11" t="n">
        <f aca="false">H6+RANDBETWEEN(5,15)</f>
        <v>43395</v>
      </c>
      <c r="J6" s="0" t="n">
        <f aca="false">25*10^5*G6/1000</f>
        <v>187500</v>
      </c>
      <c r="K6" s="11" t="n">
        <f aca="false">I6+RANDBETWEEN(5,15)</f>
        <v>43408</v>
      </c>
      <c r="L6" s="11" t="n">
        <f aca="false">I6+RANDBETWEEN(25,50)</f>
        <v>43435</v>
      </c>
      <c r="M6" s="11" t="n">
        <f aca="false">L6+30</f>
        <v>43465</v>
      </c>
      <c r="N6" s="0" t="n">
        <f aca="false">RANDBETWEEN(G6*0.5,G6*1.5)</f>
        <v>69</v>
      </c>
      <c r="O6" s="12" t="n">
        <f aca="false">(N6-G6)/G6</f>
        <v>-0.08</v>
      </c>
      <c r="P6" s="11" t="n">
        <f aca="false">M6+15</f>
        <v>43480</v>
      </c>
      <c r="Q6" s="11" t="n">
        <f aca="false">IF(O6&gt;0,P6+10,L6)</f>
        <v>43435</v>
      </c>
      <c r="R6" s="0" t="n">
        <f aca="false">IF(RANDBETWEEN(0,20)&lt;15,0,RANDBETWEEN(0,20))</f>
        <v>0</v>
      </c>
      <c r="S6" s="11" t="n">
        <f aca="false">Q6+RANDBETWEEN(40,80)</f>
        <v>43512</v>
      </c>
      <c r="T6" s="11" t="n">
        <f aca="false">S6</f>
        <v>43512</v>
      </c>
      <c r="U6" s="11" t="n">
        <f aca="false">T6</f>
        <v>43512</v>
      </c>
      <c r="V6" s="11" t="n">
        <f aca="false">U6</f>
        <v>43512</v>
      </c>
      <c r="W6" s="0" t="n">
        <f aca="false">IF(RANDBETWEEN(0,30)&lt;20,0,RANDBETWEEN(1,2))*30</f>
        <v>0</v>
      </c>
      <c r="X6" s="13" t="n">
        <f aca="false">IF(W6&gt;0,Q6+W6+60,Q6+60)</f>
        <v>43495</v>
      </c>
      <c r="Z6" s="11" t="n">
        <f aca="false">X6+RANDBETWEEN(240,360)</f>
        <v>43787</v>
      </c>
      <c r="AA6" s="0" t="n">
        <f aca="false">IF(F6="Net Metered",RANDBETWEEN(0,1))</f>
        <v>0</v>
      </c>
      <c r="AB6" s="0" t="n">
        <f aca="false">RANDBETWEEN(0,1)</f>
        <v>0</v>
      </c>
    </row>
    <row r="7" customFormat="false" ht="15.75" hidden="false" customHeight="true" outlineLevel="0" collapsed="false">
      <c r="A7" s="0" t="n">
        <v>5</v>
      </c>
      <c r="B7" s="0" t="s">
        <v>39</v>
      </c>
      <c r="C7" s="0" t="s">
        <v>41</v>
      </c>
      <c r="D7" s="0" t="s">
        <v>36</v>
      </c>
      <c r="E7" s="0" t="s">
        <v>37</v>
      </c>
      <c r="F7" s="0" t="s">
        <v>38</v>
      </c>
      <c r="G7" s="0" t="n">
        <f aca="false">RANDBETWEEN(5,500)</f>
        <v>116</v>
      </c>
      <c r="H7" s="11" t="n">
        <f aca="false">$I$23+RANDBETWEEN(5,10)</f>
        <v>43387</v>
      </c>
      <c r="I7" s="11" t="n">
        <f aca="false">H7+RANDBETWEEN(5,15)</f>
        <v>43401</v>
      </c>
      <c r="J7" s="0" t="n">
        <f aca="false">25*10^5*G7/1000</f>
        <v>290000</v>
      </c>
      <c r="K7" s="11" t="n">
        <f aca="false">I7+RANDBETWEEN(5,15)</f>
        <v>43408</v>
      </c>
      <c r="L7" s="11" t="n">
        <f aca="false">I7+RANDBETWEEN(25,50)</f>
        <v>43445</v>
      </c>
      <c r="M7" s="11" t="n">
        <f aca="false">L7+30</f>
        <v>43475</v>
      </c>
      <c r="N7" s="0" t="n">
        <f aca="false">RANDBETWEEN(G7*0.5,G7*1.5)</f>
        <v>148</v>
      </c>
      <c r="O7" s="12" t="n">
        <f aca="false">(N7-G7)/G7</f>
        <v>0.275862068965517</v>
      </c>
      <c r="P7" s="11" t="n">
        <f aca="false">M7+15</f>
        <v>43490</v>
      </c>
      <c r="Q7" s="11" t="n">
        <f aca="false">IF(O7&gt;0,P7+10,L7)</f>
        <v>43500</v>
      </c>
      <c r="R7" s="0" t="n">
        <f aca="false">IF(RANDBETWEEN(0,20)&lt;15,0,RANDBETWEEN(0,20))</f>
        <v>0</v>
      </c>
      <c r="S7" s="11" t="n">
        <f aca="false">Q7+RANDBETWEEN(40,80)</f>
        <v>43580</v>
      </c>
      <c r="T7" s="11" t="n">
        <f aca="false">S7</f>
        <v>43580</v>
      </c>
      <c r="U7" s="11" t="n">
        <f aca="false">T7</f>
        <v>43580</v>
      </c>
      <c r="V7" s="11" t="n">
        <f aca="false">U7</f>
        <v>43580</v>
      </c>
      <c r="W7" s="0" t="n">
        <f aca="false">IF(RANDBETWEEN(0,30)&lt;20,0,RANDBETWEEN(1,2))*30</f>
        <v>30</v>
      </c>
      <c r="X7" s="13" t="n">
        <f aca="false">IF(W7&gt;0,Q7+W7+60,Q7+60)</f>
        <v>43590</v>
      </c>
      <c r="Z7" s="11" t="n">
        <f aca="false">X7+RANDBETWEEN(240,360)</f>
        <v>43946</v>
      </c>
      <c r="AA7" s="0" t="n">
        <f aca="false">IF(F7="Net Metered",RANDBETWEEN(0,1))</f>
        <v>0</v>
      </c>
      <c r="AB7" s="0" t="n">
        <f aca="false">RANDBETWEEN(0,1)</f>
        <v>0</v>
      </c>
    </row>
    <row r="8" customFormat="false" ht="15.75" hidden="false" customHeight="true" outlineLevel="0" collapsed="false">
      <c r="A8" s="0" t="n">
        <v>6</v>
      </c>
      <c r="B8" s="0" t="s">
        <v>30</v>
      </c>
      <c r="C8" s="0" t="s">
        <v>31</v>
      </c>
      <c r="D8" s="0" t="s">
        <v>40</v>
      </c>
      <c r="E8" s="0" t="s">
        <v>37</v>
      </c>
      <c r="F8" s="0" t="s">
        <v>34</v>
      </c>
      <c r="G8" s="0" t="n">
        <f aca="false">RANDBETWEEN(5,500)</f>
        <v>118</v>
      </c>
      <c r="H8" s="11" t="n">
        <f aca="false">$I$23+RANDBETWEEN(5,10)</f>
        <v>43388</v>
      </c>
      <c r="I8" s="11" t="n">
        <f aca="false">H8+RANDBETWEEN(5,15)</f>
        <v>43398</v>
      </c>
      <c r="J8" s="0" t="n">
        <f aca="false">25*10^5*G8/1000</f>
        <v>295000</v>
      </c>
      <c r="K8" s="11" t="n">
        <f aca="false">I8+RANDBETWEEN(5,15)</f>
        <v>43408</v>
      </c>
      <c r="L8" s="11" t="n">
        <f aca="false">I8+RANDBETWEEN(25,50)</f>
        <v>43442</v>
      </c>
      <c r="M8" s="11" t="n">
        <f aca="false">L8+30</f>
        <v>43472</v>
      </c>
      <c r="N8" s="0" t="n">
        <f aca="false">RANDBETWEEN(G8*0.5,G8*1.5)</f>
        <v>157</v>
      </c>
      <c r="O8" s="12" t="n">
        <f aca="false">(N8-G8)/G8</f>
        <v>0.330508474576271</v>
      </c>
      <c r="P8" s="11" t="n">
        <f aca="false">M8+15</f>
        <v>43487</v>
      </c>
      <c r="Q8" s="11" t="n">
        <f aca="false">IF(O8&gt;0,P8+10,L8)</f>
        <v>43497</v>
      </c>
      <c r="R8" s="0" t="n">
        <f aca="false">IF(RANDBETWEEN(0,20)&lt;15,0,RANDBETWEEN(0,20))</f>
        <v>0</v>
      </c>
      <c r="S8" s="11" t="n">
        <f aca="false">Q8+RANDBETWEEN(40,80)</f>
        <v>43540</v>
      </c>
      <c r="T8" s="11" t="n">
        <f aca="false">S8</f>
        <v>43540</v>
      </c>
      <c r="U8" s="11" t="n">
        <f aca="false">T8</f>
        <v>43540</v>
      </c>
      <c r="V8" s="11" t="n">
        <f aca="false">U8</f>
        <v>43540</v>
      </c>
      <c r="W8" s="0" t="n">
        <f aca="false">IF(RANDBETWEEN(0,30)&lt;20,0,RANDBETWEEN(1,2))*30</f>
        <v>0</v>
      </c>
      <c r="X8" s="13" t="n">
        <f aca="false">IF(W8&gt;0,Q8+W8+60,Q8+60)</f>
        <v>43557</v>
      </c>
      <c r="Z8" s="11" t="n">
        <f aca="false">X8+RANDBETWEEN(240,360)</f>
        <v>43825</v>
      </c>
      <c r="AA8" s="0" t="n">
        <f aca="false">IF(F8="Net Metered",RANDBETWEEN(0,1))</f>
        <v>0</v>
      </c>
      <c r="AB8" s="0" t="n">
        <f aca="false">RANDBETWEEN(0,1)</f>
        <v>1</v>
      </c>
    </row>
    <row r="9" customFormat="false" ht="15.75" hidden="false" customHeight="true" outlineLevel="0" collapsed="false">
      <c r="A9" s="0" t="n">
        <v>7</v>
      </c>
      <c r="B9" s="0" t="s">
        <v>42</v>
      </c>
      <c r="C9" s="0" t="s">
        <v>31</v>
      </c>
      <c r="D9" s="0" t="s">
        <v>32</v>
      </c>
      <c r="E9" s="0" t="s">
        <v>37</v>
      </c>
      <c r="F9" s="0" t="s">
        <v>38</v>
      </c>
      <c r="G9" s="0" t="n">
        <f aca="false">RANDBETWEEN(5,500)</f>
        <v>364</v>
      </c>
      <c r="H9" s="11" t="n">
        <f aca="false">$I$23+RANDBETWEEN(5,10)</f>
        <v>43387</v>
      </c>
      <c r="I9" s="11" t="n">
        <f aca="false">H9+RANDBETWEEN(5,15)</f>
        <v>43393</v>
      </c>
      <c r="J9" s="0" t="n">
        <f aca="false">25*10^5*G9/1000</f>
        <v>910000</v>
      </c>
      <c r="K9" s="11" t="n">
        <f aca="false">I9+RANDBETWEEN(5,15)</f>
        <v>43402</v>
      </c>
      <c r="L9" s="11" t="n">
        <f aca="false">I9+RANDBETWEEN(25,50)</f>
        <v>43422</v>
      </c>
      <c r="M9" s="11" t="n">
        <f aca="false">L9+30</f>
        <v>43452</v>
      </c>
      <c r="N9" s="0" t="n">
        <f aca="false">RANDBETWEEN(G9*0.5,G9*1.5)</f>
        <v>504</v>
      </c>
      <c r="O9" s="12" t="n">
        <f aca="false">(N9-G9)/G9</f>
        <v>0.384615384615385</v>
      </c>
      <c r="P9" s="11" t="n">
        <f aca="false">M9+15</f>
        <v>43467</v>
      </c>
      <c r="Q9" s="11" t="n">
        <f aca="false">IF(O9&gt;0,P9+10,L9)</f>
        <v>43477</v>
      </c>
      <c r="R9" s="0" t="n">
        <f aca="false">IF(RANDBETWEEN(0,20)&lt;15,0,RANDBETWEEN(0,20))</f>
        <v>12</v>
      </c>
      <c r="S9" s="11" t="n">
        <f aca="false">Q9+RANDBETWEEN(40,80)</f>
        <v>43518</v>
      </c>
      <c r="T9" s="11" t="n">
        <f aca="false">S9</f>
        <v>43518</v>
      </c>
      <c r="U9" s="11" t="n">
        <f aca="false">T9</f>
        <v>43518</v>
      </c>
      <c r="V9" s="11" t="n">
        <f aca="false">U9</f>
        <v>43518</v>
      </c>
      <c r="W9" s="0" t="n">
        <f aca="false">IF(RANDBETWEEN(0,30)&lt;20,0,RANDBETWEEN(1,2))*30</f>
        <v>60</v>
      </c>
      <c r="X9" s="13" t="n">
        <f aca="false">IF(W9&gt;0,Q9+W9+60,Q9+60)</f>
        <v>43597</v>
      </c>
      <c r="Z9" s="11" t="n">
        <f aca="false">X9+RANDBETWEEN(240,360)</f>
        <v>43888</v>
      </c>
      <c r="AA9" s="0" t="n">
        <f aca="false">IF(F9="Net Metered",RANDBETWEEN(0,1))</f>
        <v>0</v>
      </c>
      <c r="AB9" s="0" t="n">
        <f aca="false">RANDBETWEEN(0,1)</f>
        <v>0</v>
      </c>
    </row>
    <row r="10" customFormat="false" ht="15.75" hidden="false" customHeight="true" outlineLevel="0" collapsed="false">
      <c r="A10" s="0" t="n">
        <v>8</v>
      </c>
      <c r="B10" s="0" t="s">
        <v>43</v>
      </c>
      <c r="C10" s="0" t="s">
        <v>41</v>
      </c>
      <c r="D10" s="0" t="s">
        <v>36</v>
      </c>
      <c r="E10" s="0" t="s">
        <v>37</v>
      </c>
      <c r="F10" s="0" t="s">
        <v>34</v>
      </c>
      <c r="G10" s="0" t="n">
        <f aca="false">RANDBETWEEN(5,500)</f>
        <v>377</v>
      </c>
      <c r="H10" s="11" t="n">
        <f aca="false">$I$23+RANDBETWEEN(5,10)</f>
        <v>43387</v>
      </c>
      <c r="I10" s="11" t="n">
        <f aca="false">H10+RANDBETWEEN(5,15)</f>
        <v>43402</v>
      </c>
      <c r="J10" s="0" t="n">
        <f aca="false">25*10^5*G10/1000</f>
        <v>942500</v>
      </c>
      <c r="K10" s="11" t="n">
        <f aca="false">I10+RANDBETWEEN(5,15)</f>
        <v>43416</v>
      </c>
      <c r="L10" s="11" t="n">
        <f aca="false">I10+RANDBETWEEN(25,50)</f>
        <v>43446</v>
      </c>
      <c r="M10" s="11" t="n">
        <f aca="false">L10+30</f>
        <v>43476</v>
      </c>
      <c r="N10" s="0" t="n">
        <f aca="false">RANDBETWEEN(G10*0.5,G10*1.5)</f>
        <v>409</v>
      </c>
      <c r="O10" s="12" t="n">
        <f aca="false">(N10-G10)/G10</f>
        <v>0.0848806366047745</v>
      </c>
      <c r="P10" s="11" t="n">
        <f aca="false">M10+15</f>
        <v>43491</v>
      </c>
      <c r="Q10" s="11" t="n">
        <f aca="false">IF(O10&gt;0,P10+10,L10)</f>
        <v>43501</v>
      </c>
      <c r="R10" s="0" t="n">
        <f aca="false">IF(RANDBETWEEN(0,20)&lt;15,0,RANDBETWEEN(0,20))</f>
        <v>0</v>
      </c>
      <c r="S10" s="11" t="n">
        <f aca="false">Q10+RANDBETWEEN(40,80)</f>
        <v>43578</v>
      </c>
      <c r="T10" s="11" t="n">
        <f aca="false">S10</f>
        <v>43578</v>
      </c>
      <c r="U10" s="11" t="n">
        <f aca="false">T10</f>
        <v>43578</v>
      </c>
      <c r="V10" s="11" t="n">
        <f aca="false">U10</f>
        <v>43578</v>
      </c>
      <c r="W10" s="0" t="n">
        <f aca="false">IF(RANDBETWEEN(0,30)&lt;20,0,RANDBETWEEN(1,2))*30</f>
        <v>0</v>
      </c>
      <c r="X10" s="13" t="n">
        <f aca="false">IF(W10&gt;0,Q10+W10+60,Q10+60)</f>
        <v>43561</v>
      </c>
      <c r="Z10" s="11" t="n">
        <f aca="false">X10+RANDBETWEEN(240,360)</f>
        <v>43874</v>
      </c>
      <c r="AA10" s="0" t="n">
        <f aca="false">IF(F10="Net Metered",RANDBETWEEN(0,1))</f>
        <v>1</v>
      </c>
      <c r="AB10" s="0" t="n">
        <f aca="false">RANDBETWEEN(0,1)</f>
        <v>0</v>
      </c>
    </row>
    <row r="11" customFormat="false" ht="15.75" hidden="false" customHeight="true" outlineLevel="0" collapsed="false">
      <c r="A11" s="0" t="n">
        <v>9</v>
      </c>
      <c r="B11" s="0" t="s">
        <v>42</v>
      </c>
      <c r="C11" s="0" t="s">
        <v>41</v>
      </c>
      <c r="D11" s="0" t="s">
        <v>40</v>
      </c>
      <c r="E11" s="0" t="s">
        <v>33</v>
      </c>
      <c r="F11" s="0" t="s">
        <v>34</v>
      </c>
      <c r="G11" s="0" t="n">
        <f aca="false">RANDBETWEEN(5,500)</f>
        <v>338</v>
      </c>
      <c r="H11" s="11" t="n">
        <f aca="false">$I$23+RANDBETWEEN(5,10)</f>
        <v>43384</v>
      </c>
      <c r="I11" s="11" t="n">
        <f aca="false">H11+RANDBETWEEN(5,15)</f>
        <v>43392</v>
      </c>
      <c r="J11" s="0" t="n">
        <f aca="false">25*10^5*G11/1000</f>
        <v>845000</v>
      </c>
      <c r="K11" s="11" t="n">
        <f aca="false">I11+RANDBETWEEN(5,15)</f>
        <v>43401</v>
      </c>
      <c r="L11" s="11" t="n">
        <f aca="false">I11+RANDBETWEEN(25,50)</f>
        <v>43422</v>
      </c>
      <c r="M11" s="11" t="n">
        <f aca="false">L11+30</f>
        <v>43452</v>
      </c>
      <c r="N11" s="0" t="n">
        <f aca="false">RANDBETWEEN(G11*0.5,G11*1.5)</f>
        <v>238</v>
      </c>
      <c r="O11" s="12" t="n">
        <f aca="false">(N11-G11)/G11</f>
        <v>-0.29585798816568</v>
      </c>
      <c r="P11" s="11" t="n">
        <f aca="false">M11+15</f>
        <v>43467</v>
      </c>
      <c r="Q11" s="11" t="n">
        <f aca="false">IF(O11&gt;0,P11+10,L11)</f>
        <v>43422</v>
      </c>
      <c r="R11" s="0" t="n">
        <f aca="false">IF(RANDBETWEEN(0,20)&lt;15,0,RANDBETWEEN(0,20))</f>
        <v>0</v>
      </c>
      <c r="S11" s="11" t="n">
        <f aca="false">Q11+RANDBETWEEN(40,80)</f>
        <v>43477</v>
      </c>
      <c r="T11" s="11" t="n">
        <f aca="false">S11</f>
        <v>43477</v>
      </c>
      <c r="U11" s="11" t="n">
        <f aca="false">T11</f>
        <v>43477</v>
      </c>
      <c r="V11" s="11" t="n">
        <f aca="false">U11</f>
        <v>43477</v>
      </c>
      <c r="W11" s="0" t="n">
        <f aca="false">IF(RANDBETWEEN(0,30)&lt;20,0,RANDBETWEEN(1,2))*30</f>
        <v>30</v>
      </c>
      <c r="X11" s="13" t="n">
        <f aca="false">IF(W11&gt;0,Q11+W11+60,Q11+60)</f>
        <v>43512</v>
      </c>
      <c r="Z11" s="11" t="n">
        <f aca="false">X11+RANDBETWEEN(240,360)</f>
        <v>43848</v>
      </c>
      <c r="AA11" s="0" t="n">
        <f aca="false">IF(F11="Net Metered",RANDBETWEEN(0,1))</f>
        <v>0</v>
      </c>
      <c r="AB11" s="0" t="n">
        <f aca="false">RANDBETWEEN(0,1)</f>
        <v>0</v>
      </c>
    </row>
    <row r="12" customFormat="false" ht="15.75" hidden="false" customHeight="true" outlineLevel="0" collapsed="false">
      <c r="A12" s="0" t="n">
        <v>10</v>
      </c>
      <c r="B12" s="0" t="s">
        <v>42</v>
      </c>
      <c r="C12" s="0" t="s">
        <v>35</v>
      </c>
      <c r="D12" s="0" t="s">
        <v>32</v>
      </c>
      <c r="E12" s="0" t="s">
        <v>37</v>
      </c>
      <c r="F12" s="0" t="s">
        <v>38</v>
      </c>
      <c r="G12" s="0" t="n">
        <f aca="false">RANDBETWEEN(5,500)</f>
        <v>485</v>
      </c>
      <c r="H12" s="11" t="n">
        <f aca="false">$I$23+RANDBETWEEN(5,10)</f>
        <v>43383</v>
      </c>
      <c r="I12" s="11" t="n">
        <f aca="false">H12+RANDBETWEEN(5,15)</f>
        <v>43397</v>
      </c>
      <c r="J12" s="0" t="n">
        <f aca="false">25*10^5*G12/1000</f>
        <v>1212500</v>
      </c>
      <c r="K12" s="11" t="n">
        <f aca="false">I12+RANDBETWEEN(5,15)</f>
        <v>43405</v>
      </c>
      <c r="L12" s="11" t="n">
        <f aca="false">I12+RANDBETWEEN(25,50)</f>
        <v>43425</v>
      </c>
      <c r="M12" s="11" t="n">
        <f aca="false">L12+30</f>
        <v>43455</v>
      </c>
      <c r="N12" s="0" t="n">
        <f aca="false">RANDBETWEEN(G12*0.5,G12*1.5)</f>
        <v>398</v>
      </c>
      <c r="O12" s="12" t="n">
        <f aca="false">(N12-G12)/G12</f>
        <v>-0.179381443298969</v>
      </c>
      <c r="P12" s="11" t="n">
        <f aca="false">M12+15</f>
        <v>43470</v>
      </c>
      <c r="Q12" s="11" t="n">
        <f aca="false">IF(O12&gt;0,P12+10,L12)</f>
        <v>43425</v>
      </c>
      <c r="R12" s="0" t="n">
        <f aca="false">IF(RANDBETWEEN(0,20)&lt;15,0,RANDBETWEEN(0,20))</f>
        <v>15</v>
      </c>
      <c r="S12" s="11" t="n">
        <f aca="false">Q12+RANDBETWEEN(40,80)</f>
        <v>43490</v>
      </c>
      <c r="T12" s="11" t="n">
        <f aca="false">S12</f>
        <v>43490</v>
      </c>
      <c r="U12" s="11" t="n">
        <f aca="false">T12</f>
        <v>43490</v>
      </c>
      <c r="V12" s="11" t="n">
        <f aca="false">U12</f>
        <v>43490</v>
      </c>
      <c r="W12" s="0" t="n">
        <f aca="false">IF(RANDBETWEEN(0,30)&lt;20,0,RANDBETWEEN(1,2))*30</f>
        <v>60</v>
      </c>
      <c r="X12" s="13" t="n">
        <f aca="false">IF(W12&gt;0,Q12+W12+60,Q12+60)</f>
        <v>43545</v>
      </c>
      <c r="Z12" s="11" t="n">
        <f aca="false">X12+RANDBETWEEN(240,360)</f>
        <v>43796</v>
      </c>
      <c r="AA12" s="0" t="n">
        <f aca="false">IF(F12="Net Metered",RANDBETWEEN(0,1))</f>
        <v>0</v>
      </c>
      <c r="AB12" s="0" t="n">
        <f aca="false">RANDBETWEEN(0,1)</f>
        <v>1</v>
      </c>
    </row>
    <row r="13" customFormat="false" ht="15.75" hidden="false" customHeight="true" outlineLevel="0" collapsed="false">
      <c r="A13" s="0" t="n">
        <v>11</v>
      </c>
      <c r="B13" s="0" t="s">
        <v>43</v>
      </c>
      <c r="C13" s="0" t="s">
        <v>35</v>
      </c>
      <c r="D13" s="0" t="s">
        <v>36</v>
      </c>
      <c r="E13" s="0" t="s">
        <v>33</v>
      </c>
      <c r="F13" s="0" t="s">
        <v>34</v>
      </c>
      <c r="G13" s="0" t="n">
        <f aca="false">RANDBETWEEN(5,500)</f>
        <v>331</v>
      </c>
      <c r="H13" s="11" t="n">
        <f aca="false">$I$23+RANDBETWEEN(5,10)</f>
        <v>43385</v>
      </c>
      <c r="I13" s="11" t="n">
        <f aca="false">H13+RANDBETWEEN(5,15)</f>
        <v>43391</v>
      </c>
      <c r="J13" s="0" t="n">
        <f aca="false">25*10^5*G13/1000</f>
        <v>827500</v>
      </c>
      <c r="K13" s="11" t="n">
        <f aca="false">I13+RANDBETWEEN(5,15)</f>
        <v>43403</v>
      </c>
      <c r="L13" s="11" t="n">
        <f aca="false">I13+RANDBETWEEN(25,50)</f>
        <v>43419</v>
      </c>
      <c r="M13" s="11" t="n">
        <f aca="false">L13+30</f>
        <v>43449</v>
      </c>
      <c r="N13" s="0" t="n">
        <f aca="false">RANDBETWEEN(G13*0.5,G13*1.5)</f>
        <v>195</v>
      </c>
      <c r="O13" s="12" t="n">
        <f aca="false">(N13-G13)/G13</f>
        <v>-0.410876132930514</v>
      </c>
      <c r="P13" s="11" t="n">
        <f aca="false">M13+15</f>
        <v>43464</v>
      </c>
      <c r="Q13" s="11" t="n">
        <f aca="false">IF(O13&gt;0,P13+10,L13)</f>
        <v>43419</v>
      </c>
      <c r="R13" s="0" t="n">
        <f aca="false">IF(RANDBETWEEN(0,20)&lt;15,0,RANDBETWEEN(0,20))</f>
        <v>0</v>
      </c>
      <c r="S13" s="11" t="n">
        <f aca="false">Q13+RANDBETWEEN(40,80)</f>
        <v>43461</v>
      </c>
      <c r="T13" s="11" t="n">
        <f aca="false">S13</f>
        <v>43461</v>
      </c>
      <c r="U13" s="11" t="n">
        <f aca="false">T13</f>
        <v>43461</v>
      </c>
      <c r="V13" s="11" t="n">
        <f aca="false">U13</f>
        <v>43461</v>
      </c>
      <c r="W13" s="0" t="n">
        <f aca="false">IF(RANDBETWEEN(0,30)&lt;20,0,RANDBETWEEN(1,2))*30</f>
        <v>60</v>
      </c>
      <c r="X13" s="13" t="n">
        <f aca="false">IF(W13&gt;0,Q13+W13+60,Q13+60)</f>
        <v>43539</v>
      </c>
      <c r="Z13" s="11" t="n">
        <f aca="false">X13+RANDBETWEEN(240,360)</f>
        <v>43815</v>
      </c>
      <c r="AA13" s="0" t="n">
        <f aca="false">IF(F13="Net Metered",RANDBETWEEN(0,1))</f>
        <v>1</v>
      </c>
      <c r="AB13" s="0" t="n">
        <f aca="false">RANDBETWEEN(0,1)</f>
        <v>1</v>
      </c>
    </row>
    <row r="14" customFormat="false" ht="15.75" hidden="false" customHeight="true" outlineLevel="0" collapsed="false">
      <c r="A14" s="0" t="n">
        <v>12</v>
      </c>
      <c r="B14" s="0" t="s">
        <v>44</v>
      </c>
      <c r="C14" s="0" t="s">
        <v>31</v>
      </c>
      <c r="D14" s="0" t="s">
        <v>40</v>
      </c>
      <c r="E14" s="0" t="s">
        <v>33</v>
      </c>
      <c r="F14" s="0" t="s">
        <v>38</v>
      </c>
      <c r="G14" s="0" t="n">
        <f aca="false">RANDBETWEEN(5,500)</f>
        <v>99</v>
      </c>
      <c r="H14" s="11" t="n">
        <f aca="false">$I$23+RANDBETWEEN(5,10)</f>
        <v>43388</v>
      </c>
      <c r="I14" s="11" t="n">
        <f aca="false">H14+RANDBETWEEN(5,15)</f>
        <v>43397</v>
      </c>
      <c r="J14" s="0" t="n">
        <f aca="false">25*10^5*G14/1000</f>
        <v>247500</v>
      </c>
      <c r="K14" s="11" t="n">
        <f aca="false">I14+RANDBETWEEN(5,15)</f>
        <v>43404</v>
      </c>
      <c r="L14" s="11" t="n">
        <f aca="false">I14+RANDBETWEEN(25,50)</f>
        <v>43438</v>
      </c>
      <c r="M14" s="11" t="n">
        <f aca="false">L14+30</f>
        <v>43468</v>
      </c>
      <c r="N14" s="0" t="n">
        <f aca="false">RANDBETWEEN(G14*0.5,G14*1.5)</f>
        <v>130</v>
      </c>
      <c r="O14" s="12" t="n">
        <f aca="false">(N14-G14)/G14</f>
        <v>0.313131313131313</v>
      </c>
      <c r="P14" s="11" t="n">
        <f aca="false">M14+15</f>
        <v>43483</v>
      </c>
      <c r="Q14" s="11" t="n">
        <f aca="false">IF(O14&gt;0,P14+10,L14)</f>
        <v>43493</v>
      </c>
      <c r="R14" s="0" t="n">
        <f aca="false">IF(RANDBETWEEN(0,20)&lt;15,0,RANDBETWEEN(0,20))</f>
        <v>0</v>
      </c>
      <c r="S14" s="11" t="n">
        <f aca="false">Q14+RANDBETWEEN(40,80)</f>
        <v>43541</v>
      </c>
      <c r="T14" s="11" t="n">
        <f aca="false">S14</f>
        <v>43541</v>
      </c>
      <c r="U14" s="11" t="n">
        <f aca="false">T14</f>
        <v>43541</v>
      </c>
      <c r="V14" s="11" t="n">
        <f aca="false">U14</f>
        <v>43541</v>
      </c>
      <c r="W14" s="0" t="n">
        <f aca="false">IF(RANDBETWEEN(0,30)&lt;20,0,RANDBETWEEN(1,2))*30</f>
        <v>60</v>
      </c>
      <c r="X14" s="13" t="n">
        <f aca="false">IF(W14&gt;0,Q14+W14+60,Q14+60)</f>
        <v>43613</v>
      </c>
      <c r="Z14" s="11" t="n">
        <f aca="false">X14+RANDBETWEEN(240,360)</f>
        <v>43901</v>
      </c>
      <c r="AA14" s="0" t="n">
        <f aca="false">IF(F14="Net Metered",RANDBETWEEN(0,1))</f>
        <v>0</v>
      </c>
      <c r="AB14" s="0" t="n">
        <f aca="false">RANDBETWEEN(0,1)</f>
        <v>0</v>
      </c>
    </row>
    <row r="15" customFormat="false" ht="15.75" hidden="false" customHeight="true" outlineLevel="0" collapsed="false">
      <c r="A15" s="0" t="n">
        <v>13</v>
      </c>
      <c r="B15" s="0" t="s">
        <v>42</v>
      </c>
      <c r="C15" s="0" t="s">
        <v>41</v>
      </c>
      <c r="D15" s="0" t="s">
        <v>32</v>
      </c>
      <c r="E15" s="0" t="s">
        <v>37</v>
      </c>
      <c r="F15" s="0" t="s">
        <v>34</v>
      </c>
      <c r="G15" s="0" t="n">
        <f aca="false">RANDBETWEEN(5,500)</f>
        <v>399</v>
      </c>
      <c r="H15" s="11" t="n">
        <f aca="false">$I$23+RANDBETWEEN(5,10)</f>
        <v>43385</v>
      </c>
      <c r="I15" s="11" t="n">
        <f aca="false">H15+RANDBETWEEN(5,15)</f>
        <v>43391</v>
      </c>
      <c r="J15" s="0" t="n">
        <f aca="false">25*10^5*G15/1000</f>
        <v>997500</v>
      </c>
      <c r="K15" s="11" t="n">
        <f aca="false">I15+RANDBETWEEN(5,15)</f>
        <v>43401</v>
      </c>
      <c r="L15" s="11" t="n">
        <f aca="false">I15+RANDBETWEEN(25,50)</f>
        <v>43419</v>
      </c>
      <c r="M15" s="11" t="n">
        <f aca="false">L15+30</f>
        <v>43449</v>
      </c>
      <c r="N15" s="0" t="n">
        <f aca="false">RANDBETWEEN(G15*0.5,G15*1.5)</f>
        <v>338</v>
      </c>
      <c r="O15" s="12" t="n">
        <f aca="false">(N15-G15)/G15</f>
        <v>-0.152882205513784</v>
      </c>
      <c r="P15" s="11" t="n">
        <f aca="false">M15+15</f>
        <v>43464</v>
      </c>
      <c r="Q15" s="11" t="n">
        <f aca="false">IF(O15&gt;0,P15+10,L15)</f>
        <v>43419</v>
      </c>
      <c r="R15" s="0" t="n">
        <f aca="false">IF(RANDBETWEEN(0,20)&lt;15,0,RANDBETWEEN(0,20))</f>
        <v>0</v>
      </c>
      <c r="S15" s="11" t="n">
        <f aca="false">Q15+RANDBETWEEN(40,80)</f>
        <v>43467</v>
      </c>
      <c r="T15" s="11" t="n">
        <f aca="false">S15</f>
        <v>43467</v>
      </c>
      <c r="U15" s="11" t="n">
        <f aca="false">T15</f>
        <v>43467</v>
      </c>
      <c r="V15" s="11" t="n">
        <f aca="false">U15</f>
        <v>43467</v>
      </c>
      <c r="W15" s="0" t="n">
        <f aca="false">IF(RANDBETWEEN(0,30)&lt;20,0,RANDBETWEEN(1,2))*30</f>
        <v>0</v>
      </c>
      <c r="X15" s="13" t="n">
        <f aca="false">IF(W15&gt;0,Q15+W15+60,Q15+60)</f>
        <v>43479</v>
      </c>
      <c r="Z15" s="11" t="n">
        <f aca="false">X15+RANDBETWEEN(240,360)</f>
        <v>43803</v>
      </c>
      <c r="AA15" s="0" t="n">
        <f aca="false">IF(F15="Net Metered",RANDBETWEEN(0,1))</f>
        <v>0</v>
      </c>
      <c r="AB15" s="0" t="n">
        <f aca="false">RANDBETWEEN(0,1)</f>
        <v>1</v>
      </c>
    </row>
    <row r="16" customFormat="false" ht="15.75" hidden="false" customHeight="true" outlineLevel="0" collapsed="false">
      <c r="A16" s="0" t="n">
        <v>14</v>
      </c>
      <c r="B16" s="0" t="s">
        <v>30</v>
      </c>
      <c r="C16" s="0" t="s">
        <v>31</v>
      </c>
      <c r="D16" s="0" t="s">
        <v>36</v>
      </c>
      <c r="E16" s="0" t="s">
        <v>33</v>
      </c>
      <c r="F16" s="0" t="s">
        <v>38</v>
      </c>
      <c r="G16" s="0" t="n">
        <f aca="false">RANDBETWEEN(5,500)</f>
        <v>459</v>
      </c>
      <c r="H16" s="11" t="n">
        <f aca="false">$I$23+RANDBETWEEN(5,10)</f>
        <v>43383</v>
      </c>
      <c r="I16" s="11" t="n">
        <f aca="false">H16+RANDBETWEEN(5,15)</f>
        <v>43391</v>
      </c>
      <c r="J16" s="0" t="n">
        <f aca="false">25*10^5*G16/1000</f>
        <v>1147500</v>
      </c>
      <c r="K16" s="11" t="n">
        <f aca="false">I16+RANDBETWEEN(5,15)</f>
        <v>43406</v>
      </c>
      <c r="L16" s="11" t="n">
        <f aca="false">I16+RANDBETWEEN(25,50)</f>
        <v>43422</v>
      </c>
      <c r="M16" s="11" t="n">
        <f aca="false">L16+30</f>
        <v>43452</v>
      </c>
      <c r="N16" s="0" t="n">
        <f aca="false">RANDBETWEEN(G16*0.5,G16*1.5)</f>
        <v>409</v>
      </c>
      <c r="O16" s="12" t="n">
        <f aca="false">(N16-G16)/G16</f>
        <v>-0.108932461873638</v>
      </c>
      <c r="P16" s="11" t="n">
        <f aca="false">M16+15</f>
        <v>43467</v>
      </c>
      <c r="Q16" s="11" t="n">
        <f aca="false">IF(O16&gt;0,P16+10,L16)</f>
        <v>43422</v>
      </c>
      <c r="R16" s="0" t="n">
        <f aca="false">IF(RANDBETWEEN(0,20)&lt;15,0,RANDBETWEEN(0,20))</f>
        <v>0</v>
      </c>
      <c r="S16" s="11" t="n">
        <f aca="false">Q16+RANDBETWEEN(40,80)</f>
        <v>43463</v>
      </c>
      <c r="T16" s="11" t="n">
        <f aca="false">S16</f>
        <v>43463</v>
      </c>
      <c r="U16" s="11" t="n">
        <f aca="false">T16</f>
        <v>43463</v>
      </c>
      <c r="V16" s="11" t="n">
        <f aca="false">U16</f>
        <v>43463</v>
      </c>
      <c r="W16" s="0" t="n">
        <f aca="false">IF(RANDBETWEEN(0,30)&lt;20,0,RANDBETWEEN(1,2))*30</f>
        <v>0</v>
      </c>
      <c r="X16" s="13" t="n">
        <f aca="false">IF(W16&gt;0,Q16+W16+60,Q16+60)</f>
        <v>43482</v>
      </c>
      <c r="Z16" s="11" t="n">
        <f aca="false">X16+RANDBETWEEN(240,360)</f>
        <v>43740</v>
      </c>
      <c r="AA16" s="0" t="n">
        <f aca="false">IF(F16="Net Metered",RANDBETWEEN(0,1))</f>
        <v>0</v>
      </c>
      <c r="AB16" s="0" t="n">
        <f aca="false">RANDBETWEEN(0,1)</f>
        <v>0</v>
      </c>
    </row>
    <row r="23" customFormat="false" ht="15.75" hidden="false" customHeight="true" outlineLevel="0" collapsed="false">
      <c r="I23" s="11" t="n">
        <v>43378</v>
      </c>
      <c r="J23" s="11"/>
    </row>
    <row r="25" customFormat="false" ht="15.75" hidden="false" customHeight="true" outlineLevel="0" collapsed="false">
      <c r="I25" s="0" t="s">
        <v>45</v>
      </c>
    </row>
    <row r="26" customFormat="false" ht="15.75" hidden="false" customHeight="true" outlineLevel="0" collapsed="false">
      <c r="I26" s="0" t="s">
        <v>46</v>
      </c>
    </row>
    <row r="27" customFormat="false" ht="15.75" hidden="false" customHeight="true" outlineLevel="0" collapsed="false">
      <c r="I27" s="0" t="s">
        <v>47</v>
      </c>
    </row>
    <row r="28" customFormat="false" ht="15.75" hidden="false" customHeight="true" outlineLevel="0" collapsed="false">
      <c r="I28" s="0" t="s">
        <v>48</v>
      </c>
    </row>
  </sheetData>
  <mergeCells count="2">
    <mergeCell ref="L1:Q1"/>
    <mergeCell ref="S1:V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2019-12-17T16:15:39Z</dcterms:modified>
  <cp:revision>4</cp:revision>
  <dc:subject/>
  <dc:title/>
</cp:coreProperties>
</file>