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 Baca Aralığı (Tek Kesit)" sheetId="1" state="visible" r:id="rId3"/>
    <sheet name="1 Baca Aralığı (2 Kesit)" sheetId="2" state="visible" r:id="rId4"/>
    <sheet name="1 Baca Aralığı (3 Kesit )" sheetId="3" state="visible" r:id="rId5"/>
    <sheet name="3 Baca Aralığı (Tek Kesit)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<sst xmlns="http://schemas.openxmlformats.org/spreadsheetml/2006/main" count="252" uniqueCount="47">
  <si>
    <t xml:space="preserve">İŞİN ADI:2023 YILI MERKEZ MUHTELİF KANALİZASYON YAPIM VE ISLAHI İŞİ</t>
  </si>
  <si>
    <t xml:space="preserve">STANDART KAZI BİLGİLERİ</t>
  </si>
  <si>
    <t xml:space="preserve">Kazı Genişliği</t>
  </si>
  <si>
    <t xml:space="preserve">BACA ARALIĞI</t>
  </si>
  <si>
    <t xml:space="preserve">Hakediş No:</t>
  </si>
  <si>
    <t xml:space="preserve">H1</t>
  </si>
  <si>
    <t xml:space="preserve">Ataşman No:</t>
  </si>
  <si>
    <t xml:space="preserve">H2</t>
  </si>
  <si>
    <t xml:space="preserve">B84</t>
  </si>
  <si>
    <t xml:space="preserve">B85</t>
  </si>
  <si>
    <t xml:space="preserve">Boru Cinsi ve Çapı:</t>
  </si>
  <si>
    <t xml:space="preserve">Ø2200 B.A.</t>
  </si>
  <si>
    <t xml:space="preserve">Yataklama H</t>
  </si>
  <si>
    <t xml:space="preserve">Toplam L</t>
  </si>
  <si>
    <t xml:space="preserve">Toplam Kazı Hacmi</t>
  </si>
  <si>
    <t xml:space="preserve">Üst Genişlik</t>
  </si>
  <si>
    <t xml:space="preserve">H</t>
  </si>
  <si>
    <t xml:space="preserve">Hacim (m³)</t>
  </si>
  <si>
    <t xml:space="preserve">Ortalama Kazı Derinliği</t>
  </si>
  <si>
    <t xml:space="preserve">Orta Genişlik</t>
  </si>
  <si>
    <t xml:space="preserve">Baca Aralığı Toplam Uzunluk</t>
  </si>
  <si>
    <t xml:space="preserve">Alt Genişlik</t>
  </si>
  <si>
    <t xml:space="preserve">Ortalama Kazı Genişliği</t>
  </si>
  <si>
    <t xml:space="preserve">H3</t>
  </si>
  <si>
    <t xml:space="preserve">Yataklama Alt Genişlik</t>
  </si>
  <si>
    <t xml:space="preserve">Kesit Toplamı:</t>
  </si>
  <si>
    <t xml:space="preserve">Kalan Kısmın Toplamı:</t>
  </si>
  <si>
    <t xml:space="preserve">Kesit Toplamı L =</t>
  </si>
  <si>
    <t xml:space="preserve">Baca Aralığı Toplam L =</t>
  </si>
  <si>
    <t xml:space="preserve">Kalan L =</t>
  </si>
  <si>
    <t xml:space="preserve">NOT:</t>
  </si>
  <si>
    <t xml:space="preserve">YÜKLENİCİ</t>
  </si>
  <si>
    <t xml:space="preserve">KONTROL</t>
  </si>
  <si>
    <t xml:space="preserve">ATAŞMAN KONTROL</t>
  </si>
  <si>
    <t xml:space="preserve">KONTROL ŞEFİ</t>
  </si>
  <si>
    <r>
      <rPr>
        <b val="true"/>
        <sz val="16"/>
        <color rgb="FF000000"/>
        <rFont val="Calibri"/>
        <family val="2"/>
        <charset val="162"/>
      </rPr>
      <t xml:space="preserve">İŞİN ADI: </t>
    </r>
    <r>
      <rPr>
        <sz val="16"/>
        <color rgb="FF000000"/>
        <rFont val="Calibri"/>
        <family val="2"/>
        <charset val="162"/>
      </rPr>
      <t xml:space="preserve">…………………………………………………………………………………………………………... İŞİ</t>
    </r>
  </si>
  <si>
    <t xml:space="preserve">B107</t>
  </si>
  <si>
    <t xml:space="preserve">B106</t>
  </si>
  <si>
    <t xml:space="preserve">Ø2600 B.A.</t>
  </si>
  <si>
    <t xml:space="preserve">1.Kesit Toplamı L =</t>
  </si>
  <si>
    <t xml:space="preserve">2.Kesit Toplamı L =</t>
  </si>
  <si>
    <r>
      <rPr>
        <b val="true"/>
        <sz val="18"/>
        <color rgb="FF000000"/>
        <rFont val="Calibri"/>
        <family val="2"/>
        <charset val="162"/>
      </rPr>
      <t xml:space="preserve">İŞİN ADI: </t>
    </r>
    <r>
      <rPr>
        <sz val="18"/>
        <color rgb="FF000000"/>
        <rFont val="Calibri"/>
        <family val="2"/>
        <charset val="162"/>
      </rPr>
      <t xml:space="preserve">…………………………………………………………………………………………………………... İŞİ</t>
    </r>
  </si>
  <si>
    <t xml:space="preserve">B19/A</t>
  </si>
  <si>
    <t xml:space="preserve">B17</t>
  </si>
  <si>
    <t xml:space="preserve">Ø400 HDPE.</t>
  </si>
  <si>
    <t xml:space="preserve">Kesit L=</t>
  </si>
  <si>
    <t xml:space="preserve">Kesit Toplamları L 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</si>
</sst>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&quot; m&quot;"/>
    <numFmt numFmtId="166" formatCode="0.000&quot; m³&quot;"/>
    <numFmt numFmtId="167" formatCode="General"/>
  </numFmts>
  <fonts count="1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62"/>
    </font>
    <font>
      <b val="true"/>
      <sz val="18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u val="single"/>
      <sz val="14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  <font>
      <b val="true"/>
      <sz val="14"/>
      <color rgb="FF00B050"/>
      <name val="Calibri"/>
      <family val="2"/>
      <charset val="162"/>
    </font>
    <font>
      <sz val="14"/>
      <color rgb="FF00B0F0"/>
      <name val="Calibri"/>
      <family val="2"/>
      <charset val="162"/>
    </font>
    <font>
      <sz val="11"/>
      <color rgb="FF00B0F0"/>
      <name val="Calibri"/>
      <family val="2"/>
      <charset val="162"/>
    </font>
    <font>
      <u val="single"/>
      <sz val="11"/>
      <color rgb="FF000000"/>
      <name val="Calibri"/>
      <family val="2"/>
      <charset val="162"/>
    </font>
    <font>
      <sz val="14"/>
      <color rgb="FFFF0000"/>
      <name val="Calibri"/>
      <family val="2"/>
      <charset val="162"/>
    </font>
    <font>
      <b val="true"/>
      <sz val="16"/>
      <color rgb="FF00B050"/>
      <name val="Calibri"/>
      <family val="2"/>
      <charset val="162"/>
    </font>
    <font>
      <b val="true"/>
      <sz val="14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sz val="18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0F0F0"/>
      </patternFill>
    </fill>
    <fill>
      <patternFill patternType="solid">
        <fgColor rgb="FFF0F0F0"/>
        <bgColor rgb="FFFDEADA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ash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true">
      <left/>
      <right/>
      <top/>
      <bottom/>
      <diagonal style="medium"/>
    </border>
    <border diagonalUp="true" diagonalDown="false">
      <left/>
      <right/>
      <top/>
      <bottom/>
      <diagonal style="medium"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dashed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199800</xdr:colOff>
      <xdr:row>31</xdr:row>
      <xdr:rowOff>9720</xdr:rowOff>
    </xdr:from>
    <xdr:to>
      <xdr:col>9</xdr:col>
      <xdr:colOff>138960</xdr:colOff>
      <xdr:row>31</xdr:row>
      <xdr:rowOff>9720</xdr:rowOff>
    </xdr:to>
    <xdr:sp>
      <xdr:nvSpPr>
        <xdr:cNvPr id="0" name="Düz Bağlayıcı 1"/>
        <xdr:cNvSpPr/>
      </xdr:nvSpPr>
      <xdr:spPr>
        <a:xfrm>
          <a:off x="4346280" y="674388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149040</xdr:rowOff>
    </xdr:from>
    <xdr:to>
      <xdr:col>14</xdr:col>
      <xdr:colOff>505800</xdr:colOff>
      <xdr:row>5</xdr:row>
      <xdr:rowOff>149400</xdr:rowOff>
    </xdr:to>
    <xdr:sp>
      <xdr:nvSpPr>
        <xdr:cNvPr id="1" name="Düz Ok Bağlayıcısı 2"/>
        <xdr:cNvSpPr/>
      </xdr:nvSpPr>
      <xdr:spPr>
        <a:xfrm>
          <a:off x="7956360" y="129204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17</xdr:row>
      <xdr:rowOff>171360</xdr:rowOff>
    </xdr:from>
    <xdr:to>
      <xdr:col>3</xdr:col>
      <xdr:colOff>583920</xdr:colOff>
      <xdr:row>31</xdr:row>
      <xdr:rowOff>9720</xdr:rowOff>
    </xdr:to>
    <xdr:sp>
      <xdr:nvSpPr>
        <xdr:cNvPr id="2" name="Düz Bağlayıcı 3"/>
        <xdr:cNvSpPr/>
      </xdr:nvSpPr>
      <xdr:spPr>
        <a:xfrm>
          <a:off x="441720" y="3571920"/>
          <a:ext cx="1158120" cy="31719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17</xdr:row>
      <xdr:rowOff>149400</xdr:rowOff>
    </xdr:from>
    <xdr:to>
      <xdr:col>8</xdr:col>
      <xdr:colOff>720</xdr:colOff>
      <xdr:row>31</xdr:row>
      <xdr:rowOff>9720</xdr:rowOff>
    </xdr:to>
    <xdr:sp>
      <xdr:nvSpPr>
        <xdr:cNvPr id="3" name="Düz Bağlayıcı 4"/>
        <xdr:cNvSpPr/>
      </xdr:nvSpPr>
      <xdr:spPr>
        <a:xfrm flipH="1">
          <a:off x="2979360" y="3549960"/>
          <a:ext cx="1167840" cy="319392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17</xdr:row>
      <xdr:rowOff>37800</xdr:rowOff>
    </xdr:from>
    <xdr:to>
      <xdr:col>9</xdr:col>
      <xdr:colOff>9360</xdr:colOff>
      <xdr:row>32</xdr:row>
      <xdr:rowOff>132840</xdr:rowOff>
    </xdr:to>
    <xdr:sp>
      <xdr:nvSpPr>
        <xdr:cNvPr id="4" name="Düz Bağlayıcı 5"/>
        <xdr:cNvSpPr/>
      </xdr:nvSpPr>
      <xdr:spPr>
        <a:xfrm>
          <a:off x="4746240" y="3438360"/>
          <a:ext cx="54360" cy="366696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24</xdr:row>
      <xdr:rowOff>18720</xdr:rowOff>
    </xdr:from>
    <xdr:to>
      <xdr:col>9</xdr:col>
      <xdr:colOff>171360</xdr:colOff>
      <xdr:row>24</xdr:row>
      <xdr:rowOff>18720</xdr:rowOff>
    </xdr:to>
    <xdr:sp>
      <xdr:nvSpPr>
        <xdr:cNvPr id="5" name="Düz Bağlayıcı 6"/>
        <xdr:cNvSpPr/>
      </xdr:nvSpPr>
      <xdr:spPr>
        <a:xfrm>
          <a:off x="4308120" y="50860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18</xdr:row>
      <xdr:rowOff>0</xdr:rowOff>
    </xdr:from>
    <xdr:to>
      <xdr:col>7</xdr:col>
      <xdr:colOff>448920</xdr:colOff>
      <xdr:row>18</xdr:row>
      <xdr:rowOff>0</xdr:rowOff>
    </xdr:to>
    <xdr:sp>
      <xdr:nvSpPr>
        <xdr:cNvPr id="6" name="Düz Bağlayıcı 7"/>
        <xdr:cNvSpPr/>
      </xdr:nvSpPr>
      <xdr:spPr>
        <a:xfrm>
          <a:off x="595440" y="36385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17</xdr:row>
      <xdr:rowOff>173520</xdr:rowOff>
    </xdr:from>
    <xdr:to>
      <xdr:col>9</xdr:col>
      <xdr:colOff>84240</xdr:colOff>
      <xdr:row>18</xdr:row>
      <xdr:rowOff>75240</xdr:rowOff>
    </xdr:to>
    <xdr:sp>
      <xdr:nvSpPr>
        <xdr:cNvPr id="7" name="Düz Bağlayıcı 9"/>
        <xdr:cNvSpPr/>
      </xdr:nvSpPr>
      <xdr:spPr>
        <a:xfrm flipH="1">
          <a:off x="4686840" y="357408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23</xdr:row>
      <xdr:rowOff>182880</xdr:rowOff>
    </xdr:from>
    <xdr:to>
      <xdr:col>9</xdr:col>
      <xdr:colOff>86400</xdr:colOff>
      <xdr:row>24</xdr:row>
      <xdr:rowOff>84960</xdr:rowOff>
    </xdr:to>
    <xdr:sp>
      <xdr:nvSpPr>
        <xdr:cNvPr id="8" name="Düz Bağlayıcı 10"/>
        <xdr:cNvSpPr/>
      </xdr:nvSpPr>
      <xdr:spPr>
        <a:xfrm flipH="1">
          <a:off x="4689000" y="50119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537480</xdr:colOff>
      <xdr:row>31</xdr:row>
      <xdr:rowOff>153720</xdr:rowOff>
    </xdr:from>
    <xdr:to>
      <xdr:col>9</xdr:col>
      <xdr:colOff>81360</xdr:colOff>
      <xdr:row>32</xdr:row>
      <xdr:rowOff>55440</xdr:rowOff>
    </xdr:to>
    <xdr:sp>
      <xdr:nvSpPr>
        <xdr:cNvPr id="9" name="Düz Bağlayıcı 11"/>
        <xdr:cNvSpPr/>
      </xdr:nvSpPr>
      <xdr:spPr>
        <a:xfrm flipH="1">
          <a:off x="4683960" y="688788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18</xdr:row>
      <xdr:rowOff>9360</xdr:rowOff>
    </xdr:from>
    <xdr:to>
      <xdr:col>9</xdr:col>
      <xdr:colOff>123480</xdr:colOff>
      <xdr:row>18</xdr:row>
      <xdr:rowOff>9360</xdr:rowOff>
    </xdr:to>
    <xdr:sp>
      <xdr:nvSpPr>
        <xdr:cNvPr id="10" name="Düz Bağlayıcı 12"/>
        <xdr:cNvSpPr/>
      </xdr:nvSpPr>
      <xdr:spPr>
        <a:xfrm>
          <a:off x="4308120" y="36478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30</xdr:row>
      <xdr:rowOff>163080</xdr:rowOff>
    </xdr:from>
    <xdr:to>
      <xdr:col>9</xdr:col>
      <xdr:colOff>91080</xdr:colOff>
      <xdr:row>31</xdr:row>
      <xdr:rowOff>65520</xdr:rowOff>
    </xdr:to>
    <xdr:sp>
      <xdr:nvSpPr>
        <xdr:cNvPr id="11" name="Düz Bağlayıcı 13"/>
        <xdr:cNvSpPr/>
      </xdr:nvSpPr>
      <xdr:spPr>
        <a:xfrm flipH="1">
          <a:off x="4693320" y="665928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34200</xdr:colOff>
      <xdr:row>5</xdr:row>
      <xdr:rowOff>149040</xdr:rowOff>
    </xdr:from>
    <xdr:to>
      <xdr:col>13</xdr:col>
      <xdr:colOff>264960</xdr:colOff>
      <xdr:row>5</xdr:row>
      <xdr:rowOff>149400</xdr:rowOff>
    </xdr:to>
    <xdr:sp>
      <xdr:nvSpPr>
        <xdr:cNvPr id="12" name="Düz Ok Bağlayıcısı 15"/>
        <xdr:cNvSpPr/>
      </xdr:nvSpPr>
      <xdr:spPr>
        <a:xfrm>
          <a:off x="7603920" y="1292040"/>
          <a:ext cx="230760" cy="360"/>
        </a:xfrm>
        <a:custGeom>
          <a:avLst/>
          <a:gdLst>
            <a:gd name="textAreaLeft" fmla="*/ 0 w 230760"/>
            <a:gd name="textAreaRight" fmla="*/ 231480 w 2307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29</xdr:row>
      <xdr:rowOff>9720</xdr:rowOff>
    </xdr:from>
    <xdr:to>
      <xdr:col>9</xdr:col>
      <xdr:colOff>138960</xdr:colOff>
      <xdr:row>29</xdr:row>
      <xdr:rowOff>9720</xdr:rowOff>
    </xdr:to>
    <xdr:sp>
      <xdr:nvSpPr>
        <xdr:cNvPr id="13" name="Düz Bağlayıcı 32"/>
        <xdr:cNvSpPr/>
      </xdr:nvSpPr>
      <xdr:spPr>
        <a:xfrm>
          <a:off x="4346280" y="635328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15</xdr:row>
      <xdr:rowOff>37800</xdr:rowOff>
    </xdr:from>
    <xdr:to>
      <xdr:col>9</xdr:col>
      <xdr:colOff>9360</xdr:colOff>
      <xdr:row>30</xdr:row>
      <xdr:rowOff>133200</xdr:rowOff>
    </xdr:to>
    <xdr:sp>
      <xdr:nvSpPr>
        <xdr:cNvPr id="14" name="Düz Bağlayıcı 35"/>
        <xdr:cNvSpPr/>
      </xdr:nvSpPr>
      <xdr:spPr>
        <a:xfrm>
          <a:off x="4746240" y="3047760"/>
          <a:ext cx="5436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22</xdr:row>
      <xdr:rowOff>18720</xdr:rowOff>
    </xdr:from>
    <xdr:to>
      <xdr:col>9</xdr:col>
      <xdr:colOff>171360</xdr:colOff>
      <xdr:row>22</xdr:row>
      <xdr:rowOff>18720</xdr:rowOff>
    </xdr:to>
    <xdr:sp>
      <xdr:nvSpPr>
        <xdr:cNvPr id="15" name="Düz Bağlayıcı 36"/>
        <xdr:cNvSpPr/>
      </xdr:nvSpPr>
      <xdr:spPr>
        <a:xfrm>
          <a:off x="4308120" y="46954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16</xdr:row>
      <xdr:rowOff>0</xdr:rowOff>
    </xdr:from>
    <xdr:to>
      <xdr:col>7</xdr:col>
      <xdr:colOff>448920</xdr:colOff>
      <xdr:row>16</xdr:row>
      <xdr:rowOff>0</xdr:rowOff>
    </xdr:to>
    <xdr:sp>
      <xdr:nvSpPr>
        <xdr:cNvPr id="16" name="Düz Bağlayıcı 37"/>
        <xdr:cNvSpPr/>
      </xdr:nvSpPr>
      <xdr:spPr>
        <a:xfrm>
          <a:off x="59544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15</xdr:row>
      <xdr:rowOff>173520</xdr:rowOff>
    </xdr:from>
    <xdr:to>
      <xdr:col>9</xdr:col>
      <xdr:colOff>84240</xdr:colOff>
      <xdr:row>16</xdr:row>
      <xdr:rowOff>75240</xdr:rowOff>
    </xdr:to>
    <xdr:sp>
      <xdr:nvSpPr>
        <xdr:cNvPr id="17" name="Düz Bağlayıcı 39"/>
        <xdr:cNvSpPr/>
      </xdr:nvSpPr>
      <xdr:spPr>
        <a:xfrm flipH="1">
          <a:off x="4686840" y="318348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21</xdr:row>
      <xdr:rowOff>182880</xdr:rowOff>
    </xdr:from>
    <xdr:to>
      <xdr:col>9</xdr:col>
      <xdr:colOff>86400</xdr:colOff>
      <xdr:row>22</xdr:row>
      <xdr:rowOff>84960</xdr:rowOff>
    </xdr:to>
    <xdr:sp>
      <xdr:nvSpPr>
        <xdr:cNvPr id="18" name="Düz Bağlayıcı 40"/>
        <xdr:cNvSpPr/>
      </xdr:nvSpPr>
      <xdr:spPr>
        <a:xfrm flipH="1">
          <a:off x="4689000" y="462168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537480</xdr:colOff>
      <xdr:row>29</xdr:row>
      <xdr:rowOff>153720</xdr:rowOff>
    </xdr:from>
    <xdr:to>
      <xdr:col>9</xdr:col>
      <xdr:colOff>81360</xdr:colOff>
      <xdr:row>30</xdr:row>
      <xdr:rowOff>55800</xdr:rowOff>
    </xdr:to>
    <xdr:sp>
      <xdr:nvSpPr>
        <xdr:cNvPr id="19" name="Düz Bağlayıcı 41"/>
        <xdr:cNvSpPr/>
      </xdr:nvSpPr>
      <xdr:spPr>
        <a:xfrm flipH="1">
          <a:off x="4683960" y="649728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9360</xdr:rowOff>
    </xdr:from>
    <xdr:to>
      <xdr:col>9</xdr:col>
      <xdr:colOff>123480</xdr:colOff>
      <xdr:row>16</xdr:row>
      <xdr:rowOff>9360</xdr:rowOff>
    </xdr:to>
    <xdr:sp>
      <xdr:nvSpPr>
        <xdr:cNvPr id="20" name="Düz Bağlayıcı 42"/>
        <xdr:cNvSpPr/>
      </xdr:nvSpPr>
      <xdr:spPr>
        <a:xfrm>
          <a:off x="4308120" y="32572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28</xdr:row>
      <xdr:rowOff>163080</xdr:rowOff>
    </xdr:from>
    <xdr:to>
      <xdr:col>9</xdr:col>
      <xdr:colOff>91080</xdr:colOff>
      <xdr:row>29</xdr:row>
      <xdr:rowOff>65520</xdr:rowOff>
    </xdr:to>
    <xdr:sp>
      <xdr:nvSpPr>
        <xdr:cNvPr id="21" name="Düz Bağlayıcı 43"/>
        <xdr:cNvSpPr/>
      </xdr:nvSpPr>
      <xdr:spPr>
        <a:xfrm flipH="1">
          <a:off x="4693320" y="626868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29</xdr:row>
      <xdr:rowOff>9720</xdr:rowOff>
    </xdr:from>
    <xdr:to>
      <xdr:col>9</xdr:col>
      <xdr:colOff>138960</xdr:colOff>
      <xdr:row>29</xdr:row>
      <xdr:rowOff>9720</xdr:rowOff>
    </xdr:to>
    <xdr:sp>
      <xdr:nvSpPr>
        <xdr:cNvPr id="22" name="Düz Bağlayıcı 44"/>
        <xdr:cNvSpPr/>
      </xdr:nvSpPr>
      <xdr:spPr>
        <a:xfrm>
          <a:off x="4346280" y="635328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16</xdr:row>
      <xdr:rowOff>0</xdr:rowOff>
    </xdr:from>
    <xdr:to>
      <xdr:col>7</xdr:col>
      <xdr:colOff>448920</xdr:colOff>
      <xdr:row>16</xdr:row>
      <xdr:rowOff>0</xdr:rowOff>
    </xdr:to>
    <xdr:sp>
      <xdr:nvSpPr>
        <xdr:cNvPr id="23" name="Düz Bağlayıcı 49"/>
        <xdr:cNvSpPr/>
      </xdr:nvSpPr>
      <xdr:spPr>
        <a:xfrm>
          <a:off x="59544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199800</xdr:colOff>
      <xdr:row>29</xdr:row>
      <xdr:rowOff>9720</xdr:rowOff>
    </xdr:from>
    <xdr:to>
      <xdr:col>20</xdr:col>
      <xdr:colOff>138960</xdr:colOff>
      <xdr:row>29</xdr:row>
      <xdr:rowOff>9720</xdr:rowOff>
    </xdr:to>
    <xdr:sp>
      <xdr:nvSpPr>
        <xdr:cNvPr id="24" name="Düz Bağlayıcı 119"/>
        <xdr:cNvSpPr/>
      </xdr:nvSpPr>
      <xdr:spPr>
        <a:xfrm>
          <a:off x="11222280" y="6353280"/>
          <a:ext cx="5227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22</xdr:row>
      <xdr:rowOff>18720</xdr:rowOff>
    </xdr:from>
    <xdr:to>
      <xdr:col>20</xdr:col>
      <xdr:colOff>171360</xdr:colOff>
      <xdr:row>22</xdr:row>
      <xdr:rowOff>18720</xdr:rowOff>
    </xdr:to>
    <xdr:sp>
      <xdr:nvSpPr>
        <xdr:cNvPr id="25" name="Düz Bağlayıcı 123"/>
        <xdr:cNvSpPr/>
      </xdr:nvSpPr>
      <xdr:spPr>
        <a:xfrm>
          <a:off x="11184120" y="4695480"/>
          <a:ext cx="5932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539640</xdr:colOff>
      <xdr:row>15</xdr:row>
      <xdr:rowOff>166680</xdr:rowOff>
    </xdr:from>
    <xdr:to>
      <xdr:col>20</xdr:col>
      <xdr:colOff>84960</xdr:colOff>
      <xdr:row>16</xdr:row>
      <xdr:rowOff>82080</xdr:rowOff>
    </xdr:to>
    <xdr:sp>
      <xdr:nvSpPr>
        <xdr:cNvPr id="26" name="Düz Bağlayıcı 126"/>
        <xdr:cNvSpPr/>
      </xdr:nvSpPr>
      <xdr:spPr>
        <a:xfrm flipH="1">
          <a:off x="11562120" y="3176640"/>
          <a:ext cx="128880" cy="1533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541800</xdr:colOff>
      <xdr:row>21</xdr:row>
      <xdr:rowOff>176400</xdr:rowOff>
    </xdr:from>
    <xdr:to>
      <xdr:col>20</xdr:col>
      <xdr:colOff>87120</xdr:colOff>
      <xdr:row>22</xdr:row>
      <xdr:rowOff>91440</xdr:rowOff>
    </xdr:to>
    <xdr:sp>
      <xdr:nvSpPr>
        <xdr:cNvPr id="27" name="Düz Bağlayıcı 127"/>
        <xdr:cNvSpPr/>
      </xdr:nvSpPr>
      <xdr:spPr>
        <a:xfrm flipH="1">
          <a:off x="11564280" y="4615200"/>
          <a:ext cx="128880" cy="1530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536760</xdr:colOff>
      <xdr:row>29</xdr:row>
      <xdr:rowOff>147240</xdr:rowOff>
    </xdr:from>
    <xdr:to>
      <xdr:col>20</xdr:col>
      <xdr:colOff>82080</xdr:colOff>
      <xdr:row>30</xdr:row>
      <xdr:rowOff>62280</xdr:rowOff>
    </xdr:to>
    <xdr:sp>
      <xdr:nvSpPr>
        <xdr:cNvPr id="28" name="Düz Bağlayıcı 128"/>
        <xdr:cNvSpPr/>
      </xdr:nvSpPr>
      <xdr:spPr>
        <a:xfrm flipH="1">
          <a:off x="11559240" y="6490800"/>
          <a:ext cx="128880" cy="1533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16</xdr:row>
      <xdr:rowOff>9360</xdr:rowOff>
    </xdr:from>
    <xdr:to>
      <xdr:col>20</xdr:col>
      <xdr:colOff>123480</xdr:colOff>
      <xdr:row>16</xdr:row>
      <xdr:rowOff>9360</xdr:rowOff>
    </xdr:to>
    <xdr:sp>
      <xdr:nvSpPr>
        <xdr:cNvPr id="29" name="Düz Bağlayıcı 129"/>
        <xdr:cNvSpPr/>
      </xdr:nvSpPr>
      <xdr:spPr>
        <a:xfrm>
          <a:off x="11184120" y="3257280"/>
          <a:ext cx="545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546480</xdr:colOff>
      <xdr:row>28</xdr:row>
      <xdr:rowOff>156600</xdr:rowOff>
    </xdr:from>
    <xdr:to>
      <xdr:col>20</xdr:col>
      <xdr:colOff>91440</xdr:colOff>
      <xdr:row>29</xdr:row>
      <xdr:rowOff>72000</xdr:rowOff>
    </xdr:to>
    <xdr:sp>
      <xdr:nvSpPr>
        <xdr:cNvPr id="30" name="Düz Bağlayıcı 130"/>
        <xdr:cNvSpPr/>
      </xdr:nvSpPr>
      <xdr:spPr>
        <a:xfrm flipH="1">
          <a:off x="11568960" y="6262200"/>
          <a:ext cx="128520" cy="1533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67680</xdr:colOff>
      <xdr:row>16</xdr:row>
      <xdr:rowOff>0</xdr:rowOff>
    </xdr:from>
    <xdr:to>
      <xdr:col>18</xdr:col>
      <xdr:colOff>353520</xdr:colOff>
      <xdr:row>16</xdr:row>
      <xdr:rowOff>0</xdr:rowOff>
    </xdr:to>
    <xdr:sp>
      <xdr:nvSpPr>
        <xdr:cNvPr id="31" name="Düz Bağlayıcı 136"/>
        <xdr:cNvSpPr/>
      </xdr:nvSpPr>
      <xdr:spPr>
        <a:xfrm>
          <a:off x="7637400" y="3247920"/>
          <a:ext cx="31550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9360</xdr:colOff>
      <xdr:row>12</xdr:row>
      <xdr:rowOff>220320</xdr:rowOff>
    </xdr:from>
    <xdr:to>
      <xdr:col>3</xdr:col>
      <xdr:colOff>583920</xdr:colOff>
      <xdr:row>26</xdr:row>
      <xdr:rowOff>58320</xdr:rowOff>
    </xdr:to>
    <xdr:sp>
      <xdr:nvSpPr>
        <xdr:cNvPr id="32" name="Düz Bağlayıcı 1"/>
        <xdr:cNvSpPr/>
      </xdr:nvSpPr>
      <xdr:spPr>
        <a:xfrm>
          <a:off x="441720" y="2981160"/>
          <a:ext cx="1158120" cy="31719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12</xdr:row>
      <xdr:rowOff>198360</xdr:rowOff>
    </xdr:from>
    <xdr:to>
      <xdr:col>8</xdr:col>
      <xdr:colOff>720</xdr:colOff>
      <xdr:row>26</xdr:row>
      <xdr:rowOff>58320</xdr:rowOff>
    </xdr:to>
    <xdr:sp>
      <xdr:nvSpPr>
        <xdr:cNvPr id="33" name="Düz Bağlayıcı 2"/>
        <xdr:cNvSpPr/>
      </xdr:nvSpPr>
      <xdr:spPr>
        <a:xfrm flipH="1">
          <a:off x="2979360" y="2959200"/>
          <a:ext cx="1167840" cy="319392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12</xdr:row>
      <xdr:rowOff>86760</xdr:rowOff>
    </xdr:from>
    <xdr:to>
      <xdr:col>9</xdr:col>
      <xdr:colOff>9360</xdr:colOff>
      <xdr:row>27</xdr:row>
      <xdr:rowOff>182160</xdr:rowOff>
    </xdr:to>
    <xdr:sp>
      <xdr:nvSpPr>
        <xdr:cNvPr id="34" name="Düz Bağlayıcı 3"/>
        <xdr:cNvSpPr/>
      </xdr:nvSpPr>
      <xdr:spPr>
        <a:xfrm>
          <a:off x="4746240" y="2847600"/>
          <a:ext cx="5436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19</xdr:row>
      <xdr:rowOff>67320</xdr:rowOff>
    </xdr:from>
    <xdr:to>
      <xdr:col>9</xdr:col>
      <xdr:colOff>171360</xdr:colOff>
      <xdr:row>19</xdr:row>
      <xdr:rowOff>67320</xdr:rowOff>
    </xdr:to>
    <xdr:sp>
      <xdr:nvSpPr>
        <xdr:cNvPr id="35" name="Düz Bağlayıcı 4"/>
        <xdr:cNvSpPr/>
      </xdr:nvSpPr>
      <xdr:spPr>
        <a:xfrm>
          <a:off x="4308120" y="449532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13</xdr:row>
      <xdr:rowOff>48960</xdr:rowOff>
    </xdr:from>
    <xdr:to>
      <xdr:col>7</xdr:col>
      <xdr:colOff>448920</xdr:colOff>
      <xdr:row>13</xdr:row>
      <xdr:rowOff>48960</xdr:rowOff>
    </xdr:to>
    <xdr:sp>
      <xdr:nvSpPr>
        <xdr:cNvPr id="36" name="Düz Bağlayıcı 5"/>
        <xdr:cNvSpPr/>
      </xdr:nvSpPr>
      <xdr:spPr>
        <a:xfrm>
          <a:off x="595440" y="30481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26</xdr:row>
      <xdr:rowOff>77040</xdr:rowOff>
    </xdr:from>
    <xdr:to>
      <xdr:col>9</xdr:col>
      <xdr:colOff>218880</xdr:colOff>
      <xdr:row>26</xdr:row>
      <xdr:rowOff>77040</xdr:rowOff>
    </xdr:to>
    <xdr:sp>
      <xdr:nvSpPr>
        <xdr:cNvPr id="37" name="Düz Bağlayıcı 6"/>
        <xdr:cNvSpPr/>
      </xdr:nvSpPr>
      <xdr:spPr>
        <a:xfrm>
          <a:off x="4346280" y="617184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518400</xdr:colOff>
      <xdr:row>12</xdr:row>
      <xdr:rowOff>192960</xdr:rowOff>
    </xdr:from>
    <xdr:to>
      <xdr:col>9</xdr:col>
      <xdr:colOff>62280</xdr:colOff>
      <xdr:row>13</xdr:row>
      <xdr:rowOff>95040</xdr:rowOff>
    </xdr:to>
    <xdr:sp>
      <xdr:nvSpPr>
        <xdr:cNvPr id="38" name="Düz Bağlayıcı 8"/>
        <xdr:cNvSpPr/>
      </xdr:nvSpPr>
      <xdr:spPr>
        <a:xfrm flipH="1">
          <a:off x="4664880" y="295380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527760</xdr:colOff>
      <xdr:row>18</xdr:row>
      <xdr:rowOff>202680</xdr:rowOff>
    </xdr:from>
    <xdr:to>
      <xdr:col>9</xdr:col>
      <xdr:colOff>72000</xdr:colOff>
      <xdr:row>19</xdr:row>
      <xdr:rowOff>104400</xdr:rowOff>
    </xdr:to>
    <xdr:sp>
      <xdr:nvSpPr>
        <xdr:cNvPr id="39" name="Düz Bağlayıcı 9"/>
        <xdr:cNvSpPr/>
      </xdr:nvSpPr>
      <xdr:spPr>
        <a:xfrm flipH="1">
          <a:off x="4674240" y="4392360"/>
          <a:ext cx="18900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537480</xdr:colOff>
      <xdr:row>26</xdr:row>
      <xdr:rowOff>202320</xdr:rowOff>
    </xdr:from>
    <xdr:to>
      <xdr:col>9</xdr:col>
      <xdr:colOff>81360</xdr:colOff>
      <xdr:row>27</xdr:row>
      <xdr:rowOff>104760</xdr:rowOff>
    </xdr:to>
    <xdr:sp>
      <xdr:nvSpPr>
        <xdr:cNvPr id="40" name="Düz Bağlayıcı 10"/>
        <xdr:cNvSpPr/>
      </xdr:nvSpPr>
      <xdr:spPr>
        <a:xfrm flipH="1">
          <a:off x="4683960" y="62971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13</xdr:row>
      <xdr:rowOff>58320</xdr:rowOff>
    </xdr:from>
    <xdr:to>
      <xdr:col>9</xdr:col>
      <xdr:colOff>123480</xdr:colOff>
      <xdr:row>13</xdr:row>
      <xdr:rowOff>58320</xdr:rowOff>
    </xdr:to>
    <xdr:sp>
      <xdr:nvSpPr>
        <xdr:cNvPr id="41" name="Düz Bağlayıcı 11"/>
        <xdr:cNvSpPr/>
      </xdr:nvSpPr>
      <xdr:spPr>
        <a:xfrm>
          <a:off x="4308120" y="30574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25</xdr:row>
      <xdr:rowOff>212040</xdr:rowOff>
    </xdr:from>
    <xdr:to>
      <xdr:col>9</xdr:col>
      <xdr:colOff>91080</xdr:colOff>
      <xdr:row>26</xdr:row>
      <xdr:rowOff>114120</xdr:rowOff>
    </xdr:to>
    <xdr:sp>
      <xdr:nvSpPr>
        <xdr:cNvPr id="42" name="Düz Bağlayıcı 12"/>
        <xdr:cNvSpPr/>
      </xdr:nvSpPr>
      <xdr:spPr>
        <a:xfrm flipH="1">
          <a:off x="4693320" y="606852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599760</xdr:colOff>
      <xdr:row>12</xdr:row>
      <xdr:rowOff>86760</xdr:rowOff>
    </xdr:from>
    <xdr:to>
      <xdr:col>20</xdr:col>
      <xdr:colOff>9360</xdr:colOff>
      <xdr:row>27</xdr:row>
      <xdr:rowOff>182160</xdr:rowOff>
    </xdr:to>
    <xdr:sp>
      <xdr:nvSpPr>
        <xdr:cNvPr id="43" name="Düz Bağlayıcı 13"/>
        <xdr:cNvSpPr/>
      </xdr:nvSpPr>
      <xdr:spPr>
        <a:xfrm>
          <a:off x="11611440" y="2847600"/>
          <a:ext cx="5400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19</xdr:row>
      <xdr:rowOff>67320</xdr:rowOff>
    </xdr:from>
    <xdr:to>
      <xdr:col>20</xdr:col>
      <xdr:colOff>171360</xdr:colOff>
      <xdr:row>19</xdr:row>
      <xdr:rowOff>67320</xdr:rowOff>
    </xdr:to>
    <xdr:sp>
      <xdr:nvSpPr>
        <xdr:cNvPr id="44" name="Düz Bağlayıcı 14"/>
        <xdr:cNvSpPr/>
      </xdr:nvSpPr>
      <xdr:spPr>
        <a:xfrm>
          <a:off x="11173320" y="449532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122400</xdr:colOff>
      <xdr:row>13</xdr:row>
      <xdr:rowOff>48960</xdr:rowOff>
    </xdr:from>
    <xdr:to>
      <xdr:col>18</xdr:col>
      <xdr:colOff>407880</xdr:colOff>
      <xdr:row>13</xdr:row>
      <xdr:rowOff>48960</xdr:rowOff>
    </xdr:to>
    <xdr:sp>
      <xdr:nvSpPr>
        <xdr:cNvPr id="45" name="Düz Bağlayıcı 15"/>
        <xdr:cNvSpPr/>
      </xdr:nvSpPr>
      <xdr:spPr>
        <a:xfrm>
          <a:off x="7419960" y="3048120"/>
          <a:ext cx="34160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199800</xdr:colOff>
      <xdr:row>26</xdr:row>
      <xdr:rowOff>77040</xdr:rowOff>
    </xdr:from>
    <xdr:to>
      <xdr:col>20</xdr:col>
      <xdr:colOff>218880</xdr:colOff>
      <xdr:row>26</xdr:row>
      <xdr:rowOff>77040</xdr:rowOff>
    </xdr:to>
    <xdr:sp>
      <xdr:nvSpPr>
        <xdr:cNvPr id="46" name="Düz Bağlayıcı 16"/>
        <xdr:cNvSpPr/>
      </xdr:nvSpPr>
      <xdr:spPr>
        <a:xfrm>
          <a:off x="11211480" y="6171840"/>
          <a:ext cx="663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518400</xdr:colOff>
      <xdr:row>12</xdr:row>
      <xdr:rowOff>192960</xdr:rowOff>
    </xdr:from>
    <xdr:to>
      <xdr:col>20</xdr:col>
      <xdr:colOff>62280</xdr:colOff>
      <xdr:row>13</xdr:row>
      <xdr:rowOff>95040</xdr:rowOff>
    </xdr:to>
    <xdr:sp>
      <xdr:nvSpPr>
        <xdr:cNvPr id="47" name="Düz Bağlayıcı 18"/>
        <xdr:cNvSpPr/>
      </xdr:nvSpPr>
      <xdr:spPr>
        <a:xfrm flipH="1">
          <a:off x="11530080" y="2953800"/>
          <a:ext cx="18828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527760</xdr:colOff>
      <xdr:row>18</xdr:row>
      <xdr:rowOff>202680</xdr:rowOff>
    </xdr:from>
    <xdr:to>
      <xdr:col>20</xdr:col>
      <xdr:colOff>72000</xdr:colOff>
      <xdr:row>19</xdr:row>
      <xdr:rowOff>104400</xdr:rowOff>
    </xdr:to>
    <xdr:sp>
      <xdr:nvSpPr>
        <xdr:cNvPr id="48" name="Düz Bağlayıcı 19"/>
        <xdr:cNvSpPr/>
      </xdr:nvSpPr>
      <xdr:spPr>
        <a:xfrm flipH="1">
          <a:off x="11539440" y="439236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537480</xdr:colOff>
      <xdr:row>26</xdr:row>
      <xdr:rowOff>202320</xdr:rowOff>
    </xdr:from>
    <xdr:to>
      <xdr:col>20</xdr:col>
      <xdr:colOff>81360</xdr:colOff>
      <xdr:row>27</xdr:row>
      <xdr:rowOff>104760</xdr:rowOff>
    </xdr:to>
    <xdr:sp>
      <xdr:nvSpPr>
        <xdr:cNvPr id="49" name="Düz Bağlayıcı 20"/>
        <xdr:cNvSpPr/>
      </xdr:nvSpPr>
      <xdr:spPr>
        <a:xfrm flipH="1">
          <a:off x="11549160" y="6297120"/>
          <a:ext cx="18828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13</xdr:row>
      <xdr:rowOff>58320</xdr:rowOff>
    </xdr:from>
    <xdr:to>
      <xdr:col>20</xdr:col>
      <xdr:colOff>123480</xdr:colOff>
      <xdr:row>13</xdr:row>
      <xdr:rowOff>58320</xdr:rowOff>
    </xdr:to>
    <xdr:sp>
      <xdr:nvSpPr>
        <xdr:cNvPr id="50" name="Düz Bağlayıcı 21"/>
        <xdr:cNvSpPr/>
      </xdr:nvSpPr>
      <xdr:spPr>
        <a:xfrm>
          <a:off x="11173320" y="3057480"/>
          <a:ext cx="6062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546840</xdr:colOff>
      <xdr:row>25</xdr:row>
      <xdr:rowOff>212040</xdr:rowOff>
    </xdr:from>
    <xdr:to>
      <xdr:col>20</xdr:col>
      <xdr:colOff>91080</xdr:colOff>
      <xdr:row>26</xdr:row>
      <xdr:rowOff>114120</xdr:rowOff>
    </xdr:to>
    <xdr:sp>
      <xdr:nvSpPr>
        <xdr:cNvPr id="51" name="Düz Bağlayıcı 22"/>
        <xdr:cNvSpPr/>
      </xdr:nvSpPr>
      <xdr:spPr>
        <a:xfrm flipH="1">
          <a:off x="11558520" y="60685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38</xdr:row>
      <xdr:rowOff>105840</xdr:rowOff>
    </xdr:from>
    <xdr:to>
      <xdr:col>9</xdr:col>
      <xdr:colOff>9360</xdr:colOff>
      <xdr:row>53</xdr:row>
      <xdr:rowOff>201240</xdr:rowOff>
    </xdr:to>
    <xdr:sp>
      <xdr:nvSpPr>
        <xdr:cNvPr id="52" name="Düz Bağlayıcı 23"/>
        <xdr:cNvSpPr/>
      </xdr:nvSpPr>
      <xdr:spPr>
        <a:xfrm>
          <a:off x="4746240" y="9057960"/>
          <a:ext cx="5436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45</xdr:row>
      <xdr:rowOff>86400</xdr:rowOff>
    </xdr:from>
    <xdr:to>
      <xdr:col>9</xdr:col>
      <xdr:colOff>171360</xdr:colOff>
      <xdr:row>45</xdr:row>
      <xdr:rowOff>86400</xdr:rowOff>
    </xdr:to>
    <xdr:sp>
      <xdr:nvSpPr>
        <xdr:cNvPr id="53" name="Düz Bağlayıcı 24"/>
        <xdr:cNvSpPr/>
      </xdr:nvSpPr>
      <xdr:spPr>
        <a:xfrm>
          <a:off x="4308120" y="107056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122400</xdr:colOff>
      <xdr:row>39</xdr:row>
      <xdr:rowOff>68040</xdr:rowOff>
    </xdr:from>
    <xdr:to>
      <xdr:col>7</xdr:col>
      <xdr:colOff>407880</xdr:colOff>
      <xdr:row>39</xdr:row>
      <xdr:rowOff>68040</xdr:rowOff>
    </xdr:to>
    <xdr:sp>
      <xdr:nvSpPr>
        <xdr:cNvPr id="54" name="Düz Bağlayıcı 25"/>
        <xdr:cNvSpPr/>
      </xdr:nvSpPr>
      <xdr:spPr>
        <a:xfrm>
          <a:off x="554760" y="9258480"/>
          <a:ext cx="34160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52</xdr:row>
      <xdr:rowOff>96120</xdr:rowOff>
    </xdr:from>
    <xdr:to>
      <xdr:col>9</xdr:col>
      <xdr:colOff>218880</xdr:colOff>
      <xdr:row>52</xdr:row>
      <xdr:rowOff>96120</xdr:rowOff>
    </xdr:to>
    <xdr:sp>
      <xdr:nvSpPr>
        <xdr:cNvPr id="55" name="Düz Bağlayıcı 26"/>
        <xdr:cNvSpPr/>
      </xdr:nvSpPr>
      <xdr:spPr>
        <a:xfrm>
          <a:off x="4346280" y="1238220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518400</xdr:colOff>
      <xdr:row>38</xdr:row>
      <xdr:rowOff>212040</xdr:rowOff>
    </xdr:from>
    <xdr:to>
      <xdr:col>9</xdr:col>
      <xdr:colOff>62280</xdr:colOff>
      <xdr:row>39</xdr:row>
      <xdr:rowOff>114120</xdr:rowOff>
    </xdr:to>
    <xdr:sp>
      <xdr:nvSpPr>
        <xdr:cNvPr id="56" name="Düz Bağlayıcı 28"/>
        <xdr:cNvSpPr/>
      </xdr:nvSpPr>
      <xdr:spPr>
        <a:xfrm flipH="1">
          <a:off x="4664880" y="916416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527760</xdr:colOff>
      <xdr:row>44</xdr:row>
      <xdr:rowOff>221760</xdr:rowOff>
    </xdr:from>
    <xdr:to>
      <xdr:col>9</xdr:col>
      <xdr:colOff>72000</xdr:colOff>
      <xdr:row>45</xdr:row>
      <xdr:rowOff>123480</xdr:rowOff>
    </xdr:to>
    <xdr:sp>
      <xdr:nvSpPr>
        <xdr:cNvPr id="57" name="Düz Bağlayıcı 29"/>
        <xdr:cNvSpPr/>
      </xdr:nvSpPr>
      <xdr:spPr>
        <a:xfrm flipH="1">
          <a:off x="4674240" y="10602720"/>
          <a:ext cx="18900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537480</xdr:colOff>
      <xdr:row>52</xdr:row>
      <xdr:rowOff>221400</xdr:rowOff>
    </xdr:from>
    <xdr:to>
      <xdr:col>9</xdr:col>
      <xdr:colOff>81360</xdr:colOff>
      <xdr:row>53</xdr:row>
      <xdr:rowOff>123840</xdr:rowOff>
    </xdr:to>
    <xdr:sp>
      <xdr:nvSpPr>
        <xdr:cNvPr id="58" name="Düz Bağlayıcı 30"/>
        <xdr:cNvSpPr/>
      </xdr:nvSpPr>
      <xdr:spPr>
        <a:xfrm flipH="1">
          <a:off x="4683960" y="1250748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39</xdr:row>
      <xdr:rowOff>77400</xdr:rowOff>
    </xdr:from>
    <xdr:to>
      <xdr:col>9</xdr:col>
      <xdr:colOff>123480</xdr:colOff>
      <xdr:row>39</xdr:row>
      <xdr:rowOff>77400</xdr:rowOff>
    </xdr:to>
    <xdr:sp>
      <xdr:nvSpPr>
        <xdr:cNvPr id="59" name="Düz Bağlayıcı 31"/>
        <xdr:cNvSpPr/>
      </xdr:nvSpPr>
      <xdr:spPr>
        <a:xfrm>
          <a:off x="4308120" y="926784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51</xdr:row>
      <xdr:rowOff>231120</xdr:rowOff>
    </xdr:from>
    <xdr:to>
      <xdr:col>9</xdr:col>
      <xdr:colOff>91080</xdr:colOff>
      <xdr:row>52</xdr:row>
      <xdr:rowOff>133200</xdr:rowOff>
    </xdr:to>
    <xdr:sp>
      <xdr:nvSpPr>
        <xdr:cNvPr id="60" name="Düz Bağlayıcı 32"/>
        <xdr:cNvSpPr/>
      </xdr:nvSpPr>
      <xdr:spPr>
        <a:xfrm flipH="1">
          <a:off x="4693320" y="1227888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599760</xdr:colOff>
      <xdr:row>12</xdr:row>
      <xdr:rowOff>86760</xdr:rowOff>
    </xdr:from>
    <xdr:to>
      <xdr:col>20</xdr:col>
      <xdr:colOff>9360</xdr:colOff>
      <xdr:row>27</xdr:row>
      <xdr:rowOff>182160</xdr:rowOff>
    </xdr:to>
    <xdr:sp>
      <xdr:nvSpPr>
        <xdr:cNvPr id="61" name="Düz Bağlayıcı 33"/>
        <xdr:cNvSpPr/>
      </xdr:nvSpPr>
      <xdr:spPr>
        <a:xfrm>
          <a:off x="11611440" y="2847600"/>
          <a:ext cx="5400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19</xdr:row>
      <xdr:rowOff>67320</xdr:rowOff>
    </xdr:from>
    <xdr:to>
      <xdr:col>20</xdr:col>
      <xdr:colOff>171360</xdr:colOff>
      <xdr:row>19</xdr:row>
      <xdr:rowOff>67320</xdr:rowOff>
    </xdr:to>
    <xdr:sp>
      <xdr:nvSpPr>
        <xdr:cNvPr id="62" name="Düz Bağlayıcı 34"/>
        <xdr:cNvSpPr/>
      </xdr:nvSpPr>
      <xdr:spPr>
        <a:xfrm>
          <a:off x="11173320" y="449532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199800</xdr:colOff>
      <xdr:row>26</xdr:row>
      <xdr:rowOff>77040</xdr:rowOff>
    </xdr:from>
    <xdr:to>
      <xdr:col>20</xdr:col>
      <xdr:colOff>218880</xdr:colOff>
      <xdr:row>26</xdr:row>
      <xdr:rowOff>77040</xdr:rowOff>
    </xdr:to>
    <xdr:sp>
      <xdr:nvSpPr>
        <xdr:cNvPr id="63" name="Düz Bağlayıcı 35"/>
        <xdr:cNvSpPr/>
      </xdr:nvSpPr>
      <xdr:spPr>
        <a:xfrm>
          <a:off x="11211480" y="6171840"/>
          <a:ext cx="663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518400</xdr:colOff>
      <xdr:row>12</xdr:row>
      <xdr:rowOff>192960</xdr:rowOff>
    </xdr:from>
    <xdr:to>
      <xdr:col>20</xdr:col>
      <xdr:colOff>62280</xdr:colOff>
      <xdr:row>13</xdr:row>
      <xdr:rowOff>95040</xdr:rowOff>
    </xdr:to>
    <xdr:sp>
      <xdr:nvSpPr>
        <xdr:cNvPr id="64" name="Düz Bağlayıcı 37"/>
        <xdr:cNvSpPr/>
      </xdr:nvSpPr>
      <xdr:spPr>
        <a:xfrm flipH="1">
          <a:off x="11530080" y="2953800"/>
          <a:ext cx="18828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527760</xdr:colOff>
      <xdr:row>18</xdr:row>
      <xdr:rowOff>202680</xdr:rowOff>
    </xdr:from>
    <xdr:to>
      <xdr:col>20</xdr:col>
      <xdr:colOff>72000</xdr:colOff>
      <xdr:row>19</xdr:row>
      <xdr:rowOff>104400</xdr:rowOff>
    </xdr:to>
    <xdr:sp>
      <xdr:nvSpPr>
        <xdr:cNvPr id="65" name="Düz Bağlayıcı 38"/>
        <xdr:cNvSpPr/>
      </xdr:nvSpPr>
      <xdr:spPr>
        <a:xfrm flipH="1">
          <a:off x="11539440" y="439236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537480</xdr:colOff>
      <xdr:row>26</xdr:row>
      <xdr:rowOff>202320</xdr:rowOff>
    </xdr:from>
    <xdr:to>
      <xdr:col>20</xdr:col>
      <xdr:colOff>81360</xdr:colOff>
      <xdr:row>27</xdr:row>
      <xdr:rowOff>104760</xdr:rowOff>
    </xdr:to>
    <xdr:sp>
      <xdr:nvSpPr>
        <xdr:cNvPr id="66" name="Düz Bağlayıcı 39"/>
        <xdr:cNvSpPr/>
      </xdr:nvSpPr>
      <xdr:spPr>
        <a:xfrm flipH="1">
          <a:off x="11549160" y="6297120"/>
          <a:ext cx="18828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13</xdr:row>
      <xdr:rowOff>58320</xdr:rowOff>
    </xdr:from>
    <xdr:to>
      <xdr:col>20</xdr:col>
      <xdr:colOff>123480</xdr:colOff>
      <xdr:row>13</xdr:row>
      <xdr:rowOff>58320</xdr:rowOff>
    </xdr:to>
    <xdr:sp>
      <xdr:nvSpPr>
        <xdr:cNvPr id="67" name="Düz Bağlayıcı 40"/>
        <xdr:cNvSpPr/>
      </xdr:nvSpPr>
      <xdr:spPr>
        <a:xfrm>
          <a:off x="11173320" y="3057480"/>
          <a:ext cx="6062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546840</xdr:colOff>
      <xdr:row>25</xdr:row>
      <xdr:rowOff>212040</xdr:rowOff>
    </xdr:from>
    <xdr:to>
      <xdr:col>20</xdr:col>
      <xdr:colOff>91080</xdr:colOff>
      <xdr:row>26</xdr:row>
      <xdr:rowOff>114120</xdr:rowOff>
    </xdr:to>
    <xdr:sp>
      <xdr:nvSpPr>
        <xdr:cNvPr id="68" name="Düz Bağlayıcı 41"/>
        <xdr:cNvSpPr/>
      </xdr:nvSpPr>
      <xdr:spPr>
        <a:xfrm flipH="1">
          <a:off x="11558520" y="60685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198000</xdr:rowOff>
    </xdr:from>
    <xdr:to>
      <xdr:col>14</xdr:col>
      <xdr:colOff>505800</xdr:colOff>
      <xdr:row>5</xdr:row>
      <xdr:rowOff>198360</xdr:rowOff>
    </xdr:to>
    <xdr:sp>
      <xdr:nvSpPr>
        <xdr:cNvPr id="69" name="Düz Ok Bağlayıcısı 42"/>
        <xdr:cNvSpPr/>
      </xdr:nvSpPr>
      <xdr:spPr>
        <a:xfrm>
          <a:off x="7956360" y="129204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12240</xdr:colOff>
      <xdr:row>12</xdr:row>
      <xdr:rowOff>209520</xdr:rowOff>
    </xdr:from>
    <xdr:to>
      <xdr:col>15</xdr:col>
      <xdr:colOff>2520</xdr:colOff>
      <xdr:row>26</xdr:row>
      <xdr:rowOff>44640</xdr:rowOff>
    </xdr:to>
    <xdr:sp>
      <xdr:nvSpPr>
        <xdr:cNvPr id="70" name="Düz Bağlayıcı 43"/>
        <xdr:cNvSpPr/>
      </xdr:nvSpPr>
      <xdr:spPr>
        <a:xfrm>
          <a:off x="7309800" y="2970360"/>
          <a:ext cx="1157400" cy="31690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601200</xdr:colOff>
      <xdr:row>12</xdr:row>
      <xdr:rowOff>201240</xdr:rowOff>
    </xdr:from>
    <xdr:to>
      <xdr:col>18</xdr:col>
      <xdr:colOff>546840</xdr:colOff>
      <xdr:row>26</xdr:row>
      <xdr:rowOff>60840</xdr:rowOff>
    </xdr:to>
    <xdr:sp>
      <xdr:nvSpPr>
        <xdr:cNvPr id="71" name="Düz Bağlayıcı 44"/>
        <xdr:cNvSpPr/>
      </xdr:nvSpPr>
      <xdr:spPr>
        <a:xfrm flipH="1">
          <a:off x="9801000" y="2962080"/>
          <a:ext cx="1173960" cy="31935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14760</xdr:colOff>
      <xdr:row>38</xdr:row>
      <xdr:rowOff>231120</xdr:rowOff>
    </xdr:from>
    <xdr:to>
      <xdr:col>4</xdr:col>
      <xdr:colOff>5400</xdr:colOff>
      <xdr:row>52</xdr:row>
      <xdr:rowOff>66240</xdr:rowOff>
    </xdr:to>
    <xdr:sp>
      <xdr:nvSpPr>
        <xdr:cNvPr id="72" name="Düz Bağlayıcı 45"/>
        <xdr:cNvSpPr/>
      </xdr:nvSpPr>
      <xdr:spPr>
        <a:xfrm>
          <a:off x="447120" y="9183240"/>
          <a:ext cx="1157760" cy="31690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604080</xdr:colOff>
      <xdr:row>38</xdr:row>
      <xdr:rowOff>222840</xdr:rowOff>
    </xdr:from>
    <xdr:to>
      <xdr:col>7</xdr:col>
      <xdr:colOff>549720</xdr:colOff>
      <xdr:row>52</xdr:row>
      <xdr:rowOff>82800</xdr:rowOff>
    </xdr:to>
    <xdr:sp>
      <xdr:nvSpPr>
        <xdr:cNvPr id="73" name="Düz Bağlayıcı 46"/>
        <xdr:cNvSpPr/>
      </xdr:nvSpPr>
      <xdr:spPr>
        <a:xfrm flipH="1">
          <a:off x="2939040" y="9174960"/>
          <a:ext cx="1173600" cy="319392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199800</xdr:colOff>
      <xdr:row>25</xdr:row>
      <xdr:rowOff>9720</xdr:rowOff>
    </xdr:from>
    <xdr:to>
      <xdr:col>9</xdr:col>
      <xdr:colOff>138960</xdr:colOff>
      <xdr:row>25</xdr:row>
      <xdr:rowOff>9720</xdr:rowOff>
    </xdr:to>
    <xdr:sp>
      <xdr:nvSpPr>
        <xdr:cNvPr id="74" name="Düz Bağlayıcı 7"/>
        <xdr:cNvSpPr/>
      </xdr:nvSpPr>
      <xdr:spPr>
        <a:xfrm>
          <a:off x="4346280" y="582948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149040</xdr:rowOff>
    </xdr:from>
    <xdr:to>
      <xdr:col>14</xdr:col>
      <xdr:colOff>505800</xdr:colOff>
      <xdr:row>5</xdr:row>
      <xdr:rowOff>149400</xdr:rowOff>
    </xdr:to>
    <xdr:sp>
      <xdr:nvSpPr>
        <xdr:cNvPr id="75" name="Düz Ok Bağlayıcısı 209"/>
        <xdr:cNvSpPr/>
      </xdr:nvSpPr>
      <xdr:spPr>
        <a:xfrm>
          <a:off x="7956360" y="129204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11</xdr:row>
      <xdr:rowOff>171360</xdr:rowOff>
    </xdr:from>
    <xdr:to>
      <xdr:col>3</xdr:col>
      <xdr:colOff>583920</xdr:colOff>
      <xdr:row>25</xdr:row>
      <xdr:rowOff>9720</xdr:rowOff>
    </xdr:to>
    <xdr:sp>
      <xdr:nvSpPr>
        <xdr:cNvPr id="76" name="Düz Bağlayıcı 47"/>
        <xdr:cNvSpPr/>
      </xdr:nvSpPr>
      <xdr:spPr>
        <a:xfrm>
          <a:off x="441720" y="2657520"/>
          <a:ext cx="1158120" cy="31719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11</xdr:row>
      <xdr:rowOff>149400</xdr:rowOff>
    </xdr:from>
    <xdr:to>
      <xdr:col>8</xdr:col>
      <xdr:colOff>720</xdr:colOff>
      <xdr:row>25</xdr:row>
      <xdr:rowOff>9720</xdr:rowOff>
    </xdr:to>
    <xdr:sp>
      <xdr:nvSpPr>
        <xdr:cNvPr id="77" name="Düz Bağlayıcı 48"/>
        <xdr:cNvSpPr/>
      </xdr:nvSpPr>
      <xdr:spPr>
        <a:xfrm flipH="1">
          <a:off x="2979360" y="2635560"/>
          <a:ext cx="1167840" cy="319392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11</xdr:row>
      <xdr:rowOff>37800</xdr:rowOff>
    </xdr:from>
    <xdr:to>
      <xdr:col>9</xdr:col>
      <xdr:colOff>9360</xdr:colOff>
      <xdr:row>26</xdr:row>
      <xdr:rowOff>132840</xdr:rowOff>
    </xdr:to>
    <xdr:sp>
      <xdr:nvSpPr>
        <xdr:cNvPr id="78" name="Düz Bağlayıcı 49"/>
        <xdr:cNvSpPr/>
      </xdr:nvSpPr>
      <xdr:spPr>
        <a:xfrm>
          <a:off x="4746240" y="2523960"/>
          <a:ext cx="54360" cy="366696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18</xdr:row>
      <xdr:rowOff>18720</xdr:rowOff>
    </xdr:from>
    <xdr:to>
      <xdr:col>9</xdr:col>
      <xdr:colOff>171360</xdr:colOff>
      <xdr:row>18</xdr:row>
      <xdr:rowOff>18720</xdr:rowOff>
    </xdr:to>
    <xdr:sp>
      <xdr:nvSpPr>
        <xdr:cNvPr id="79" name="Düz Bağlayıcı 50"/>
        <xdr:cNvSpPr/>
      </xdr:nvSpPr>
      <xdr:spPr>
        <a:xfrm>
          <a:off x="4308120" y="41716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12</xdr:row>
      <xdr:rowOff>0</xdr:rowOff>
    </xdr:from>
    <xdr:to>
      <xdr:col>7</xdr:col>
      <xdr:colOff>448920</xdr:colOff>
      <xdr:row>12</xdr:row>
      <xdr:rowOff>0</xdr:rowOff>
    </xdr:to>
    <xdr:sp>
      <xdr:nvSpPr>
        <xdr:cNvPr id="80" name="Düz Bağlayıcı 51"/>
        <xdr:cNvSpPr/>
      </xdr:nvSpPr>
      <xdr:spPr>
        <a:xfrm>
          <a:off x="595440" y="27241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11</xdr:row>
      <xdr:rowOff>173520</xdr:rowOff>
    </xdr:from>
    <xdr:to>
      <xdr:col>9</xdr:col>
      <xdr:colOff>84240</xdr:colOff>
      <xdr:row>12</xdr:row>
      <xdr:rowOff>75240</xdr:rowOff>
    </xdr:to>
    <xdr:sp>
      <xdr:nvSpPr>
        <xdr:cNvPr id="81" name="Düz Bağlayıcı 57"/>
        <xdr:cNvSpPr/>
      </xdr:nvSpPr>
      <xdr:spPr>
        <a:xfrm flipH="1">
          <a:off x="4686840" y="265968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17</xdr:row>
      <xdr:rowOff>182880</xdr:rowOff>
    </xdr:from>
    <xdr:to>
      <xdr:col>9</xdr:col>
      <xdr:colOff>86400</xdr:colOff>
      <xdr:row>18</xdr:row>
      <xdr:rowOff>84960</xdr:rowOff>
    </xdr:to>
    <xdr:sp>
      <xdr:nvSpPr>
        <xdr:cNvPr id="82" name="Düz Bağlayıcı 59"/>
        <xdr:cNvSpPr/>
      </xdr:nvSpPr>
      <xdr:spPr>
        <a:xfrm flipH="1">
          <a:off x="4689000" y="40975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551160</xdr:colOff>
      <xdr:row>25</xdr:row>
      <xdr:rowOff>181080</xdr:rowOff>
    </xdr:from>
    <xdr:to>
      <xdr:col>9</xdr:col>
      <xdr:colOff>95040</xdr:colOff>
      <xdr:row>26</xdr:row>
      <xdr:rowOff>82440</xdr:rowOff>
    </xdr:to>
    <xdr:sp>
      <xdr:nvSpPr>
        <xdr:cNvPr id="83" name="Düz Bağlayıcı 60"/>
        <xdr:cNvSpPr/>
      </xdr:nvSpPr>
      <xdr:spPr>
        <a:xfrm flipH="1">
          <a:off x="4697640" y="600084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12</xdr:row>
      <xdr:rowOff>9360</xdr:rowOff>
    </xdr:from>
    <xdr:to>
      <xdr:col>9</xdr:col>
      <xdr:colOff>123480</xdr:colOff>
      <xdr:row>12</xdr:row>
      <xdr:rowOff>9360</xdr:rowOff>
    </xdr:to>
    <xdr:sp>
      <xdr:nvSpPr>
        <xdr:cNvPr id="84" name="Düz Bağlayıcı 61"/>
        <xdr:cNvSpPr/>
      </xdr:nvSpPr>
      <xdr:spPr>
        <a:xfrm>
          <a:off x="4308120" y="27334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24</xdr:row>
      <xdr:rowOff>163080</xdr:rowOff>
    </xdr:from>
    <xdr:to>
      <xdr:col>9</xdr:col>
      <xdr:colOff>91080</xdr:colOff>
      <xdr:row>25</xdr:row>
      <xdr:rowOff>65520</xdr:rowOff>
    </xdr:to>
    <xdr:sp>
      <xdr:nvSpPr>
        <xdr:cNvPr id="85" name="Düz Bağlayıcı 62"/>
        <xdr:cNvSpPr/>
      </xdr:nvSpPr>
      <xdr:spPr>
        <a:xfrm flipH="1">
          <a:off x="4693320" y="574488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60</xdr:row>
      <xdr:rowOff>37800</xdr:rowOff>
    </xdr:from>
    <xdr:to>
      <xdr:col>9</xdr:col>
      <xdr:colOff>138960</xdr:colOff>
      <xdr:row>60</xdr:row>
      <xdr:rowOff>37800</xdr:rowOff>
    </xdr:to>
    <xdr:sp>
      <xdr:nvSpPr>
        <xdr:cNvPr id="86" name="Düz Bağlayıcı 92"/>
        <xdr:cNvSpPr/>
      </xdr:nvSpPr>
      <xdr:spPr>
        <a:xfrm>
          <a:off x="4346280" y="1372536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40</xdr:row>
      <xdr:rowOff>177480</xdr:rowOff>
    </xdr:from>
    <xdr:to>
      <xdr:col>14</xdr:col>
      <xdr:colOff>505800</xdr:colOff>
      <xdr:row>40</xdr:row>
      <xdr:rowOff>177840</xdr:rowOff>
    </xdr:to>
    <xdr:sp>
      <xdr:nvSpPr>
        <xdr:cNvPr id="87" name="Düz Ok Bağlayıcısı 93"/>
        <xdr:cNvSpPr/>
      </xdr:nvSpPr>
      <xdr:spPr>
        <a:xfrm>
          <a:off x="7956360" y="918828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46</xdr:row>
      <xdr:rowOff>200160</xdr:rowOff>
    </xdr:from>
    <xdr:to>
      <xdr:col>3</xdr:col>
      <xdr:colOff>583920</xdr:colOff>
      <xdr:row>60</xdr:row>
      <xdr:rowOff>37800</xdr:rowOff>
    </xdr:to>
    <xdr:sp>
      <xdr:nvSpPr>
        <xdr:cNvPr id="88" name="Düz Bağlayıcı 94"/>
        <xdr:cNvSpPr/>
      </xdr:nvSpPr>
      <xdr:spPr>
        <a:xfrm>
          <a:off x="441720" y="10553760"/>
          <a:ext cx="1158120" cy="317160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46</xdr:row>
      <xdr:rowOff>178200</xdr:rowOff>
    </xdr:from>
    <xdr:to>
      <xdr:col>8</xdr:col>
      <xdr:colOff>720</xdr:colOff>
      <xdr:row>60</xdr:row>
      <xdr:rowOff>37800</xdr:rowOff>
    </xdr:to>
    <xdr:sp>
      <xdr:nvSpPr>
        <xdr:cNvPr id="89" name="Düz Bağlayıcı 95"/>
        <xdr:cNvSpPr/>
      </xdr:nvSpPr>
      <xdr:spPr>
        <a:xfrm flipH="1">
          <a:off x="2979360" y="10531800"/>
          <a:ext cx="1167840" cy="31935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46</xdr:row>
      <xdr:rowOff>66600</xdr:rowOff>
    </xdr:from>
    <xdr:to>
      <xdr:col>9</xdr:col>
      <xdr:colOff>9360</xdr:colOff>
      <xdr:row>61</xdr:row>
      <xdr:rowOff>161640</xdr:rowOff>
    </xdr:to>
    <xdr:sp>
      <xdr:nvSpPr>
        <xdr:cNvPr id="90" name="Düz Bağlayıcı 116"/>
        <xdr:cNvSpPr/>
      </xdr:nvSpPr>
      <xdr:spPr>
        <a:xfrm>
          <a:off x="4746240" y="10420200"/>
          <a:ext cx="54360" cy="366696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53</xdr:row>
      <xdr:rowOff>47520</xdr:rowOff>
    </xdr:from>
    <xdr:to>
      <xdr:col>9</xdr:col>
      <xdr:colOff>171360</xdr:colOff>
      <xdr:row>53</xdr:row>
      <xdr:rowOff>47520</xdr:rowOff>
    </xdr:to>
    <xdr:sp>
      <xdr:nvSpPr>
        <xdr:cNvPr id="91" name="Düz Bağlayıcı 117"/>
        <xdr:cNvSpPr/>
      </xdr:nvSpPr>
      <xdr:spPr>
        <a:xfrm>
          <a:off x="4308120" y="1206792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47</xdr:row>
      <xdr:rowOff>28440</xdr:rowOff>
    </xdr:from>
    <xdr:to>
      <xdr:col>7</xdr:col>
      <xdr:colOff>448920</xdr:colOff>
      <xdr:row>47</xdr:row>
      <xdr:rowOff>28440</xdr:rowOff>
    </xdr:to>
    <xdr:sp>
      <xdr:nvSpPr>
        <xdr:cNvPr id="92" name="Düz Bağlayıcı 118"/>
        <xdr:cNvSpPr/>
      </xdr:nvSpPr>
      <xdr:spPr>
        <a:xfrm>
          <a:off x="595440" y="106203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46</xdr:row>
      <xdr:rowOff>202320</xdr:rowOff>
    </xdr:from>
    <xdr:to>
      <xdr:col>9</xdr:col>
      <xdr:colOff>84240</xdr:colOff>
      <xdr:row>47</xdr:row>
      <xdr:rowOff>103680</xdr:rowOff>
    </xdr:to>
    <xdr:sp>
      <xdr:nvSpPr>
        <xdr:cNvPr id="93" name="Düz Bağlayıcı 120"/>
        <xdr:cNvSpPr/>
      </xdr:nvSpPr>
      <xdr:spPr>
        <a:xfrm flipH="1">
          <a:off x="4686840" y="1055592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52</xdr:row>
      <xdr:rowOff>211320</xdr:rowOff>
    </xdr:from>
    <xdr:to>
      <xdr:col>9</xdr:col>
      <xdr:colOff>86400</xdr:colOff>
      <xdr:row>53</xdr:row>
      <xdr:rowOff>113760</xdr:rowOff>
    </xdr:to>
    <xdr:sp>
      <xdr:nvSpPr>
        <xdr:cNvPr id="94" name="Düz Bağlayıcı 121"/>
        <xdr:cNvSpPr/>
      </xdr:nvSpPr>
      <xdr:spPr>
        <a:xfrm flipH="1">
          <a:off x="4689000" y="1199376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551160</xdr:colOff>
      <xdr:row>60</xdr:row>
      <xdr:rowOff>222840</xdr:rowOff>
    </xdr:from>
    <xdr:to>
      <xdr:col>9</xdr:col>
      <xdr:colOff>95040</xdr:colOff>
      <xdr:row>61</xdr:row>
      <xdr:rowOff>124920</xdr:rowOff>
    </xdr:to>
    <xdr:sp>
      <xdr:nvSpPr>
        <xdr:cNvPr id="95" name="Düz Bağlayıcı 122"/>
        <xdr:cNvSpPr/>
      </xdr:nvSpPr>
      <xdr:spPr>
        <a:xfrm flipH="1">
          <a:off x="4697640" y="1391040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47</xdr:row>
      <xdr:rowOff>37800</xdr:rowOff>
    </xdr:from>
    <xdr:to>
      <xdr:col>9</xdr:col>
      <xdr:colOff>123480</xdr:colOff>
      <xdr:row>47</xdr:row>
      <xdr:rowOff>37800</xdr:rowOff>
    </xdr:to>
    <xdr:sp>
      <xdr:nvSpPr>
        <xdr:cNvPr id="96" name="Düz Bağlayıcı 123"/>
        <xdr:cNvSpPr/>
      </xdr:nvSpPr>
      <xdr:spPr>
        <a:xfrm>
          <a:off x="4308120" y="106297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59</xdr:row>
      <xdr:rowOff>191880</xdr:rowOff>
    </xdr:from>
    <xdr:to>
      <xdr:col>9</xdr:col>
      <xdr:colOff>90720</xdr:colOff>
      <xdr:row>60</xdr:row>
      <xdr:rowOff>93600</xdr:rowOff>
    </xdr:to>
    <xdr:sp>
      <xdr:nvSpPr>
        <xdr:cNvPr id="97" name="Düz Bağlayıcı 124"/>
        <xdr:cNvSpPr/>
      </xdr:nvSpPr>
      <xdr:spPr>
        <a:xfrm flipH="1">
          <a:off x="4693320" y="1364112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95</xdr:row>
      <xdr:rowOff>66600</xdr:rowOff>
    </xdr:from>
    <xdr:to>
      <xdr:col>9</xdr:col>
      <xdr:colOff>138960</xdr:colOff>
      <xdr:row>95</xdr:row>
      <xdr:rowOff>66600</xdr:rowOff>
    </xdr:to>
    <xdr:sp>
      <xdr:nvSpPr>
        <xdr:cNvPr id="98" name="Düz Bağlayıcı 125"/>
        <xdr:cNvSpPr/>
      </xdr:nvSpPr>
      <xdr:spPr>
        <a:xfrm>
          <a:off x="4346280" y="216216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75</xdr:row>
      <xdr:rowOff>206280</xdr:rowOff>
    </xdr:from>
    <xdr:to>
      <xdr:col>14</xdr:col>
      <xdr:colOff>505800</xdr:colOff>
      <xdr:row>75</xdr:row>
      <xdr:rowOff>206640</xdr:rowOff>
    </xdr:to>
    <xdr:sp>
      <xdr:nvSpPr>
        <xdr:cNvPr id="99" name="Düz Ok Bağlayıcısı 126"/>
        <xdr:cNvSpPr/>
      </xdr:nvSpPr>
      <xdr:spPr>
        <a:xfrm>
          <a:off x="7956360" y="1708452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81</xdr:row>
      <xdr:rowOff>228600</xdr:rowOff>
    </xdr:from>
    <xdr:to>
      <xdr:col>3</xdr:col>
      <xdr:colOff>583920</xdr:colOff>
      <xdr:row>95</xdr:row>
      <xdr:rowOff>66600</xdr:rowOff>
    </xdr:to>
    <xdr:sp>
      <xdr:nvSpPr>
        <xdr:cNvPr id="100" name="Düz Bağlayıcı 127"/>
        <xdr:cNvSpPr/>
      </xdr:nvSpPr>
      <xdr:spPr>
        <a:xfrm>
          <a:off x="441720" y="18450000"/>
          <a:ext cx="1158120" cy="317160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81</xdr:row>
      <xdr:rowOff>206640</xdr:rowOff>
    </xdr:from>
    <xdr:to>
      <xdr:col>8</xdr:col>
      <xdr:colOff>720</xdr:colOff>
      <xdr:row>95</xdr:row>
      <xdr:rowOff>66600</xdr:rowOff>
    </xdr:to>
    <xdr:sp>
      <xdr:nvSpPr>
        <xdr:cNvPr id="101" name="Düz Bağlayıcı 128"/>
        <xdr:cNvSpPr/>
      </xdr:nvSpPr>
      <xdr:spPr>
        <a:xfrm flipH="1">
          <a:off x="2979360" y="18428040"/>
          <a:ext cx="1167840" cy="31935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81</xdr:row>
      <xdr:rowOff>95040</xdr:rowOff>
    </xdr:from>
    <xdr:to>
      <xdr:col>9</xdr:col>
      <xdr:colOff>9360</xdr:colOff>
      <xdr:row>96</xdr:row>
      <xdr:rowOff>190080</xdr:rowOff>
    </xdr:to>
    <xdr:sp>
      <xdr:nvSpPr>
        <xdr:cNvPr id="102" name="Düz Bağlayıcı 129"/>
        <xdr:cNvSpPr/>
      </xdr:nvSpPr>
      <xdr:spPr>
        <a:xfrm>
          <a:off x="4746240" y="18316440"/>
          <a:ext cx="54360" cy="366696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88</xdr:row>
      <xdr:rowOff>75960</xdr:rowOff>
    </xdr:from>
    <xdr:to>
      <xdr:col>9</xdr:col>
      <xdr:colOff>171360</xdr:colOff>
      <xdr:row>88</xdr:row>
      <xdr:rowOff>75960</xdr:rowOff>
    </xdr:to>
    <xdr:sp>
      <xdr:nvSpPr>
        <xdr:cNvPr id="103" name="Düz Bağlayıcı 130"/>
        <xdr:cNvSpPr/>
      </xdr:nvSpPr>
      <xdr:spPr>
        <a:xfrm>
          <a:off x="4308120" y="199641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82</xdr:row>
      <xdr:rowOff>57240</xdr:rowOff>
    </xdr:from>
    <xdr:to>
      <xdr:col>7</xdr:col>
      <xdr:colOff>448920</xdr:colOff>
      <xdr:row>82</xdr:row>
      <xdr:rowOff>57240</xdr:rowOff>
    </xdr:to>
    <xdr:sp>
      <xdr:nvSpPr>
        <xdr:cNvPr id="104" name="Düz Bağlayıcı 131"/>
        <xdr:cNvSpPr/>
      </xdr:nvSpPr>
      <xdr:spPr>
        <a:xfrm>
          <a:off x="595440" y="1851660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81</xdr:row>
      <xdr:rowOff>230760</xdr:rowOff>
    </xdr:from>
    <xdr:to>
      <xdr:col>9</xdr:col>
      <xdr:colOff>84240</xdr:colOff>
      <xdr:row>82</xdr:row>
      <xdr:rowOff>132480</xdr:rowOff>
    </xdr:to>
    <xdr:sp>
      <xdr:nvSpPr>
        <xdr:cNvPr id="105" name="Düz Bağlayıcı 133"/>
        <xdr:cNvSpPr/>
      </xdr:nvSpPr>
      <xdr:spPr>
        <a:xfrm flipH="1">
          <a:off x="4686840" y="1845216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88</xdr:row>
      <xdr:rowOff>1800</xdr:rowOff>
    </xdr:from>
    <xdr:to>
      <xdr:col>9</xdr:col>
      <xdr:colOff>86400</xdr:colOff>
      <xdr:row>88</xdr:row>
      <xdr:rowOff>142200</xdr:rowOff>
    </xdr:to>
    <xdr:sp>
      <xdr:nvSpPr>
        <xdr:cNvPr id="106" name="Düz Bağlayıcı 134"/>
        <xdr:cNvSpPr/>
      </xdr:nvSpPr>
      <xdr:spPr>
        <a:xfrm flipH="1">
          <a:off x="4689000" y="1989000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551160</xdr:colOff>
      <xdr:row>96</xdr:row>
      <xdr:rowOff>-360</xdr:rowOff>
    </xdr:from>
    <xdr:to>
      <xdr:col>9</xdr:col>
      <xdr:colOff>95040</xdr:colOff>
      <xdr:row>96</xdr:row>
      <xdr:rowOff>139680</xdr:rowOff>
    </xdr:to>
    <xdr:sp>
      <xdr:nvSpPr>
        <xdr:cNvPr id="107" name="Düz Bağlayıcı 135"/>
        <xdr:cNvSpPr/>
      </xdr:nvSpPr>
      <xdr:spPr>
        <a:xfrm flipH="1">
          <a:off x="4697640" y="2179296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82</xdr:row>
      <xdr:rowOff>66600</xdr:rowOff>
    </xdr:from>
    <xdr:to>
      <xdr:col>9</xdr:col>
      <xdr:colOff>123480</xdr:colOff>
      <xdr:row>82</xdr:row>
      <xdr:rowOff>66600</xdr:rowOff>
    </xdr:to>
    <xdr:sp>
      <xdr:nvSpPr>
        <xdr:cNvPr id="108" name="Düz Bağlayıcı 136"/>
        <xdr:cNvSpPr/>
      </xdr:nvSpPr>
      <xdr:spPr>
        <a:xfrm>
          <a:off x="4308120" y="1852596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94</xdr:row>
      <xdr:rowOff>220320</xdr:rowOff>
    </xdr:from>
    <xdr:to>
      <xdr:col>9</xdr:col>
      <xdr:colOff>90720</xdr:colOff>
      <xdr:row>95</xdr:row>
      <xdr:rowOff>122400</xdr:rowOff>
    </xdr:to>
    <xdr:sp>
      <xdr:nvSpPr>
        <xdr:cNvPr id="109" name="Düz Bağlayıcı 137"/>
        <xdr:cNvSpPr/>
      </xdr:nvSpPr>
      <xdr:spPr>
        <a:xfrm flipH="1">
          <a:off x="4693320" y="2153736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60</xdr:row>
      <xdr:rowOff>37800</xdr:rowOff>
    </xdr:from>
    <xdr:to>
      <xdr:col>9</xdr:col>
      <xdr:colOff>138960</xdr:colOff>
      <xdr:row>60</xdr:row>
      <xdr:rowOff>37800</xdr:rowOff>
    </xdr:to>
    <xdr:sp>
      <xdr:nvSpPr>
        <xdr:cNvPr id="110" name="Düz Bağlayıcı 40"/>
        <xdr:cNvSpPr/>
      </xdr:nvSpPr>
      <xdr:spPr>
        <a:xfrm>
          <a:off x="4346280" y="1372536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40</xdr:row>
      <xdr:rowOff>177480</xdr:rowOff>
    </xdr:from>
    <xdr:to>
      <xdr:col>14</xdr:col>
      <xdr:colOff>505800</xdr:colOff>
      <xdr:row>40</xdr:row>
      <xdr:rowOff>177840</xdr:rowOff>
    </xdr:to>
    <xdr:sp>
      <xdr:nvSpPr>
        <xdr:cNvPr id="111" name="Düz Ok Bağlayıcısı 41"/>
        <xdr:cNvSpPr/>
      </xdr:nvSpPr>
      <xdr:spPr>
        <a:xfrm>
          <a:off x="7956360" y="918828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46</xdr:row>
      <xdr:rowOff>200160</xdr:rowOff>
    </xdr:from>
    <xdr:to>
      <xdr:col>3</xdr:col>
      <xdr:colOff>583920</xdr:colOff>
      <xdr:row>60</xdr:row>
      <xdr:rowOff>37800</xdr:rowOff>
    </xdr:to>
    <xdr:sp>
      <xdr:nvSpPr>
        <xdr:cNvPr id="112" name="Düz Bağlayıcı 42"/>
        <xdr:cNvSpPr/>
      </xdr:nvSpPr>
      <xdr:spPr>
        <a:xfrm>
          <a:off x="441720" y="10553760"/>
          <a:ext cx="1158120" cy="317160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46</xdr:row>
      <xdr:rowOff>178200</xdr:rowOff>
    </xdr:from>
    <xdr:to>
      <xdr:col>8</xdr:col>
      <xdr:colOff>720</xdr:colOff>
      <xdr:row>60</xdr:row>
      <xdr:rowOff>37800</xdr:rowOff>
    </xdr:to>
    <xdr:sp>
      <xdr:nvSpPr>
        <xdr:cNvPr id="113" name="Düz Bağlayıcı 43"/>
        <xdr:cNvSpPr/>
      </xdr:nvSpPr>
      <xdr:spPr>
        <a:xfrm flipH="1">
          <a:off x="2979360" y="10531800"/>
          <a:ext cx="1167840" cy="31935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53</xdr:row>
      <xdr:rowOff>47520</xdr:rowOff>
    </xdr:from>
    <xdr:to>
      <xdr:col>9</xdr:col>
      <xdr:colOff>171360</xdr:colOff>
      <xdr:row>53</xdr:row>
      <xdr:rowOff>47520</xdr:rowOff>
    </xdr:to>
    <xdr:sp>
      <xdr:nvSpPr>
        <xdr:cNvPr id="114" name="Düz Bağlayıcı 45"/>
        <xdr:cNvSpPr/>
      </xdr:nvSpPr>
      <xdr:spPr>
        <a:xfrm>
          <a:off x="4308120" y="1206792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47</xdr:row>
      <xdr:rowOff>28440</xdr:rowOff>
    </xdr:from>
    <xdr:to>
      <xdr:col>7</xdr:col>
      <xdr:colOff>448920</xdr:colOff>
      <xdr:row>47</xdr:row>
      <xdr:rowOff>28440</xdr:rowOff>
    </xdr:to>
    <xdr:sp>
      <xdr:nvSpPr>
        <xdr:cNvPr id="115" name="Düz Bağlayıcı 46"/>
        <xdr:cNvSpPr/>
      </xdr:nvSpPr>
      <xdr:spPr>
        <a:xfrm>
          <a:off x="595440" y="106203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47</xdr:row>
      <xdr:rowOff>37800</xdr:rowOff>
    </xdr:from>
    <xdr:to>
      <xdr:col>9</xdr:col>
      <xdr:colOff>123480</xdr:colOff>
      <xdr:row>47</xdr:row>
      <xdr:rowOff>37800</xdr:rowOff>
    </xdr:to>
    <xdr:sp>
      <xdr:nvSpPr>
        <xdr:cNvPr id="116" name="Düz Bağlayıcı 58"/>
        <xdr:cNvSpPr/>
      </xdr:nvSpPr>
      <xdr:spPr>
        <a:xfrm>
          <a:off x="4308120" y="106297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95</xdr:row>
      <xdr:rowOff>66600</xdr:rowOff>
    </xdr:from>
    <xdr:to>
      <xdr:col>9</xdr:col>
      <xdr:colOff>138960</xdr:colOff>
      <xdr:row>95</xdr:row>
      <xdr:rowOff>66600</xdr:rowOff>
    </xdr:to>
    <xdr:sp>
      <xdr:nvSpPr>
        <xdr:cNvPr id="117" name="Düz Bağlayıcı 64"/>
        <xdr:cNvSpPr/>
      </xdr:nvSpPr>
      <xdr:spPr>
        <a:xfrm>
          <a:off x="4346280" y="216216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75</xdr:row>
      <xdr:rowOff>206280</xdr:rowOff>
    </xdr:from>
    <xdr:to>
      <xdr:col>14</xdr:col>
      <xdr:colOff>505800</xdr:colOff>
      <xdr:row>75</xdr:row>
      <xdr:rowOff>206640</xdr:rowOff>
    </xdr:to>
    <xdr:sp>
      <xdr:nvSpPr>
        <xdr:cNvPr id="118" name="Düz Ok Bağlayıcısı 65"/>
        <xdr:cNvSpPr/>
      </xdr:nvSpPr>
      <xdr:spPr>
        <a:xfrm>
          <a:off x="7956360" y="1708452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81</xdr:row>
      <xdr:rowOff>228600</xdr:rowOff>
    </xdr:from>
    <xdr:to>
      <xdr:col>3</xdr:col>
      <xdr:colOff>583920</xdr:colOff>
      <xdr:row>95</xdr:row>
      <xdr:rowOff>66600</xdr:rowOff>
    </xdr:to>
    <xdr:sp>
      <xdr:nvSpPr>
        <xdr:cNvPr id="119" name="Düz Bağlayıcı 66"/>
        <xdr:cNvSpPr/>
      </xdr:nvSpPr>
      <xdr:spPr>
        <a:xfrm>
          <a:off x="441720" y="18450000"/>
          <a:ext cx="1158120" cy="317160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81</xdr:row>
      <xdr:rowOff>206640</xdr:rowOff>
    </xdr:from>
    <xdr:to>
      <xdr:col>8</xdr:col>
      <xdr:colOff>720</xdr:colOff>
      <xdr:row>95</xdr:row>
      <xdr:rowOff>66600</xdr:rowOff>
    </xdr:to>
    <xdr:sp>
      <xdr:nvSpPr>
        <xdr:cNvPr id="120" name="Düz Bağlayıcı 67"/>
        <xdr:cNvSpPr/>
      </xdr:nvSpPr>
      <xdr:spPr>
        <a:xfrm flipH="1">
          <a:off x="2979360" y="18428040"/>
          <a:ext cx="1167840" cy="31935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88</xdr:row>
      <xdr:rowOff>75960</xdr:rowOff>
    </xdr:from>
    <xdr:to>
      <xdr:col>9</xdr:col>
      <xdr:colOff>171360</xdr:colOff>
      <xdr:row>88</xdr:row>
      <xdr:rowOff>75960</xdr:rowOff>
    </xdr:to>
    <xdr:sp>
      <xdr:nvSpPr>
        <xdr:cNvPr id="121" name="Düz Bağlayıcı 69"/>
        <xdr:cNvSpPr/>
      </xdr:nvSpPr>
      <xdr:spPr>
        <a:xfrm>
          <a:off x="4308120" y="199641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82</xdr:row>
      <xdr:rowOff>57240</xdr:rowOff>
    </xdr:from>
    <xdr:to>
      <xdr:col>7</xdr:col>
      <xdr:colOff>448920</xdr:colOff>
      <xdr:row>82</xdr:row>
      <xdr:rowOff>57240</xdr:rowOff>
    </xdr:to>
    <xdr:sp>
      <xdr:nvSpPr>
        <xdr:cNvPr id="122" name="Düz Bağlayıcı 70"/>
        <xdr:cNvSpPr/>
      </xdr:nvSpPr>
      <xdr:spPr>
        <a:xfrm>
          <a:off x="595440" y="1851660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81</xdr:row>
      <xdr:rowOff>230760</xdr:rowOff>
    </xdr:from>
    <xdr:to>
      <xdr:col>9</xdr:col>
      <xdr:colOff>84240</xdr:colOff>
      <xdr:row>82</xdr:row>
      <xdr:rowOff>132480</xdr:rowOff>
    </xdr:to>
    <xdr:sp>
      <xdr:nvSpPr>
        <xdr:cNvPr id="123" name="Düz Bağlayıcı 72"/>
        <xdr:cNvSpPr/>
      </xdr:nvSpPr>
      <xdr:spPr>
        <a:xfrm flipH="1">
          <a:off x="4686840" y="1845216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82</xdr:row>
      <xdr:rowOff>66600</xdr:rowOff>
    </xdr:from>
    <xdr:to>
      <xdr:col>9</xdr:col>
      <xdr:colOff>123480</xdr:colOff>
      <xdr:row>82</xdr:row>
      <xdr:rowOff>66600</xdr:rowOff>
    </xdr:to>
    <xdr:sp>
      <xdr:nvSpPr>
        <xdr:cNvPr id="124" name="Düz Bağlayıcı 75"/>
        <xdr:cNvSpPr/>
      </xdr:nvSpPr>
      <xdr:spPr>
        <a:xfrm>
          <a:off x="4308120" y="1852596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57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P17" activeCellId="2" sqref="R16 G16 P17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9.43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1"/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4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2019125</v>
      </c>
      <c r="W5" s="21"/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2</v>
      </c>
      <c r="G6" s="14"/>
      <c r="H6" s="15"/>
      <c r="I6" s="15"/>
      <c r="J6" s="15"/>
      <c r="K6" s="15"/>
      <c r="L6" s="15"/>
      <c r="N6" s="24" t="s">
        <v>8</v>
      </c>
      <c r="O6" s="25"/>
      <c r="P6" s="25" t="s">
        <v>9</v>
      </c>
      <c r="Q6" s="26"/>
      <c r="R6" s="18"/>
      <c r="S6" s="18"/>
      <c r="T6" s="19" t="s">
        <v>10</v>
      </c>
      <c r="U6" s="19"/>
      <c r="V6" s="27" t="s">
        <v>11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50</v>
      </c>
      <c r="G8" s="14"/>
      <c r="H8" s="15"/>
      <c r="I8" s="15"/>
      <c r="J8" s="15"/>
      <c r="K8" s="15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8"/>
      <c r="G9" s="28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15"/>
      <c r="X9" s="22"/>
    </row>
    <row r="10" customFormat="false" ht="12" hidden="false" customHeight="true" outlineLevel="0" collapsed="false">
      <c r="B10" s="12"/>
      <c r="C10" s="3"/>
      <c r="D10" s="3"/>
      <c r="E10" s="3"/>
      <c r="F10" s="28"/>
      <c r="G10" s="28"/>
      <c r="H10" s="15"/>
      <c r="I10" s="15"/>
      <c r="J10" s="15"/>
      <c r="K10" s="15"/>
      <c r="L10" s="15"/>
      <c r="M10" s="17"/>
      <c r="N10" s="17"/>
      <c r="O10" s="17"/>
      <c r="P10" s="26"/>
      <c r="Q10" s="26"/>
      <c r="R10" s="18"/>
      <c r="S10" s="18"/>
      <c r="T10" s="15"/>
      <c r="U10" s="15"/>
      <c r="V10" s="15"/>
      <c r="W10" s="15"/>
      <c r="X10" s="22"/>
    </row>
    <row r="11" customFormat="false" ht="12" hidden="false" customHeight="true" outlineLevel="0" collapsed="false">
      <c r="B11" s="12"/>
      <c r="C11" s="3"/>
      <c r="D11" s="3"/>
      <c r="E11" s="3"/>
      <c r="F11" s="28"/>
      <c r="G11" s="28"/>
      <c r="H11" s="15"/>
      <c r="I11" s="15"/>
      <c r="J11" s="15"/>
      <c r="K11" s="15"/>
      <c r="L11" s="15"/>
      <c r="M11" s="17"/>
      <c r="N11" s="17"/>
      <c r="O11" s="17"/>
      <c r="P11" s="26"/>
      <c r="Q11" s="26"/>
      <c r="R11" s="18"/>
      <c r="S11" s="18"/>
      <c r="T11" s="15"/>
      <c r="U11" s="15"/>
      <c r="V11" s="15"/>
      <c r="W11" s="15"/>
      <c r="X11" s="22"/>
    </row>
    <row r="12" customFormat="false" ht="12" hidden="false" customHeight="true" outlineLevel="0" collapsed="false">
      <c r="B12" s="12"/>
      <c r="C12" s="3"/>
      <c r="D12" s="3"/>
      <c r="E12" s="3"/>
      <c r="F12" s="28"/>
      <c r="G12" s="28"/>
      <c r="H12" s="15"/>
      <c r="I12" s="15"/>
      <c r="J12" s="15"/>
      <c r="K12" s="15"/>
      <c r="L12" s="15"/>
      <c r="M12" s="17"/>
      <c r="N12" s="17"/>
      <c r="O12" s="17"/>
      <c r="P12" s="26"/>
      <c r="Q12" s="26"/>
      <c r="R12" s="18"/>
      <c r="S12" s="18"/>
      <c r="T12" s="15"/>
      <c r="U12" s="15"/>
      <c r="V12" s="15"/>
      <c r="W12" s="15"/>
      <c r="X12" s="22"/>
    </row>
    <row r="13" customFormat="false" ht="12" hidden="false" customHeight="true" outlineLevel="0" collapsed="false">
      <c r="B13" s="12"/>
      <c r="C13" s="3"/>
      <c r="D13" s="3"/>
      <c r="E13" s="3"/>
      <c r="F13" s="28"/>
      <c r="G13" s="28"/>
      <c r="H13" s="15"/>
      <c r="I13" s="15"/>
      <c r="J13" s="15"/>
      <c r="K13" s="15"/>
      <c r="L13" s="15"/>
      <c r="M13" s="17"/>
      <c r="N13" s="17"/>
      <c r="O13" s="17"/>
      <c r="P13" s="26"/>
      <c r="Q13" s="26"/>
      <c r="R13" s="18"/>
      <c r="S13" s="18"/>
      <c r="T13" s="15"/>
      <c r="U13" s="15"/>
      <c r="V13" s="15"/>
      <c r="W13" s="15"/>
      <c r="X13" s="22"/>
    </row>
    <row r="14" customFormat="false" ht="12" hidden="false" customHeight="true" outlineLevel="0" collapsed="false">
      <c r="B14" s="12"/>
      <c r="C14" s="3"/>
      <c r="D14" s="3"/>
      <c r="E14" s="3"/>
      <c r="F14" s="28"/>
      <c r="G14" s="28"/>
      <c r="H14" s="15"/>
      <c r="I14" s="15"/>
      <c r="J14" s="15"/>
      <c r="K14" s="15"/>
      <c r="L14" s="15"/>
      <c r="M14" s="17"/>
      <c r="N14" s="17"/>
      <c r="O14" s="17"/>
      <c r="P14" s="26"/>
      <c r="Q14" s="26"/>
      <c r="R14" s="18"/>
      <c r="S14" s="18"/>
      <c r="T14" s="15"/>
      <c r="U14" s="15"/>
      <c r="V14" s="15"/>
      <c r="W14" s="15"/>
      <c r="X14" s="22"/>
    </row>
    <row r="15" customFormat="false" ht="12" hidden="false" customHeight="true" outlineLevel="0" collapsed="false">
      <c r="B15" s="12"/>
      <c r="C15" s="3"/>
      <c r="D15" s="3"/>
      <c r="E15" s="3"/>
      <c r="F15" s="28"/>
      <c r="G15" s="28"/>
      <c r="H15" s="15"/>
      <c r="I15" s="15"/>
      <c r="J15" s="15"/>
      <c r="K15" s="15"/>
      <c r="L15" s="15"/>
      <c r="M15" s="17"/>
      <c r="N15" s="17"/>
      <c r="O15" s="17"/>
      <c r="P15" s="26"/>
      <c r="Q15" s="26"/>
      <c r="R15" s="18"/>
      <c r="S15" s="18"/>
      <c r="T15" s="15"/>
      <c r="U15" s="15"/>
      <c r="V15" s="15"/>
      <c r="W15" s="15"/>
      <c r="X15" s="22"/>
    </row>
    <row r="16" customFormat="false" ht="18.75" hidden="false" customHeight="false" outlineLevel="0" collapsed="false">
      <c r="B16" s="12"/>
      <c r="C16" s="15"/>
      <c r="D16" s="15"/>
      <c r="E16" s="29"/>
      <c r="F16" s="29"/>
      <c r="G16" s="3"/>
      <c r="H16" s="15"/>
      <c r="I16" s="15"/>
      <c r="J16" s="15"/>
      <c r="K16" s="15"/>
      <c r="L16" s="15"/>
      <c r="N16" s="15"/>
      <c r="O16" s="15"/>
      <c r="P16" s="30" t="s">
        <v>14</v>
      </c>
      <c r="Q16" s="30"/>
      <c r="R16" s="30"/>
      <c r="S16" s="30"/>
      <c r="T16" s="30"/>
      <c r="U16" s="30"/>
      <c r="V16" s="30"/>
      <c r="W16" s="31"/>
      <c r="X16" s="22"/>
    </row>
    <row r="17" customFormat="false" ht="18.75" hidden="false" customHeight="false" outlineLevel="0" collapsed="false">
      <c r="B17" s="12"/>
      <c r="C17" s="15"/>
      <c r="D17" s="15"/>
      <c r="E17" s="32" t="s">
        <v>15</v>
      </c>
      <c r="F17" s="32"/>
      <c r="G17" s="3"/>
      <c r="H17" s="15"/>
      <c r="I17" s="15"/>
      <c r="J17" s="15"/>
      <c r="K17" s="15"/>
      <c r="L17" s="15"/>
      <c r="N17" s="15"/>
      <c r="O17" s="15"/>
      <c r="X17" s="22"/>
    </row>
    <row r="18" customFormat="false" ht="18.75" hidden="false" customHeight="false" outlineLevel="0" collapsed="false">
      <c r="B18" s="12"/>
      <c r="C18" s="15"/>
      <c r="D18" s="15"/>
      <c r="E18" s="33" t="n">
        <v>1.5</v>
      </c>
      <c r="F18" s="33"/>
      <c r="G18" s="3"/>
      <c r="H18" s="15"/>
      <c r="I18" s="15"/>
      <c r="J18" s="31" t="s">
        <v>16</v>
      </c>
      <c r="K18" s="34" t="s">
        <v>17</v>
      </c>
      <c r="L18" s="15"/>
      <c r="N18" s="15"/>
      <c r="O18" s="35" t="str">
        <f aca="false">CONCATENATE("( ( (",E21," x ",J19,") + (",E27," x ",J25,") + (",E32," x ",J32,") )"," x ",G38," )", " + (",F4," x ",J36," x ",G42,")"," = ",(ROUND((E21*J19*G38)+(E27*J25*G38)+(E32*J32*G38)+K36,3))," m³ ")</f>
        <v>( ( (1,4 x 1) + (1,26 x 1,5) + (1,22 x 0,2) ) x 30 ) + (1,22 x 3,2 x 20) = 184,1 m³</v>
      </c>
      <c r="P18" s="35"/>
      <c r="Q18" s="35"/>
      <c r="R18" s="35"/>
      <c r="S18" s="35"/>
      <c r="T18" s="35"/>
      <c r="U18" s="35"/>
      <c r="V18" s="35"/>
      <c r="W18" s="35"/>
      <c r="X18" s="22"/>
    </row>
    <row r="19" customFormat="false" ht="18.75" hidden="false" customHeight="false" outlineLevel="0" collapsed="false">
      <c r="B19" s="12"/>
      <c r="C19" s="15"/>
      <c r="D19" s="15"/>
      <c r="E19" s="36"/>
      <c r="F19" s="36"/>
      <c r="G19" s="15"/>
      <c r="H19" s="15"/>
      <c r="I19" s="21" t="s">
        <v>5</v>
      </c>
      <c r="J19" s="37" t="n">
        <v>1</v>
      </c>
      <c r="K19" s="38" t="n">
        <f aca="false">((AVERAGE(E18,E24)*J19)*G38)</f>
        <v>42</v>
      </c>
      <c r="L19" s="15"/>
      <c r="N19" s="15"/>
      <c r="O19" s="15"/>
      <c r="P19" s="36"/>
      <c r="Q19" s="36"/>
      <c r="R19" s="15"/>
      <c r="S19" s="15"/>
      <c r="T19" s="39"/>
      <c r="U19" s="40"/>
      <c r="V19" s="41"/>
      <c r="W19" s="41"/>
      <c r="X19" s="22"/>
    </row>
    <row r="20" customFormat="false" ht="18.75" hidden="false" customHeight="false" outlineLevel="0" collapsed="false">
      <c r="B20" s="12"/>
      <c r="C20" s="15"/>
      <c r="D20" s="15"/>
      <c r="G20" s="15"/>
      <c r="H20" s="15"/>
      <c r="I20" s="21"/>
      <c r="J20" s="37"/>
      <c r="K20" s="38"/>
      <c r="L20" s="15"/>
      <c r="N20" s="15"/>
      <c r="O20" s="15"/>
      <c r="P20" s="30" t="s">
        <v>18</v>
      </c>
      <c r="Q20" s="30"/>
      <c r="R20" s="30"/>
      <c r="S20" s="30"/>
      <c r="T20" s="30"/>
      <c r="U20" s="30"/>
      <c r="V20" s="30"/>
      <c r="W20" s="41"/>
      <c r="X20" s="22"/>
    </row>
    <row r="21" customFormat="false" ht="18.75" hidden="false" customHeight="false" outlineLevel="0" collapsed="false">
      <c r="B21" s="12"/>
      <c r="C21" s="15"/>
      <c r="D21" s="15"/>
      <c r="E21" s="42" t="n">
        <f aca="false">AVERAGE(E18,E24)</f>
        <v>1.4</v>
      </c>
      <c r="F21" s="42"/>
      <c r="G21" s="15"/>
      <c r="H21" s="15"/>
      <c r="I21" s="21"/>
      <c r="J21" s="37"/>
      <c r="K21" s="38"/>
      <c r="L21" s="15"/>
      <c r="N21" s="15"/>
      <c r="O21" s="15"/>
      <c r="W21" s="31"/>
      <c r="X21" s="22"/>
    </row>
    <row r="22" customFormat="false" ht="18.75" hidden="false" customHeight="false" outlineLevel="0" collapsed="false">
      <c r="B22" s="12"/>
      <c r="C22" s="15"/>
      <c r="D22" s="15"/>
      <c r="E22" s="43"/>
      <c r="F22" s="44"/>
      <c r="G22" s="15"/>
      <c r="H22" s="15"/>
      <c r="I22" s="21"/>
      <c r="J22" s="37"/>
      <c r="K22" s="38"/>
      <c r="L22" s="15"/>
      <c r="N22" s="15"/>
      <c r="O22" s="15"/>
      <c r="P22" s="45" t="str">
        <f aca="false">CONCATENATE("( (",C5,"+",C6,") / 2 ) + ",C7," ) ")</f>
        <v>( (H1+H2) / 2 ) + Yataklama H )</v>
      </c>
      <c r="Q22" s="45"/>
      <c r="R22" s="45"/>
      <c r="S22" s="45"/>
      <c r="T22" s="45"/>
      <c r="U22" s="45"/>
      <c r="V22" s="45"/>
      <c r="X22" s="22"/>
    </row>
    <row r="23" customFormat="false" ht="18.75" hidden="false" customHeight="false" outlineLevel="0" collapsed="false">
      <c r="B23" s="12"/>
      <c r="C23" s="15"/>
      <c r="D23" s="15"/>
      <c r="E23" s="46" t="s">
        <v>19</v>
      </c>
      <c r="F23" s="46"/>
      <c r="G23" s="3"/>
      <c r="H23" s="15"/>
      <c r="I23" s="21"/>
      <c r="J23" s="37"/>
      <c r="K23" s="38"/>
      <c r="L23" s="15"/>
      <c r="N23" s="15"/>
      <c r="O23" s="15"/>
      <c r="W23" s="35"/>
      <c r="X23" s="22"/>
    </row>
    <row r="24" customFormat="false" ht="18.75" hidden="false" customHeight="false" outlineLevel="0" collapsed="false">
      <c r="B24" s="12"/>
      <c r="C24" s="15"/>
      <c r="D24" s="15"/>
      <c r="E24" s="47" t="n">
        <v>1.3</v>
      </c>
      <c r="F24" s="47"/>
      <c r="G24" s="3"/>
      <c r="H24" s="15"/>
      <c r="I24" s="21"/>
      <c r="J24" s="37"/>
      <c r="K24" s="38"/>
      <c r="L24" s="15"/>
      <c r="N24" s="15"/>
      <c r="O24" s="15"/>
      <c r="P24" s="35" t="str">
        <f aca="false">CONCATENATE("( (",F5,"+",F6,") / 2 ) + ",F7," ) "," = ",ROUND((F5+F6)/2+F7,2)," m ")</f>
        <v>( (4+2) / 2 ) + 0,2 )  = 3,2 m</v>
      </c>
      <c r="Q24" s="35"/>
      <c r="R24" s="35"/>
      <c r="S24" s="35"/>
      <c r="T24" s="35"/>
      <c r="U24" s="35"/>
      <c r="V24" s="35"/>
      <c r="W24" s="35"/>
      <c r="X24" s="22"/>
    </row>
    <row r="25" customFormat="false" ht="18.75" hidden="false" customHeight="false" outlineLevel="0" collapsed="false">
      <c r="B25" s="12"/>
      <c r="C25" s="15"/>
      <c r="D25" s="15"/>
      <c r="E25" s="48"/>
      <c r="F25" s="48"/>
      <c r="G25" s="3"/>
      <c r="H25" s="15"/>
      <c r="I25" s="21" t="s">
        <v>7</v>
      </c>
      <c r="J25" s="37" t="n">
        <v>1.5</v>
      </c>
      <c r="K25" s="38" t="n">
        <f aca="false">(AVERAGE(E24,E31)*J25*G38)</f>
        <v>56.7</v>
      </c>
      <c r="L25" s="15"/>
      <c r="N25" s="15"/>
      <c r="O25" s="15"/>
      <c r="X25" s="22"/>
    </row>
    <row r="26" customFormat="false" ht="18.75" hidden="false" customHeight="false" outlineLevel="0" collapsed="false">
      <c r="B26" s="12"/>
      <c r="C26" s="15"/>
      <c r="D26" s="15"/>
      <c r="G26" s="3"/>
      <c r="H26" s="15"/>
      <c r="I26" s="21"/>
      <c r="J26" s="37"/>
      <c r="K26" s="38"/>
      <c r="L26" s="15"/>
      <c r="N26" s="15"/>
      <c r="O26" s="15"/>
      <c r="P26" s="30" t="s">
        <v>20</v>
      </c>
      <c r="Q26" s="30"/>
      <c r="R26" s="30"/>
      <c r="S26" s="30"/>
      <c r="T26" s="30"/>
      <c r="U26" s="30"/>
      <c r="V26" s="30"/>
      <c r="W26" s="31"/>
      <c r="X26" s="22"/>
    </row>
    <row r="27" customFormat="false" ht="18.75" hidden="false" customHeight="false" outlineLevel="0" collapsed="false">
      <c r="B27" s="12"/>
      <c r="C27" s="15"/>
      <c r="D27" s="15"/>
      <c r="E27" s="42" t="n">
        <f aca="false">AVERAGE(E24,E31)</f>
        <v>1.26</v>
      </c>
      <c r="F27" s="42"/>
      <c r="G27" s="3"/>
      <c r="H27" s="15"/>
      <c r="I27" s="21"/>
      <c r="J27" s="37"/>
      <c r="K27" s="38"/>
      <c r="L27" s="15"/>
      <c r="N27" s="15"/>
      <c r="O27" s="15"/>
      <c r="P27" s="28"/>
      <c r="Q27" s="28"/>
      <c r="R27" s="28"/>
      <c r="S27" s="28"/>
      <c r="T27" s="28"/>
      <c r="U27" s="28"/>
      <c r="V27" s="28"/>
      <c r="W27" s="28"/>
      <c r="X27" s="22"/>
    </row>
    <row r="28" customFormat="false" ht="18.75" hidden="false" customHeight="false" outlineLevel="0" collapsed="false">
      <c r="B28" s="12"/>
      <c r="C28" s="15"/>
      <c r="D28" s="15"/>
      <c r="E28" s="43"/>
      <c r="F28" s="44"/>
      <c r="G28" s="3"/>
      <c r="H28" s="15"/>
      <c r="I28" s="21"/>
      <c r="J28" s="37"/>
      <c r="K28" s="38"/>
      <c r="L28" s="15"/>
      <c r="N28" s="15"/>
      <c r="O28" s="15"/>
      <c r="P28" s="28" t="n">
        <f aca="false">F8</f>
        <v>50</v>
      </c>
      <c r="Q28" s="28"/>
      <c r="R28" s="28"/>
      <c r="S28" s="28"/>
      <c r="T28" s="28"/>
      <c r="U28" s="28"/>
      <c r="V28" s="28"/>
      <c r="W28" s="28"/>
      <c r="X28" s="22"/>
    </row>
    <row r="29" customFormat="false" ht="18.75" hidden="false" customHeight="false" outlineLevel="0" collapsed="false">
      <c r="B29" s="12"/>
      <c r="C29" s="15"/>
      <c r="D29" s="15"/>
      <c r="E29" s="36"/>
      <c r="F29" s="36"/>
      <c r="G29" s="15"/>
      <c r="H29" s="15"/>
      <c r="I29" s="21"/>
      <c r="J29" s="37"/>
      <c r="K29" s="38"/>
      <c r="L29" s="15"/>
      <c r="N29" s="15"/>
      <c r="O29" s="15"/>
      <c r="P29" s="46"/>
      <c r="Q29" s="46"/>
      <c r="R29" s="3"/>
      <c r="S29" s="15"/>
      <c r="T29" s="21"/>
      <c r="U29" s="49"/>
      <c r="V29" s="18"/>
      <c r="W29" s="18"/>
      <c r="X29" s="22"/>
    </row>
    <row r="30" customFormat="false" ht="18.75" hidden="false" customHeight="false" outlineLevel="0" collapsed="false">
      <c r="B30" s="12"/>
      <c r="C30" s="15"/>
      <c r="D30" s="15"/>
      <c r="E30" s="46" t="s">
        <v>21</v>
      </c>
      <c r="F30" s="46"/>
      <c r="G30" s="3"/>
      <c r="H30" s="15"/>
      <c r="I30" s="21"/>
      <c r="J30" s="37"/>
      <c r="K30" s="38"/>
      <c r="L30" s="15"/>
      <c r="N30" s="15"/>
      <c r="O30" s="30" t="s">
        <v>22</v>
      </c>
      <c r="P30" s="30"/>
      <c r="Q30" s="30"/>
      <c r="R30" s="30"/>
      <c r="S30" s="30"/>
      <c r="T30" s="30"/>
      <c r="U30" s="30"/>
      <c r="V30" s="30"/>
      <c r="W30" s="31"/>
      <c r="X30" s="22"/>
    </row>
    <row r="31" customFormat="false" ht="18.75" hidden="false" customHeight="false" outlineLevel="0" collapsed="false">
      <c r="B31" s="12"/>
      <c r="C31" s="15"/>
      <c r="D31" s="15"/>
      <c r="E31" s="33" t="n">
        <v>1.22</v>
      </c>
      <c r="F31" s="33"/>
      <c r="G31" s="3"/>
      <c r="H31" s="15"/>
      <c r="I31" s="21"/>
      <c r="J31" s="37"/>
      <c r="K31" s="38"/>
      <c r="L31" s="15"/>
      <c r="W31" s="28"/>
      <c r="X31" s="22"/>
    </row>
    <row r="32" customFormat="false" ht="18.75" hidden="false" customHeight="false" outlineLevel="0" collapsed="false">
      <c r="B32" s="12"/>
      <c r="C32" s="15"/>
      <c r="D32" s="15"/>
      <c r="E32" s="50" t="n">
        <f aca="false">AVERAGE(E31,E34)</f>
        <v>1.22</v>
      </c>
      <c r="F32" s="50"/>
      <c r="G32" s="3"/>
      <c r="H32" s="15"/>
      <c r="I32" s="21" t="s">
        <v>23</v>
      </c>
      <c r="J32" s="37" t="n">
        <v>0.2</v>
      </c>
      <c r="K32" s="51" t="n">
        <f aca="false">(AVERAGE(E31,E34)*J32*G38)</f>
        <v>7.32</v>
      </c>
      <c r="L32" s="15"/>
      <c r="N32" s="28" t="str">
        <f aca="false">CONCATENATE("(",P16," / ",P20," / ",P26,")")</f>
        <v>(Toplam Kazı Hacmi / Ortalama Kazı Derinliği / Baca Aralığı Toplam Uzunluk)</v>
      </c>
      <c r="O32" s="28"/>
      <c r="P32" s="28"/>
      <c r="Q32" s="28"/>
      <c r="R32" s="28"/>
      <c r="S32" s="28"/>
      <c r="T32" s="28"/>
      <c r="U32" s="28"/>
      <c r="V32" s="28"/>
      <c r="W32" s="28"/>
      <c r="X32" s="22"/>
    </row>
    <row r="33" customFormat="false" ht="18.75" hidden="false" customHeight="false" outlineLevel="0" collapsed="false">
      <c r="B33" s="12"/>
      <c r="C33" s="15"/>
      <c r="D33" s="15"/>
      <c r="E33" s="52" t="s">
        <v>24</v>
      </c>
      <c r="F33" s="52"/>
      <c r="G33" s="3"/>
      <c r="H33" s="15"/>
      <c r="I33" s="15"/>
      <c r="J33" s="15"/>
      <c r="K33" s="53"/>
      <c r="L33" s="15"/>
      <c r="N33" s="15"/>
      <c r="O33" s="28"/>
      <c r="P33" s="28"/>
      <c r="Q33" s="28"/>
      <c r="R33" s="28"/>
      <c r="S33" s="28"/>
      <c r="T33" s="28"/>
      <c r="U33" s="28"/>
      <c r="V33" s="28"/>
      <c r="W33" s="28"/>
      <c r="X33" s="22"/>
    </row>
    <row r="34" customFormat="false" ht="18.75" hidden="false" customHeight="false" outlineLevel="0" collapsed="false">
      <c r="B34" s="12"/>
      <c r="C34" s="15"/>
      <c r="D34" s="15"/>
      <c r="E34" s="54" t="n">
        <v>1.22</v>
      </c>
      <c r="F34" s="54"/>
      <c r="G34" s="15"/>
      <c r="H34" s="17" t="s">
        <v>25</v>
      </c>
      <c r="I34" s="17"/>
      <c r="J34" s="55" t="n">
        <f aca="false">SUM(J19:J33)</f>
        <v>2.7</v>
      </c>
      <c r="K34" s="56" t="n">
        <f aca="false">SUM(K19:K33)</f>
        <v>106.02</v>
      </c>
      <c r="L34" s="15"/>
      <c r="N34" s="15"/>
      <c r="O34" s="28" t="str">
        <f aca="false">CONCATENATE("( ",K34+K36," / ",((F5+F6)/2+F7)," / ",P28," )"," = ",(ROUND((K34+K36)/((F5+F6)/2+F7)/P28,2))," m")</f>
        <v>( 184,1 / 3,2 / 50 ) = 1,15 m</v>
      </c>
      <c r="P34" s="28"/>
      <c r="Q34" s="28"/>
      <c r="R34" s="28"/>
      <c r="S34" s="28"/>
      <c r="T34" s="28"/>
      <c r="U34" s="28"/>
      <c r="V34" s="28"/>
      <c r="W34" s="15"/>
      <c r="X34" s="22"/>
    </row>
    <row r="35" customFormat="false" ht="18.75" hidden="false" customHeight="false" outlineLevel="0" collapsed="false">
      <c r="B35" s="12"/>
      <c r="C35" s="15"/>
      <c r="D35" s="15"/>
      <c r="E35" s="48"/>
      <c r="F35" s="48"/>
      <c r="G35" s="15"/>
      <c r="I35" s="17"/>
      <c r="J35" s="57" t="str">
        <f aca="false">IF(J34&gt;J36,"HATALI","")</f>
        <v/>
      </c>
      <c r="K35" s="56"/>
      <c r="L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22"/>
    </row>
    <row r="36" customFormat="false" ht="18.75" hidden="false" customHeight="false" outlineLevel="0" collapsed="false">
      <c r="B36" s="12"/>
      <c r="C36" s="15"/>
      <c r="D36" s="15"/>
      <c r="E36" s="15"/>
      <c r="F36" s="15"/>
      <c r="G36" s="17" t="s">
        <v>26</v>
      </c>
      <c r="H36" s="17"/>
      <c r="I36" s="17"/>
      <c r="J36" s="55" t="n">
        <f aca="false">(F5+F6)/2+F7</f>
        <v>3.2</v>
      </c>
      <c r="K36" s="51" t="n">
        <f aca="false">F4*(((F5+F6)/2+F7)*G42)</f>
        <v>78.08</v>
      </c>
      <c r="L36" s="15"/>
      <c r="N36" s="15"/>
      <c r="O36" s="15"/>
      <c r="P36" s="15"/>
      <c r="Q36" s="15"/>
      <c r="R36" s="15"/>
      <c r="S36" s="15"/>
      <c r="T36" s="15"/>
      <c r="U36" s="15"/>
      <c r="V36" s="15"/>
      <c r="W36" s="58"/>
      <c r="X36" s="22"/>
    </row>
    <row r="37" customFormat="false" ht="18.75" hidden="false" customHeight="false" outlineLevel="0" collapsed="false">
      <c r="B37" s="12"/>
      <c r="C37" s="15"/>
      <c r="D37" s="15"/>
      <c r="E37" s="15"/>
      <c r="F37" s="15"/>
      <c r="G37" s="15"/>
      <c r="H37" s="15"/>
      <c r="I37" s="15"/>
      <c r="J37" s="15"/>
      <c r="K37" s="15"/>
      <c r="L37" s="15"/>
      <c r="N37" s="17"/>
      <c r="O37" s="17"/>
      <c r="P37" s="59" t="s">
        <v>22</v>
      </c>
      <c r="Q37" s="59"/>
      <c r="R37" s="59"/>
      <c r="S37" s="59"/>
      <c r="T37" s="60" t="n">
        <f aca="false">ROUND((K34+K36)/((F5+F6)/2+F7)/P28,2)</f>
        <v>1.15</v>
      </c>
      <c r="U37" s="60"/>
      <c r="V37" s="58"/>
      <c r="W37" s="58"/>
      <c r="X37" s="22"/>
    </row>
    <row r="38" customFormat="false" ht="18.75" hidden="false" customHeight="false" outlineLevel="0" collapsed="false">
      <c r="B38" s="12"/>
      <c r="C38" s="19" t="s">
        <v>27</v>
      </c>
      <c r="D38" s="19"/>
      <c r="E38" s="19"/>
      <c r="F38" s="19"/>
      <c r="G38" s="61" t="n">
        <v>30</v>
      </c>
      <c r="H38" s="61"/>
      <c r="I38" s="15"/>
      <c r="J38" s="15"/>
      <c r="K38" s="15"/>
      <c r="L38" s="15"/>
      <c r="M38" s="15"/>
      <c r="N38" s="17"/>
      <c r="O38" s="17"/>
      <c r="P38" s="59"/>
      <c r="Q38" s="59"/>
      <c r="R38" s="59"/>
      <c r="S38" s="59"/>
      <c r="T38" s="60"/>
      <c r="U38" s="60"/>
      <c r="V38" s="58"/>
      <c r="W38" s="62"/>
      <c r="X38" s="22"/>
    </row>
    <row r="39" customFormat="false" ht="6.75" hidden="false" customHeight="true" outlineLevel="0" collapsed="false">
      <c r="B39" s="12"/>
      <c r="C39" s="19"/>
      <c r="D39" s="19"/>
      <c r="E39" s="63"/>
      <c r="F39" s="63"/>
      <c r="G39" s="53"/>
      <c r="H39" s="53"/>
      <c r="I39" s="15"/>
      <c r="J39" s="15"/>
      <c r="K39" s="15"/>
      <c r="L39" s="15"/>
      <c r="M39" s="15"/>
      <c r="N39" s="17"/>
      <c r="O39" s="17"/>
      <c r="P39" s="59"/>
      <c r="Q39" s="59"/>
      <c r="R39" s="59"/>
      <c r="S39" s="59"/>
      <c r="T39" s="60"/>
      <c r="U39" s="60"/>
      <c r="V39" s="62"/>
      <c r="W39" s="62"/>
      <c r="X39" s="22"/>
    </row>
    <row r="40" customFormat="false" ht="18.75" hidden="false" customHeight="false" outlineLevel="0" collapsed="false">
      <c r="B40" s="12"/>
      <c r="C40" s="19" t="s">
        <v>28</v>
      </c>
      <c r="D40" s="19"/>
      <c r="E40" s="19"/>
      <c r="F40" s="19"/>
      <c r="G40" s="63" t="n">
        <f aca="false">F8</f>
        <v>50</v>
      </c>
      <c r="H40" s="63"/>
      <c r="I40" s="15"/>
      <c r="J40" s="15"/>
      <c r="K40" s="15"/>
      <c r="L40" s="15"/>
      <c r="M40" s="15"/>
      <c r="N40" s="17"/>
      <c r="O40" s="17"/>
      <c r="P40" s="26"/>
      <c r="Q40" s="26"/>
      <c r="R40" s="15"/>
      <c r="S40" s="15"/>
      <c r="T40" s="15"/>
      <c r="U40" s="15"/>
      <c r="V40" s="62"/>
      <c r="W40" s="62"/>
      <c r="X40" s="22"/>
    </row>
    <row r="41" customFormat="false" ht="6.75" hidden="false" customHeight="true" outlineLevel="0" collapsed="false">
      <c r="B41" s="12"/>
      <c r="C41" s="17"/>
      <c r="D41" s="17"/>
      <c r="E41" s="63"/>
      <c r="F41" s="63"/>
      <c r="G41" s="15"/>
      <c r="H41" s="15"/>
      <c r="I41" s="15"/>
      <c r="J41" s="15"/>
      <c r="K41" s="15"/>
      <c r="L41" s="15"/>
      <c r="M41" s="15"/>
      <c r="N41" s="17"/>
      <c r="O41" s="17"/>
      <c r="P41" s="26"/>
      <c r="Q41" s="26"/>
      <c r="R41" s="15"/>
      <c r="S41" s="15"/>
      <c r="T41" s="15"/>
      <c r="U41" s="15"/>
      <c r="V41" s="62"/>
      <c r="W41" s="62"/>
      <c r="X41" s="22"/>
    </row>
    <row r="42" customFormat="false" ht="18.75" hidden="false" customHeight="false" outlineLevel="0" collapsed="false">
      <c r="B42" s="12"/>
      <c r="C42" s="19" t="s">
        <v>29</v>
      </c>
      <c r="D42" s="19"/>
      <c r="E42" s="19"/>
      <c r="F42" s="19"/>
      <c r="G42" s="63" t="n">
        <f aca="false">F8-G38</f>
        <v>20</v>
      </c>
      <c r="H42" s="63"/>
      <c r="I42" s="15"/>
      <c r="J42" s="15"/>
      <c r="K42" s="15"/>
      <c r="L42" s="15"/>
      <c r="M42" s="15"/>
      <c r="N42" s="17"/>
      <c r="O42" s="64" t="s">
        <v>30</v>
      </c>
      <c r="P42" s="64"/>
      <c r="Q42" s="25"/>
      <c r="R42" s="25"/>
      <c r="S42" s="25"/>
      <c r="T42" s="25"/>
      <c r="U42" s="65"/>
      <c r="V42" s="65"/>
      <c r="W42" s="62"/>
      <c r="X42" s="22"/>
    </row>
    <row r="43" customFormat="false" ht="18.75" hidden="false" customHeight="false" outlineLevel="0" collapsed="false">
      <c r="B43" s="12"/>
      <c r="C43" s="19"/>
      <c r="D43" s="19"/>
      <c r="E43" s="19"/>
      <c r="F43" s="19"/>
      <c r="G43" s="63"/>
      <c r="H43" s="63"/>
      <c r="I43" s="15"/>
      <c r="J43" s="15"/>
      <c r="K43" s="15"/>
      <c r="L43" s="15"/>
      <c r="M43" s="15"/>
      <c r="N43" s="17"/>
      <c r="O43" s="17"/>
      <c r="P43" s="26"/>
      <c r="Q43" s="26"/>
      <c r="R43" s="15"/>
      <c r="S43" s="15"/>
      <c r="T43" s="15"/>
      <c r="U43" s="15"/>
      <c r="V43" s="62"/>
      <c r="W43" s="62"/>
      <c r="X43" s="22"/>
    </row>
    <row r="44" customFormat="false" ht="18.75" hidden="false" customHeight="false" outlineLevel="0" collapsed="false">
      <c r="B44" s="12"/>
      <c r="C44" s="19"/>
      <c r="D44" s="19"/>
      <c r="E44" s="19"/>
      <c r="F44" s="19"/>
      <c r="G44" s="63"/>
      <c r="H44" s="63"/>
      <c r="I44" s="15"/>
      <c r="J44" s="15"/>
      <c r="K44" s="15"/>
      <c r="L44" s="15"/>
      <c r="M44" s="15"/>
      <c r="N44" s="17"/>
      <c r="O44" s="17"/>
      <c r="P44" s="26"/>
      <c r="Q44" s="26"/>
      <c r="R44" s="15"/>
      <c r="S44" s="15"/>
      <c r="T44" s="15"/>
      <c r="U44" s="15"/>
      <c r="V44" s="62"/>
      <c r="W44" s="62"/>
      <c r="X44" s="22"/>
    </row>
    <row r="45" customFormat="false" ht="18.75" hidden="false" customHeight="false" outlineLevel="0" collapsed="false">
      <c r="B45" s="12"/>
      <c r="C45" s="19"/>
      <c r="D45" s="19"/>
      <c r="E45" s="19"/>
      <c r="F45" s="19"/>
      <c r="G45" s="63"/>
      <c r="H45" s="63"/>
      <c r="I45" s="15"/>
      <c r="J45" s="15"/>
      <c r="K45" s="15"/>
      <c r="L45" s="15"/>
      <c r="M45" s="15"/>
      <c r="N45" s="17"/>
      <c r="O45" s="17"/>
      <c r="P45" s="26"/>
      <c r="Q45" s="26"/>
      <c r="R45" s="15"/>
      <c r="S45" s="15"/>
      <c r="T45" s="15"/>
      <c r="U45" s="15"/>
      <c r="V45" s="62"/>
      <c r="W45" s="62"/>
      <c r="X45" s="22"/>
    </row>
    <row r="46" customFormat="false" ht="18.75" hidden="false" customHeight="false" outlineLevel="0" collapsed="false">
      <c r="B46" s="12"/>
      <c r="C46" s="19"/>
      <c r="D46" s="19"/>
      <c r="E46" s="19"/>
      <c r="F46" s="19"/>
      <c r="G46" s="63"/>
      <c r="H46" s="63"/>
      <c r="I46" s="15"/>
      <c r="J46" s="15"/>
      <c r="K46" s="15"/>
      <c r="L46" s="15"/>
      <c r="M46" s="15"/>
      <c r="N46" s="17"/>
      <c r="O46" s="17"/>
      <c r="P46" s="26"/>
      <c r="Q46" s="26"/>
      <c r="R46" s="15"/>
      <c r="S46" s="15"/>
      <c r="T46" s="15"/>
      <c r="U46" s="15"/>
      <c r="V46" s="62"/>
      <c r="W46" s="62"/>
      <c r="X46" s="22"/>
    </row>
    <row r="47" customFormat="false" ht="18.75" hidden="false" customHeight="false" outlineLevel="0" collapsed="false">
      <c r="B47" s="12"/>
      <c r="C47" s="19"/>
      <c r="D47" s="19"/>
      <c r="E47" s="19"/>
      <c r="F47" s="19"/>
      <c r="G47" s="63"/>
      <c r="H47" s="63"/>
      <c r="I47" s="15"/>
      <c r="J47" s="15"/>
      <c r="K47" s="15"/>
      <c r="L47" s="15"/>
      <c r="M47" s="15"/>
      <c r="N47" s="17"/>
      <c r="O47" s="17"/>
      <c r="P47" s="26"/>
      <c r="Q47" s="26"/>
      <c r="R47" s="15"/>
      <c r="S47" s="15"/>
      <c r="T47" s="15"/>
      <c r="U47" s="15"/>
      <c r="V47" s="62"/>
      <c r="W47" s="62"/>
      <c r="X47" s="22"/>
    </row>
    <row r="48" customFormat="false" ht="18.75" hidden="false" customHeight="false" outlineLevel="0" collapsed="false">
      <c r="B48" s="12"/>
      <c r="C48" s="19"/>
      <c r="D48" s="19"/>
      <c r="E48" s="19"/>
      <c r="F48" s="19"/>
      <c r="G48" s="63"/>
      <c r="H48" s="63"/>
      <c r="I48" s="15"/>
      <c r="J48" s="15"/>
      <c r="K48" s="15"/>
      <c r="L48" s="15"/>
      <c r="M48" s="15"/>
      <c r="N48" s="17"/>
      <c r="O48" s="17"/>
      <c r="P48" s="26"/>
      <c r="Q48" s="26"/>
      <c r="R48" s="15"/>
      <c r="S48" s="15"/>
      <c r="T48" s="15"/>
      <c r="U48" s="15"/>
      <c r="V48" s="62"/>
      <c r="W48" s="62"/>
      <c r="X48" s="22"/>
    </row>
    <row r="49" customFormat="false" ht="18.75" hidden="false" customHeight="false" outlineLevel="0" collapsed="false">
      <c r="B49" s="12"/>
      <c r="C49" s="19"/>
      <c r="D49" s="19"/>
      <c r="E49" s="19"/>
      <c r="F49" s="19"/>
      <c r="G49" s="63"/>
      <c r="H49" s="63"/>
      <c r="I49" s="15"/>
      <c r="J49" s="15"/>
      <c r="K49" s="15"/>
      <c r="L49" s="15"/>
      <c r="M49" s="15"/>
      <c r="N49" s="17"/>
      <c r="O49" s="17"/>
      <c r="P49" s="26"/>
      <c r="Q49" s="26"/>
      <c r="R49" s="15"/>
      <c r="S49" s="15"/>
      <c r="T49" s="15"/>
      <c r="U49" s="15"/>
      <c r="V49" s="62"/>
      <c r="W49" s="62"/>
      <c r="X49" s="22"/>
    </row>
    <row r="50" customFormat="false" ht="18.75" hidden="false" customHeight="false" outlineLevel="0" collapsed="false">
      <c r="B50" s="12"/>
      <c r="C50" s="19"/>
      <c r="D50" s="19"/>
      <c r="E50" s="19"/>
      <c r="F50" s="19"/>
      <c r="G50" s="63"/>
      <c r="H50" s="63"/>
      <c r="I50" s="15"/>
      <c r="J50" s="15"/>
      <c r="K50" s="15"/>
      <c r="L50" s="15"/>
      <c r="M50" s="15"/>
      <c r="N50" s="17"/>
      <c r="O50" s="17"/>
      <c r="P50" s="26"/>
      <c r="Q50" s="26"/>
      <c r="R50" s="15"/>
      <c r="S50" s="15"/>
      <c r="T50" s="15"/>
      <c r="U50" s="15"/>
      <c r="V50" s="62"/>
      <c r="W50" s="62"/>
      <c r="X50" s="22"/>
    </row>
    <row r="51" customFormat="false" ht="30" hidden="false" customHeight="true" outlineLevel="0" collapsed="false">
      <c r="B51" s="66" t="s">
        <v>31</v>
      </c>
      <c r="C51" s="66"/>
      <c r="D51" s="66"/>
      <c r="E51" s="66"/>
      <c r="F51" s="66"/>
      <c r="G51" s="66"/>
      <c r="H51" s="66"/>
      <c r="I51" s="66"/>
      <c r="J51" s="66" t="s">
        <v>32</v>
      </c>
      <c r="K51" s="66"/>
      <c r="L51" s="66"/>
      <c r="M51" s="66"/>
      <c r="N51" s="66"/>
      <c r="O51" s="66" t="s">
        <v>33</v>
      </c>
      <c r="P51" s="66"/>
      <c r="Q51" s="66"/>
      <c r="R51" s="66"/>
      <c r="S51" s="66"/>
      <c r="T51" s="66" t="s">
        <v>34</v>
      </c>
      <c r="U51" s="66"/>
      <c r="V51" s="66"/>
      <c r="W51" s="66"/>
      <c r="X51" s="66"/>
    </row>
    <row r="52" customFormat="false" ht="31.5" hidden="false" customHeight="true" outlineLevel="0" collapsed="false">
      <c r="B52" s="67"/>
      <c r="C52" s="67"/>
      <c r="D52" s="67"/>
      <c r="E52" s="67"/>
      <c r="F52" s="67"/>
      <c r="G52" s="67"/>
      <c r="H52" s="67"/>
      <c r="I52" s="67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</row>
    <row r="53" customFormat="false" ht="31.5" hidden="false" customHeight="true" outlineLevel="0" collapsed="false">
      <c r="B53" s="67"/>
      <c r="C53" s="67"/>
      <c r="D53" s="67"/>
      <c r="E53" s="67"/>
      <c r="F53" s="67"/>
      <c r="G53" s="67"/>
      <c r="H53" s="67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</row>
    <row r="54" customFormat="false" ht="31.5" hidden="false" customHeight="true" outlineLevel="0" collapsed="false">
      <c r="B54" s="67"/>
      <c r="C54" s="67"/>
      <c r="D54" s="67"/>
      <c r="E54" s="67"/>
      <c r="F54" s="67"/>
      <c r="G54" s="67"/>
      <c r="H54" s="67"/>
      <c r="I54" s="67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</row>
    <row r="55" customFormat="false" ht="31.5" hidden="false" customHeight="true" outlineLevel="0" collapsed="false">
      <c r="B55" s="67"/>
      <c r="C55" s="67"/>
      <c r="D55" s="67"/>
      <c r="E55" s="67"/>
      <c r="F55" s="67"/>
      <c r="G55" s="67"/>
      <c r="H55" s="67"/>
      <c r="I55" s="67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</row>
    <row r="56" customFormat="false" ht="31.5" hidden="false" customHeight="true" outlineLevel="0" collapsed="false">
      <c r="B56" s="67"/>
      <c r="C56" s="67"/>
      <c r="D56" s="67"/>
      <c r="E56" s="67"/>
      <c r="F56" s="67"/>
      <c r="G56" s="67"/>
      <c r="H56" s="67"/>
      <c r="I56" s="67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</row>
    <row r="57" customFormat="false" ht="31.5" hidden="false" customHeight="true" outlineLevel="0" collapsed="false">
      <c r="B57" s="67"/>
      <c r="C57" s="67"/>
      <c r="D57" s="67"/>
      <c r="E57" s="67"/>
      <c r="F57" s="67"/>
      <c r="G57" s="67"/>
      <c r="H57" s="67"/>
      <c r="I57" s="67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</row>
  </sheetData>
  <mergeCells count="71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6:F16"/>
    <mergeCell ref="P16:V16"/>
    <mergeCell ref="E17:F17"/>
    <mergeCell ref="E18:F18"/>
    <mergeCell ref="O18:W18"/>
    <mergeCell ref="I19:I24"/>
    <mergeCell ref="J19:J24"/>
    <mergeCell ref="K19:K24"/>
    <mergeCell ref="P20:V20"/>
    <mergeCell ref="E21:F21"/>
    <mergeCell ref="P22:V22"/>
    <mergeCell ref="E23:F23"/>
    <mergeCell ref="E24:F24"/>
    <mergeCell ref="P24:V24"/>
    <mergeCell ref="E25:F25"/>
    <mergeCell ref="I25:I31"/>
    <mergeCell ref="J25:J31"/>
    <mergeCell ref="K25:K31"/>
    <mergeCell ref="P26:V26"/>
    <mergeCell ref="E27:F27"/>
    <mergeCell ref="P27:V27"/>
    <mergeCell ref="P28:V28"/>
    <mergeCell ref="E30:F30"/>
    <mergeCell ref="O30:V30"/>
    <mergeCell ref="E31:F31"/>
    <mergeCell ref="E32:F32"/>
    <mergeCell ref="N32:W32"/>
    <mergeCell ref="E33:F33"/>
    <mergeCell ref="E34:F34"/>
    <mergeCell ref="H34:I34"/>
    <mergeCell ref="O34:V34"/>
    <mergeCell ref="G36:I36"/>
    <mergeCell ref="P37:S39"/>
    <mergeCell ref="T37:U39"/>
    <mergeCell ref="C38:F38"/>
    <mergeCell ref="G38:H38"/>
    <mergeCell ref="C40:F40"/>
    <mergeCell ref="G40:H40"/>
    <mergeCell ref="C42:F42"/>
    <mergeCell ref="G42:H42"/>
    <mergeCell ref="B51:I51"/>
    <mergeCell ref="J51:N51"/>
    <mergeCell ref="O51:S51"/>
    <mergeCell ref="T51:X51"/>
    <mergeCell ref="B52:I57"/>
    <mergeCell ref="J52:N57"/>
    <mergeCell ref="O52:S57"/>
    <mergeCell ref="T52:X57"/>
  </mergeCells>
  <conditionalFormatting sqref="J34">
    <cfRule type="cellIs" priority="2" operator="notEqual" aboveAverage="0" equalAverage="0" bottom="0" percent="0" rank="0" text="" dxfId="0">
      <formula>$J$36</formula>
    </cfRule>
  </conditionalFormatting>
  <dataValidations count="1">
    <dataValidation allowBlank="true" errorStyle="stop" operator="between" showDropDown="false" showErrorMessage="true" showInputMessage="true" sqref="J34" type="custom">
      <formula1>IF(J34&gt;J36,0,J34)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93"/>
  <sheetViews>
    <sheetView showFormulas="false" showGridLines="false" showRowColHeaders="true" showZeros="true" rightToLeft="false" tabSelected="true" showOutlineSymbols="true" defaultGridColor="true" view="normal" topLeftCell="A16" colorId="64" zoomScale="70" zoomScaleNormal="70" zoomScalePageLayoutView="100" workbookViewId="0">
      <selection pane="topLeft" activeCell="G16" activeCellId="1" sqref="R16 G16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8.43"/>
    <col collapsed="false" customWidth="true" hidden="false" outlineLevel="0" max="13" min="13" style="1" width="4.85"/>
    <col collapsed="false" customWidth="true" hidden="false" outlineLevel="0" max="14" min="14" style="1" width="4.57"/>
    <col collapsed="false" customWidth="true" hidden="false" outlineLevel="0" max="16" min="15" style="1" width="8.28"/>
    <col collapsed="false" customWidth="true" hidden="false" outlineLevel="0" max="17" min="17" style="1" width="10.43"/>
    <col collapsed="false" customWidth="false" hidden="false" outlineLevel="0" max="18" min="18" style="1" width="9.14"/>
    <col collapsed="false" customWidth="true" hidden="false" outlineLevel="0" max="20" min="19" style="1" width="8.28"/>
    <col collapsed="false" customWidth="false" hidden="false" outlineLevel="0" max="21" min="21" style="1" width="9.14"/>
    <col collapsed="false" customWidth="true" hidden="false" outlineLevel="0" max="22" min="22" style="1" width="17.15"/>
    <col collapsed="false" customWidth="true" hidden="false" outlineLevel="0" max="23" min="23" style="1" width="15.71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69" t="s">
        <v>35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8"/>
      <c r="T3" s="8"/>
      <c r="U3" s="9"/>
      <c r="V3" s="9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K4" s="15"/>
      <c r="L4" s="16" t="s">
        <v>3</v>
      </c>
      <c r="M4" s="16"/>
      <c r="N4" s="16"/>
      <c r="O4" s="16"/>
      <c r="P4" s="16"/>
      <c r="R4" s="17"/>
      <c r="S4" s="18"/>
      <c r="T4" s="18"/>
      <c r="U4" s="19" t="s">
        <v>4</v>
      </c>
      <c r="V4" s="19"/>
      <c r="W4" s="20" t="n">
        <v>1</v>
      </c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3</v>
      </c>
      <c r="G5" s="14"/>
      <c r="H5" s="15"/>
      <c r="I5" s="15"/>
      <c r="J5" s="15"/>
      <c r="K5" s="15"/>
      <c r="L5" s="15"/>
      <c r="M5" s="15"/>
      <c r="N5" s="15"/>
      <c r="O5" s="15"/>
      <c r="R5" s="17"/>
      <c r="S5" s="18"/>
      <c r="T5" s="18"/>
      <c r="U5" s="23" t="s">
        <v>6</v>
      </c>
      <c r="V5" s="23"/>
      <c r="W5" s="20" t="n">
        <v>2019125</v>
      </c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2</v>
      </c>
      <c r="G6" s="14"/>
      <c r="H6" s="15"/>
      <c r="I6" s="15"/>
      <c r="J6" s="15"/>
      <c r="K6" s="15"/>
      <c r="L6" s="25"/>
      <c r="M6" s="24" t="s">
        <v>36</v>
      </c>
      <c r="N6" s="25"/>
      <c r="O6" s="25" t="s">
        <v>37</v>
      </c>
      <c r="R6" s="26"/>
      <c r="S6" s="18"/>
      <c r="T6" s="18"/>
      <c r="U6" s="19" t="s">
        <v>10</v>
      </c>
      <c r="V6" s="19"/>
      <c r="W6" s="70" t="s">
        <v>38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5"/>
      <c r="N7" s="17"/>
      <c r="O7" s="17"/>
      <c r="P7" s="17"/>
      <c r="Q7" s="26"/>
      <c r="R7" s="26"/>
      <c r="S7" s="18"/>
      <c r="T7" s="18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50</v>
      </c>
      <c r="G8" s="14"/>
      <c r="H8" s="15"/>
      <c r="I8" s="15"/>
      <c r="J8" s="15"/>
      <c r="K8" s="15"/>
      <c r="L8" s="15"/>
      <c r="M8" s="15"/>
      <c r="N8" s="17"/>
      <c r="O8" s="17"/>
      <c r="P8" s="17"/>
      <c r="Q8" s="26"/>
      <c r="R8" s="26"/>
      <c r="S8" s="18"/>
      <c r="T8" s="18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8"/>
      <c r="G9" s="28"/>
      <c r="H9" s="15"/>
      <c r="I9" s="15"/>
      <c r="J9" s="15"/>
      <c r="K9" s="15"/>
      <c r="L9" s="15"/>
      <c r="M9" s="15"/>
      <c r="N9" s="17"/>
      <c r="O9" s="17"/>
      <c r="P9" s="17"/>
      <c r="Q9" s="26"/>
      <c r="R9" s="26"/>
      <c r="S9" s="18"/>
      <c r="T9" s="18"/>
      <c r="U9" s="15"/>
      <c r="V9" s="15"/>
      <c r="W9" s="15"/>
      <c r="X9" s="22"/>
    </row>
    <row r="10" customFormat="false" ht="12" hidden="false" customHeight="true" outlineLevel="0" collapsed="false">
      <c r="B10" s="12"/>
      <c r="C10" s="3"/>
      <c r="D10" s="3"/>
      <c r="E10" s="3"/>
      <c r="F10" s="28"/>
      <c r="G10" s="28"/>
      <c r="H10" s="15"/>
      <c r="I10" s="15"/>
      <c r="J10" s="15"/>
      <c r="K10" s="15"/>
      <c r="L10" s="15"/>
      <c r="M10" s="15"/>
      <c r="N10" s="17"/>
      <c r="O10" s="17"/>
      <c r="P10" s="17"/>
      <c r="Q10" s="26"/>
      <c r="R10" s="26"/>
      <c r="S10" s="18"/>
      <c r="T10" s="18"/>
      <c r="U10" s="15"/>
      <c r="V10" s="15"/>
      <c r="W10" s="15"/>
      <c r="X10" s="22"/>
    </row>
    <row r="11" customFormat="false" ht="12" hidden="false" customHeight="true" outlineLevel="0" collapsed="false">
      <c r="B11" s="12"/>
      <c r="C11" s="3"/>
      <c r="D11" s="3"/>
      <c r="E11" s="3"/>
      <c r="F11" s="28"/>
      <c r="G11" s="28"/>
      <c r="H11" s="15"/>
      <c r="I11" s="15"/>
      <c r="J11" s="15"/>
      <c r="K11" s="15"/>
      <c r="L11" s="15"/>
      <c r="M11" s="15"/>
      <c r="N11" s="17"/>
      <c r="O11" s="17"/>
      <c r="P11" s="17"/>
      <c r="Q11" s="26"/>
      <c r="R11" s="26"/>
      <c r="S11" s="18"/>
      <c r="T11" s="18"/>
      <c r="U11" s="15"/>
      <c r="V11" s="15"/>
      <c r="W11" s="15"/>
      <c r="X11" s="22"/>
    </row>
    <row r="12" customFormat="false" ht="12" hidden="false" customHeight="true" outlineLevel="0" collapsed="false">
      <c r="B12" s="12"/>
      <c r="C12" s="3"/>
      <c r="D12" s="3"/>
      <c r="E12" s="3"/>
      <c r="F12" s="28"/>
      <c r="G12" s="28"/>
      <c r="H12" s="15"/>
      <c r="I12" s="15"/>
      <c r="J12" s="15"/>
      <c r="K12" s="15"/>
      <c r="L12" s="15"/>
      <c r="M12" s="15"/>
      <c r="N12" s="17"/>
      <c r="O12" s="17"/>
      <c r="P12" s="17"/>
      <c r="Q12" s="26"/>
      <c r="R12" s="26"/>
      <c r="S12" s="18"/>
      <c r="T12" s="18"/>
      <c r="U12" s="15"/>
      <c r="V12" s="15"/>
      <c r="W12" s="15"/>
      <c r="X12" s="22"/>
    </row>
    <row r="13" customFormat="false" ht="12" hidden="false" customHeight="true" outlineLevel="0" collapsed="false">
      <c r="B13" s="12"/>
      <c r="C13" s="3"/>
      <c r="D13" s="3"/>
      <c r="E13" s="3"/>
      <c r="F13" s="28"/>
      <c r="G13" s="28"/>
      <c r="H13" s="15"/>
      <c r="I13" s="15"/>
      <c r="J13" s="15"/>
      <c r="K13" s="15"/>
      <c r="L13" s="15"/>
      <c r="M13" s="15"/>
      <c r="N13" s="17"/>
      <c r="O13" s="17"/>
      <c r="P13" s="17"/>
      <c r="Q13" s="26"/>
      <c r="R13" s="26"/>
      <c r="S13" s="18"/>
      <c r="T13" s="18"/>
      <c r="U13" s="15"/>
      <c r="V13" s="15"/>
      <c r="W13" s="15"/>
      <c r="X13" s="22"/>
    </row>
    <row r="14" customFormat="false" ht="12" hidden="false" customHeight="true" outlineLevel="0" collapsed="false">
      <c r="B14" s="12"/>
      <c r="C14" s="3"/>
      <c r="D14" s="3"/>
      <c r="E14" s="3"/>
      <c r="F14" s="28"/>
      <c r="G14" s="28"/>
      <c r="H14" s="15"/>
      <c r="I14" s="15"/>
      <c r="J14" s="15"/>
      <c r="K14" s="15"/>
      <c r="L14" s="15"/>
      <c r="M14" s="15"/>
      <c r="N14" s="17"/>
      <c r="O14" s="17"/>
      <c r="P14" s="17"/>
      <c r="Q14" s="26"/>
      <c r="R14" s="26"/>
      <c r="S14" s="18"/>
      <c r="T14" s="18"/>
      <c r="U14" s="15"/>
      <c r="V14" s="15"/>
      <c r="W14" s="15"/>
      <c r="X14" s="22"/>
    </row>
    <row r="15" customFormat="false" ht="18.75" hidden="false" customHeight="false" outlineLevel="0" collapsed="false">
      <c r="B15" s="12"/>
      <c r="C15" s="15"/>
      <c r="D15" s="15"/>
      <c r="E15" s="32" t="s">
        <v>15</v>
      </c>
      <c r="F15" s="32"/>
      <c r="G15" s="3"/>
      <c r="H15" s="15"/>
      <c r="I15" s="15"/>
      <c r="J15" s="15"/>
      <c r="K15" s="15"/>
      <c r="L15" s="15"/>
      <c r="M15" s="15"/>
      <c r="N15" s="15"/>
      <c r="O15" s="15"/>
      <c r="P15" s="32" t="s">
        <v>15</v>
      </c>
      <c r="Q15" s="32"/>
      <c r="R15" s="3"/>
      <c r="S15" s="15"/>
      <c r="T15" s="15"/>
      <c r="U15" s="15"/>
      <c r="V15" s="15"/>
      <c r="W15" s="15"/>
      <c r="X15" s="22"/>
    </row>
    <row r="16" customFormat="false" ht="18.75" hidden="false" customHeight="false" outlineLevel="0" collapsed="false">
      <c r="B16" s="12"/>
      <c r="C16" s="71"/>
      <c r="D16" s="71"/>
      <c r="E16" s="33" t="n">
        <v>1.5</v>
      </c>
      <c r="F16" s="33"/>
      <c r="G16" s="72"/>
      <c r="H16" s="72"/>
      <c r="I16" s="15"/>
      <c r="J16" s="31" t="s">
        <v>16</v>
      </c>
      <c r="K16" s="34" t="s">
        <v>17</v>
      </c>
      <c r="L16" s="15"/>
      <c r="M16" s="71"/>
      <c r="N16" s="71"/>
      <c r="O16" s="71"/>
      <c r="P16" s="33" t="n">
        <v>1.5</v>
      </c>
      <c r="Q16" s="33"/>
      <c r="R16" s="72"/>
      <c r="S16" s="72"/>
      <c r="T16" s="15"/>
      <c r="U16" s="31" t="s">
        <v>16</v>
      </c>
      <c r="V16" s="34" t="s">
        <v>17</v>
      </c>
      <c r="W16" s="15"/>
      <c r="X16" s="22"/>
    </row>
    <row r="17" customFormat="false" ht="18.75" hidden="false" customHeight="false" outlineLevel="0" collapsed="false">
      <c r="B17" s="12"/>
      <c r="C17" s="71"/>
      <c r="D17" s="71"/>
      <c r="E17" s="36"/>
      <c r="F17" s="36"/>
      <c r="G17" s="72"/>
      <c r="H17" s="72"/>
      <c r="I17" s="21" t="s">
        <v>5</v>
      </c>
      <c r="J17" s="37" t="n">
        <v>1</v>
      </c>
      <c r="K17" s="38" t="n">
        <f aca="false">((AVERAGE(E16,E22)*J17)*G36)</f>
        <v>14</v>
      </c>
      <c r="L17" s="15"/>
      <c r="M17" s="71"/>
      <c r="N17" s="71"/>
      <c r="O17" s="71"/>
      <c r="P17" s="36"/>
      <c r="Q17" s="36"/>
      <c r="R17" s="72"/>
      <c r="S17" s="72"/>
      <c r="T17" s="21" t="s">
        <v>5</v>
      </c>
      <c r="U17" s="37" t="n">
        <v>1</v>
      </c>
      <c r="V17" s="38" t="n">
        <f aca="false">((AVERAGE(P16,P22)*U17)*R36)</f>
        <v>28</v>
      </c>
      <c r="W17" s="15"/>
      <c r="X17" s="22"/>
    </row>
    <row r="18" customFormat="false" ht="18.75" hidden="false" customHeight="false" outlineLevel="0" collapsed="false">
      <c r="B18" s="12"/>
      <c r="C18" s="71"/>
      <c r="D18" s="71"/>
      <c r="G18" s="72"/>
      <c r="H18" s="72"/>
      <c r="I18" s="21"/>
      <c r="J18" s="37"/>
      <c r="K18" s="38"/>
      <c r="L18" s="15"/>
      <c r="M18" s="71"/>
      <c r="N18" s="71"/>
      <c r="O18" s="71"/>
      <c r="R18" s="72"/>
      <c r="S18" s="72"/>
      <c r="T18" s="21"/>
      <c r="U18" s="37"/>
      <c r="V18" s="38"/>
      <c r="W18" s="15"/>
      <c r="X18" s="22"/>
    </row>
    <row r="19" customFormat="false" ht="18.75" hidden="false" customHeight="false" outlineLevel="0" collapsed="false">
      <c r="B19" s="12"/>
      <c r="C19" s="71"/>
      <c r="D19" s="71"/>
      <c r="E19" s="42" t="n">
        <f aca="false">AVERAGE(E16,E22)</f>
        <v>1.4</v>
      </c>
      <c r="F19" s="42"/>
      <c r="G19" s="72"/>
      <c r="H19" s="72"/>
      <c r="I19" s="21"/>
      <c r="J19" s="37"/>
      <c r="K19" s="38"/>
      <c r="L19" s="15"/>
      <c r="M19" s="71"/>
      <c r="N19" s="71"/>
      <c r="O19" s="71"/>
      <c r="P19" s="42" t="n">
        <f aca="false">AVERAGE(P16,P22)</f>
        <v>1.4</v>
      </c>
      <c r="Q19" s="42"/>
      <c r="R19" s="72"/>
      <c r="S19" s="72"/>
      <c r="T19" s="21"/>
      <c r="U19" s="37"/>
      <c r="V19" s="38"/>
      <c r="W19" s="15"/>
      <c r="X19" s="22"/>
    </row>
    <row r="20" customFormat="false" ht="18.75" hidden="false" customHeight="false" outlineLevel="0" collapsed="false">
      <c r="B20" s="12"/>
      <c r="C20" s="71"/>
      <c r="D20" s="71"/>
      <c r="E20" s="43"/>
      <c r="F20" s="44"/>
      <c r="G20" s="72"/>
      <c r="H20" s="72"/>
      <c r="I20" s="21"/>
      <c r="J20" s="37"/>
      <c r="K20" s="38"/>
      <c r="L20" s="15"/>
      <c r="M20" s="71"/>
      <c r="N20" s="71"/>
      <c r="O20" s="71"/>
      <c r="P20" s="43"/>
      <c r="Q20" s="44"/>
      <c r="R20" s="72"/>
      <c r="S20" s="72"/>
      <c r="T20" s="21"/>
      <c r="U20" s="37"/>
      <c r="V20" s="38"/>
      <c r="W20" s="15"/>
      <c r="X20" s="22"/>
    </row>
    <row r="21" customFormat="false" ht="18.75" hidden="false" customHeight="false" outlineLevel="0" collapsed="false">
      <c r="B21" s="12"/>
      <c r="C21" s="71"/>
      <c r="D21" s="71"/>
      <c r="E21" s="46" t="s">
        <v>19</v>
      </c>
      <c r="F21" s="46"/>
      <c r="G21" s="72"/>
      <c r="H21" s="72"/>
      <c r="I21" s="21"/>
      <c r="J21" s="37"/>
      <c r="K21" s="38"/>
      <c r="L21" s="15"/>
      <c r="M21" s="71"/>
      <c r="N21" s="71"/>
      <c r="O21" s="71"/>
      <c r="P21" s="46" t="s">
        <v>19</v>
      </c>
      <c r="Q21" s="46"/>
      <c r="R21" s="72"/>
      <c r="S21" s="72"/>
      <c r="T21" s="21"/>
      <c r="U21" s="37"/>
      <c r="V21" s="38"/>
      <c r="W21" s="15"/>
      <c r="X21" s="22"/>
    </row>
    <row r="22" customFormat="false" ht="18.75" hidden="false" customHeight="false" outlineLevel="0" collapsed="false">
      <c r="B22" s="12"/>
      <c r="C22" s="71"/>
      <c r="D22" s="71"/>
      <c r="E22" s="47" t="n">
        <v>1.3</v>
      </c>
      <c r="F22" s="47"/>
      <c r="G22" s="72"/>
      <c r="H22" s="72"/>
      <c r="I22" s="21"/>
      <c r="J22" s="37"/>
      <c r="K22" s="38"/>
      <c r="L22" s="15"/>
      <c r="M22" s="71"/>
      <c r="N22" s="71"/>
      <c r="O22" s="71"/>
      <c r="P22" s="47" t="n">
        <v>1.3</v>
      </c>
      <c r="Q22" s="47"/>
      <c r="R22" s="72"/>
      <c r="S22" s="72"/>
      <c r="T22" s="21"/>
      <c r="U22" s="37"/>
      <c r="V22" s="38"/>
      <c r="W22" s="15"/>
      <c r="X22" s="22"/>
    </row>
    <row r="23" customFormat="false" ht="18.75" hidden="false" customHeight="false" outlineLevel="0" collapsed="false">
      <c r="B23" s="12"/>
      <c r="C23" s="71"/>
      <c r="D23" s="71"/>
      <c r="E23" s="48"/>
      <c r="F23" s="48"/>
      <c r="G23" s="72"/>
      <c r="H23" s="72"/>
      <c r="I23" s="21" t="s">
        <v>7</v>
      </c>
      <c r="J23" s="37" t="n">
        <v>1.5</v>
      </c>
      <c r="K23" s="38" t="n">
        <f aca="false">(AVERAGE(E22,E29)*J23*G36)</f>
        <v>18.9</v>
      </c>
      <c r="L23" s="15"/>
      <c r="M23" s="71"/>
      <c r="N23" s="71"/>
      <c r="O23" s="71"/>
      <c r="P23" s="48"/>
      <c r="Q23" s="48"/>
      <c r="R23" s="72"/>
      <c r="S23" s="72"/>
      <c r="T23" s="21" t="s">
        <v>7</v>
      </c>
      <c r="U23" s="37" t="n">
        <v>1.5</v>
      </c>
      <c r="V23" s="38" t="n">
        <f aca="false">(AVERAGE(P22,P29)*U23*R36)</f>
        <v>37.8</v>
      </c>
      <c r="W23" s="15"/>
      <c r="X23" s="22"/>
    </row>
    <row r="24" customFormat="false" ht="18.75" hidden="false" customHeight="false" outlineLevel="0" collapsed="false">
      <c r="B24" s="12"/>
      <c r="C24" s="71"/>
      <c r="D24" s="71"/>
      <c r="G24" s="72"/>
      <c r="H24" s="72"/>
      <c r="I24" s="21"/>
      <c r="J24" s="37"/>
      <c r="K24" s="38"/>
      <c r="L24" s="15"/>
      <c r="M24" s="71"/>
      <c r="N24" s="71"/>
      <c r="O24" s="71"/>
      <c r="R24" s="72"/>
      <c r="S24" s="72"/>
      <c r="T24" s="21"/>
      <c r="U24" s="37"/>
      <c r="V24" s="38"/>
      <c r="W24" s="15"/>
      <c r="X24" s="22"/>
    </row>
    <row r="25" customFormat="false" ht="18.75" hidden="false" customHeight="false" outlineLevel="0" collapsed="false">
      <c r="B25" s="12"/>
      <c r="C25" s="71"/>
      <c r="D25" s="71"/>
      <c r="E25" s="42" t="n">
        <f aca="false">AVERAGE(E22,E29)</f>
        <v>1.26</v>
      </c>
      <c r="F25" s="42"/>
      <c r="G25" s="72"/>
      <c r="H25" s="72"/>
      <c r="I25" s="21"/>
      <c r="J25" s="37"/>
      <c r="K25" s="38"/>
      <c r="L25" s="15"/>
      <c r="M25" s="71"/>
      <c r="N25" s="71"/>
      <c r="O25" s="71"/>
      <c r="P25" s="42" t="n">
        <f aca="false">AVERAGE(P22,P29)</f>
        <v>1.26</v>
      </c>
      <c r="Q25" s="42"/>
      <c r="R25" s="72"/>
      <c r="S25" s="72"/>
      <c r="T25" s="21"/>
      <c r="U25" s="37"/>
      <c r="V25" s="38"/>
      <c r="W25" s="15"/>
      <c r="X25" s="22"/>
    </row>
    <row r="26" customFormat="false" ht="18.75" hidden="false" customHeight="false" outlineLevel="0" collapsed="false">
      <c r="B26" s="12"/>
      <c r="C26" s="71"/>
      <c r="D26" s="71"/>
      <c r="E26" s="43"/>
      <c r="F26" s="44"/>
      <c r="G26" s="72"/>
      <c r="H26" s="72"/>
      <c r="I26" s="21"/>
      <c r="J26" s="37"/>
      <c r="K26" s="38"/>
      <c r="L26" s="15"/>
      <c r="M26" s="71"/>
      <c r="N26" s="71"/>
      <c r="O26" s="71"/>
      <c r="P26" s="43"/>
      <c r="Q26" s="44"/>
      <c r="R26" s="72"/>
      <c r="S26" s="72"/>
      <c r="T26" s="21"/>
      <c r="U26" s="37"/>
      <c r="V26" s="38"/>
      <c r="W26" s="15"/>
      <c r="X26" s="22"/>
    </row>
    <row r="27" customFormat="false" ht="18.75" hidden="false" customHeight="false" outlineLevel="0" collapsed="false">
      <c r="B27" s="12"/>
      <c r="C27" s="71"/>
      <c r="D27" s="71"/>
      <c r="E27" s="36"/>
      <c r="F27" s="36"/>
      <c r="G27" s="72"/>
      <c r="H27" s="72"/>
      <c r="I27" s="21"/>
      <c r="J27" s="37"/>
      <c r="K27" s="38"/>
      <c r="L27" s="15"/>
      <c r="M27" s="71"/>
      <c r="N27" s="71"/>
      <c r="O27" s="71"/>
      <c r="P27" s="36"/>
      <c r="Q27" s="36"/>
      <c r="R27" s="72"/>
      <c r="S27" s="72"/>
      <c r="T27" s="21"/>
      <c r="U27" s="37"/>
      <c r="V27" s="38"/>
      <c r="W27" s="15"/>
      <c r="X27" s="22"/>
    </row>
    <row r="28" customFormat="false" ht="18.75" hidden="false" customHeight="false" outlineLevel="0" collapsed="false">
      <c r="B28" s="12"/>
      <c r="C28" s="71"/>
      <c r="D28" s="71"/>
      <c r="E28" s="46" t="s">
        <v>21</v>
      </c>
      <c r="F28" s="46"/>
      <c r="G28" s="72"/>
      <c r="H28" s="72"/>
      <c r="I28" s="21"/>
      <c r="J28" s="37"/>
      <c r="K28" s="38"/>
      <c r="L28" s="15"/>
      <c r="M28" s="71"/>
      <c r="N28" s="71"/>
      <c r="O28" s="71"/>
      <c r="P28" s="46" t="s">
        <v>21</v>
      </c>
      <c r="Q28" s="46"/>
      <c r="R28" s="72"/>
      <c r="S28" s="72"/>
      <c r="T28" s="21"/>
      <c r="U28" s="37"/>
      <c r="V28" s="38"/>
      <c r="W28" s="15"/>
      <c r="X28" s="22"/>
    </row>
    <row r="29" customFormat="false" ht="18.75" hidden="false" customHeight="false" outlineLevel="0" collapsed="false">
      <c r="B29" s="12"/>
      <c r="C29" s="71"/>
      <c r="D29" s="71"/>
      <c r="E29" s="33" t="n">
        <v>1.22</v>
      </c>
      <c r="F29" s="33"/>
      <c r="G29" s="72"/>
      <c r="H29" s="72"/>
      <c r="I29" s="21"/>
      <c r="J29" s="37"/>
      <c r="K29" s="38"/>
      <c r="L29" s="15"/>
      <c r="M29" s="71"/>
      <c r="N29" s="71"/>
      <c r="O29" s="71"/>
      <c r="P29" s="33" t="n">
        <v>1.22</v>
      </c>
      <c r="Q29" s="33"/>
      <c r="R29" s="72"/>
      <c r="S29" s="72"/>
      <c r="T29" s="21"/>
      <c r="U29" s="37"/>
      <c r="V29" s="38"/>
      <c r="W29" s="15"/>
      <c r="X29" s="22"/>
    </row>
    <row r="30" customFormat="false" ht="18.75" hidden="false" customHeight="false" outlineLevel="0" collapsed="false">
      <c r="B30" s="12"/>
      <c r="C30" s="15"/>
      <c r="D30" s="15"/>
      <c r="E30" s="50" t="n">
        <f aca="false">AVERAGE(E29,E32)</f>
        <v>1.22</v>
      </c>
      <c r="F30" s="50"/>
      <c r="G30" s="3"/>
      <c r="H30" s="15"/>
      <c r="I30" s="21" t="s">
        <v>23</v>
      </c>
      <c r="J30" s="37" t="n">
        <v>0.2</v>
      </c>
      <c r="K30" s="51" t="n">
        <f aca="false">(AVERAGE(E29,E32)*J30*G36)</f>
        <v>2.44</v>
      </c>
      <c r="L30" s="15"/>
      <c r="M30" s="15"/>
      <c r="N30" s="15"/>
      <c r="O30" s="15"/>
      <c r="P30" s="50" t="n">
        <f aca="false">AVERAGE(P29,P32)</f>
        <v>1.22</v>
      </c>
      <c r="Q30" s="50"/>
      <c r="R30" s="3"/>
      <c r="S30" s="15"/>
      <c r="T30" s="21" t="s">
        <v>23</v>
      </c>
      <c r="U30" s="37" t="n">
        <v>0.2</v>
      </c>
      <c r="V30" s="51" t="n">
        <f aca="false">(AVERAGE(P29,P32)*U30*R36)</f>
        <v>4.88</v>
      </c>
      <c r="W30" s="15"/>
      <c r="X30" s="22"/>
    </row>
    <row r="31" customFormat="false" ht="18.75" hidden="false" customHeight="false" outlineLevel="0" collapsed="false">
      <c r="B31" s="12"/>
      <c r="C31" s="15"/>
      <c r="D31" s="15"/>
      <c r="E31" s="52" t="s">
        <v>24</v>
      </c>
      <c r="F31" s="52"/>
      <c r="G31" s="3"/>
      <c r="H31" s="15"/>
      <c r="I31" s="15"/>
      <c r="J31" s="15"/>
      <c r="K31" s="53"/>
      <c r="L31" s="15"/>
      <c r="M31" s="15"/>
      <c r="N31" s="15"/>
      <c r="O31" s="15"/>
      <c r="P31" s="52" t="s">
        <v>24</v>
      </c>
      <c r="Q31" s="52"/>
      <c r="R31" s="3"/>
      <c r="S31" s="15"/>
      <c r="T31" s="15"/>
      <c r="U31" s="15"/>
      <c r="V31" s="53"/>
      <c r="W31" s="15"/>
      <c r="X31" s="22"/>
    </row>
    <row r="32" customFormat="false" ht="18.75" hidden="false" customHeight="false" outlineLevel="0" collapsed="false">
      <c r="B32" s="12"/>
      <c r="C32" s="15"/>
      <c r="D32" s="15"/>
      <c r="E32" s="54" t="n">
        <v>1.22</v>
      </c>
      <c r="F32" s="54"/>
      <c r="G32" s="15"/>
      <c r="H32" s="17" t="s">
        <v>25</v>
      </c>
      <c r="I32" s="17"/>
      <c r="J32" s="55" t="n">
        <f aca="false">SUM(J17:J31)</f>
        <v>2.7</v>
      </c>
      <c r="K32" s="56" t="n">
        <f aca="false">SUM(K17:K31)</f>
        <v>35.34</v>
      </c>
      <c r="L32" s="15"/>
      <c r="M32" s="15"/>
      <c r="N32" s="15"/>
      <c r="O32" s="15"/>
      <c r="P32" s="54" t="n">
        <v>1.22</v>
      </c>
      <c r="Q32" s="54"/>
      <c r="R32" s="15"/>
      <c r="S32" s="17" t="s">
        <v>25</v>
      </c>
      <c r="T32" s="17"/>
      <c r="U32" s="55" t="n">
        <f aca="false">SUM(U17:U31)</f>
        <v>2.7</v>
      </c>
      <c r="V32" s="56" t="n">
        <f aca="false">SUM(V17:V31)</f>
        <v>70.68</v>
      </c>
      <c r="W32" s="15"/>
      <c r="X32" s="22"/>
    </row>
    <row r="33" customFormat="false" ht="11.25" hidden="false" customHeight="true" outlineLevel="0" collapsed="false">
      <c r="B33" s="12"/>
      <c r="C33" s="15"/>
      <c r="D33" s="15"/>
      <c r="E33" s="48"/>
      <c r="F33" s="48"/>
      <c r="G33" s="15"/>
      <c r="H33" s="17"/>
      <c r="I33" s="17"/>
      <c r="J33" s="55"/>
      <c r="K33" s="56"/>
      <c r="L33" s="15"/>
      <c r="M33" s="15"/>
      <c r="N33" s="15"/>
      <c r="O33" s="15"/>
      <c r="P33" s="48"/>
      <c r="Q33" s="48"/>
      <c r="R33" s="15"/>
      <c r="S33" s="17"/>
      <c r="T33" s="17"/>
      <c r="U33" s="55"/>
      <c r="V33" s="56"/>
      <c r="W33" s="15"/>
      <c r="X33" s="22"/>
    </row>
    <row r="34" customFormat="false" ht="18.75" hidden="false" customHeight="false" outlineLevel="0" collapsed="false">
      <c r="B34" s="12"/>
      <c r="C34" s="15"/>
      <c r="D34" s="15"/>
      <c r="E34" s="15"/>
      <c r="F34" s="15"/>
      <c r="G34" s="17"/>
      <c r="H34" s="17"/>
      <c r="I34" s="17"/>
      <c r="J34" s="57" t="str">
        <f aca="false">IF(J32&gt;U34,"HATALI","")</f>
        <v/>
      </c>
      <c r="K34" s="51"/>
      <c r="L34" s="15"/>
      <c r="M34" s="15"/>
      <c r="N34" s="15"/>
      <c r="O34" s="15"/>
      <c r="P34" s="15"/>
      <c r="Q34" s="15"/>
      <c r="R34" s="73" t="s">
        <v>26</v>
      </c>
      <c r="S34" s="73"/>
      <c r="T34" s="73"/>
      <c r="U34" s="74" t="n">
        <f aca="false">(F5+F6)/2+F7</f>
        <v>2.7</v>
      </c>
      <c r="V34" s="75" t="n">
        <f aca="false">F4*(((F5+F6)/2+F7)*R40)</f>
        <v>65.88</v>
      </c>
      <c r="W34" s="15"/>
      <c r="X34" s="22"/>
    </row>
    <row r="35" customFormat="false" ht="11.25" hidden="false" customHeight="true" outlineLevel="0" collapsed="false"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22"/>
    </row>
    <row r="36" customFormat="false" ht="18.75" hidden="false" customHeight="false" outlineLevel="0" collapsed="false">
      <c r="B36" s="12"/>
      <c r="C36" s="19" t="s">
        <v>39</v>
      </c>
      <c r="D36" s="19"/>
      <c r="E36" s="19"/>
      <c r="F36" s="19"/>
      <c r="G36" s="61" t="n">
        <v>10</v>
      </c>
      <c r="H36" s="61"/>
      <c r="I36" s="15"/>
      <c r="J36" s="15"/>
      <c r="K36" s="15"/>
      <c r="L36" s="15"/>
      <c r="M36" s="15"/>
      <c r="N36" s="19" t="s">
        <v>40</v>
      </c>
      <c r="O36" s="19"/>
      <c r="P36" s="19"/>
      <c r="Q36" s="19"/>
      <c r="R36" s="61" t="n">
        <v>20</v>
      </c>
      <c r="S36" s="61"/>
      <c r="T36" s="15"/>
      <c r="U36" s="57" t="str">
        <f aca="false">IF(U32&gt;U34,"HATALI","")</f>
        <v/>
      </c>
      <c r="V36" s="15"/>
      <c r="W36" s="15"/>
      <c r="X36" s="76"/>
    </row>
    <row r="37" customFormat="false" ht="6.75" hidden="false" customHeight="true" outlineLevel="0" collapsed="false">
      <c r="B37" s="12"/>
      <c r="C37" s="19"/>
      <c r="D37" s="19"/>
      <c r="E37" s="63"/>
      <c r="F37" s="63"/>
      <c r="G37" s="53"/>
      <c r="H37" s="53"/>
      <c r="I37" s="15"/>
      <c r="J37" s="15"/>
      <c r="K37" s="15"/>
      <c r="L37" s="15"/>
      <c r="M37" s="15"/>
      <c r="N37" s="19"/>
      <c r="O37" s="19"/>
      <c r="P37" s="63"/>
      <c r="Q37" s="63"/>
      <c r="R37" s="53"/>
      <c r="S37" s="53"/>
      <c r="T37" s="15"/>
      <c r="U37" s="15"/>
      <c r="V37" s="15"/>
      <c r="W37" s="15"/>
      <c r="X37" s="76"/>
    </row>
    <row r="38" customFormat="false" ht="18.75" hidden="false" customHeight="false" outlineLevel="0" collapsed="false">
      <c r="B38" s="12"/>
      <c r="C38" s="19"/>
      <c r="D38" s="19"/>
      <c r="E38" s="19"/>
      <c r="F38" s="19"/>
      <c r="G38" s="63"/>
      <c r="H38" s="63"/>
      <c r="I38" s="15"/>
      <c r="J38" s="15"/>
      <c r="K38" s="15"/>
      <c r="L38" s="15"/>
      <c r="M38" s="15"/>
      <c r="N38" s="19" t="s">
        <v>28</v>
      </c>
      <c r="O38" s="19"/>
      <c r="P38" s="19"/>
      <c r="Q38" s="19"/>
      <c r="R38" s="63" t="n">
        <f aca="false">F8</f>
        <v>50</v>
      </c>
      <c r="S38" s="63"/>
      <c r="T38" s="15"/>
      <c r="U38" s="15"/>
      <c r="V38" s="15"/>
      <c r="W38" s="15"/>
      <c r="X38" s="76"/>
    </row>
    <row r="39" customFormat="false" ht="6.75" hidden="false" customHeight="true" outlineLevel="0" collapsed="false">
      <c r="B39" s="12"/>
      <c r="C39" s="17"/>
      <c r="D39" s="17"/>
      <c r="E39" s="63"/>
      <c r="F39" s="63"/>
      <c r="G39" s="15"/>
      <c r="H39" s="15"/>
      <c r="I39" s="15"/>
      <c r="J39" s="15"/>
      <c r="K39" s="15"/>
      <c r="L39" s="15"/>
      <c r="M39" s="15"/>
      <c r="N39" s="17"/>
      <c r="O39" s="17"/>
      <c r="P39" s="63"/>
      <c r="Q39" s="63"/>
      <c r="R39" s="15"/>
      <c r="S39" s="15"/>
      <c r="T39" s="15"/>
      <c r="U39" s="15"/>
      <c r="V39" s="15"/>
      <c r="W39" s="15"/>
      <c r="X39" s="76"/>
    </row>
    <row r="40" customFormat="false" ht="18.75" hidden="false" customHeight="false" outlineLevel="0" collapsed="false">
      <c r="B40" s="12"/>
      <c r="C40" s="19"/>
      <c r="D40" s="19"/>
      <c r="E40" s="19"/>
      <c r="F40" s="19"/>
      <c r="G40" s="63"/>
      <c r="H40" s="63"/>
      <c r="I40" s="15"/>
      <c r="J40" s="15"/>
      <c r="K40" s="15"/>
      <c r="L40" s="15"/>
      <c r="M40" s="15"/>
      <c r="N40" s="19" t="s">
        <v>29</v>
      </c>
      <c r="O40" s="19"/>
      <c r="P40" s="19"/>
      <c r="Q40" s="19"/>
      <c r="R40" s="63" t="n">
        <f aca="false">F8-G36-R36</f>
        <v>20</v>
      </c>
      <c r="S40" s="63"/>
      <c r="T40" s="15"/>
      <c r="U40" s="15"/>
      <c r="V40" s="15"/>
      <c r="W40" s="15"/>
      <c r="X40" s="76"/>
    </row>
    <row r="41" customFormat="false" ht="9" hidden="false" customHeight="true" outlineLevel="0" collapsed="false">
      <c r="B41" s="12"/>
      <c r="C41" s="17"/>
      <c r="D41" s="17"/>
      <c r="E41" s="26"/>
      <c r="F41" s="26"/>
      <c r="G41" s="3"/>
      <c r="H41" s="3"/>
      <c r="I41" s="3"/>
      <c r="J41" s="62"/>
      <c r="K41" s="15"/>
      <c r="L41" s="15"/>
      <c r="M41" s="15"/>
      <c r="N41" s="15"/>
      <c r="O41" s="17"/>
      <c r="P41" s="17"/>
      <c r="Q41" s="26"/>
      <c r="R41" s="26"/>
      <c r="S41" s="3"/>
      <c r="T41" s="3"/>
      <c r="U41" s="3"/>
      <c r="V41" s="62"/>
      <c r="W41" s="15"/>
      <c r="X41" s="22"/>
    </row>
    <row r="42" customFormat="false" ht="9" hidden="false" customHeight="true" outlineLevel="0" collapsed="false">
      <c r="B42" s="12"/>
      <c r="C42" s="17"/>
      <c r="D42" s="17"/>
      <c r="E42" s="26"/>
      <c r="F42" s="26"/>
      <c r="G42" s="3"/>
      <c r="H42" s="3"/>
      <c r="I42" s="3"/>
      <c r="J42" s="62"/>
      <c r="K42" s="15"/>
      <c r="L42" s="15"/>
      <c r="M42" s="15"/>
      <c r="N42" s="15"/>
      <c r="O42" s="17"/>
      <c r="P42" s="17"/>
      <c r="Q42" s="26"/>
      <c r="R42" s="26"/>
      <c r="S42" s="3"/>
      <c r="T42" s="3"/>
      <c r="U42" s="3"/>
      <c r="V42" s="62"/>
      <c r="W42" s="15"/>
      <c r="X42" s="22"/>
    </row>
    <row r="43" customFormat="false" ht="9" hidden="false" customHeight="true" outlineLevel="0" collapsed="false">
      <c r="B43" s="12"/>
      <c r="C43" s="17"/>
      <c r="D43" s="17"/>
      <c r="E43" s="26"/>
      <c r="F43" s="26"/>
      <c r="G43" s="3"/>
      <c r="H43" s="3"/>
      <c r="I43" s="3"/>
      <c r="J43" s="62"/>
      <c r="K43" s="15"/>
      <c r="L43" s="15"/>
      <c r="M43" s="15"/>
      <c r="N43" s="15"/>
      <c r="O43" s="17"/>
      <c r="P43" s="17"/>
      <c r="Q43" s="26"/>
      <c r="R43" s="26"/>
      <c r="S43" s="3"/>
      <c r="T43" s="3"/>
      <c r="U43" s="3"/>
      <c r="V43" s="62"/>
      <c r="W43" s="15"/>
      <c r="X43" s="22"/>
    </row>
    <row r="44" customFormat="false" ht="22.5" hidden="false" customHeight="true" outlineLevel="0" collapsed="false">
      <c r="B44" s="12"/>
      <c r="C44" s="77"/>
      <c r="D44" s="77"/>
      <c r="E44" s="77"/>
      <c r="F44" s="77"/>
      <c r="G44" s="77"/>
      <c r="H44" s="15"/>
      <c r="I44" s="15"/>
      <c r="J44" s="15"/>
      <c r="K44" s="15"/>
      <c r="L44" s="15"/>
      <c r="M44" s="15"/>
      <c r="N44" s="15"/>
      <c r="O44" s="31"/>
      <c r="P44" s="31"/>
      <c r="Q44" s="31"/>
      <c r="R44" s="31"/>
      <c r="S44" s="3"/>
      <c r="T44" s="3"/>
      <c r="U44" s="17"/>
      <c r="V44" s="17"/>
      <c r="W44" s="21"/>
      <c r="X44" s="22"/>
    </row>
    <row r="45" customFormat="false" ht="18.75" hidden="false" customHeight="false" outlineLevel="0" collapsed="false">
      <c r="B45" s="12"/>
      <c r="C45" s="3"/>
      <c r="D45" s="3"/>
      <c r="E45" s="3"/>
      <c r="F45" s="28"/>
      <c r="G45" s="28"/>
      <c r="H45" s="15"/>
      <c r="I45" s="15"/>
      <c r="J45" s="15"/>
      <c r="K45" s="15"/>
      <c r="L45" s="15"/>
      <c r="M45" s="15"/>
      <c r="N45" s="15"/>
      <c r="O45" s="17"/>
      <c r="P45" s="15"/>
      <c r="Q45" s="15"/>
      <c r="R45" s="26"/>
      <c r="S45" s="18"/>
      <c r="T45" s="18"/>
      <c r="U45" s="19"/>
      <c r="V45" s="19"/>
      <c r="W45" s="3"/>
      <c r="X45" s="22"/>
    </row>
    <row r="46" customFormat="false" ht="18.75" hidden="false" customHeight="false" outlineLevel="0" collapsed="false">
      <c r="B46" s="12"/>
      <c r="C46" s="3"/>
      <c r="D46" s="3"/>
      <c r="E46" s="3"/>
      <c r="F46" s="28"/>
      <c r="G46" s="28"/>
      <c r="H46" s="15"/>
      <c r="I46" s="15"/>
      <c r="J46" s="15"/>
      <c r="K46" s="15"/>
      <c r="L46" s="15"/>
      <c r="M46" s="15"/>
      <c r="N46" s="17"/>
      <c r="O46" s="17"/>
      <c r="P46" s="17"/>
      <c r="Q46" s="26"/>
      <c r="R46" s="26"/>
      <c r="S46" s="18"/>
      <c r="T46" s="18"/>
      <c r="U46" s="15"/>
      <c r="V46" s="15"/>
      <c r="W46" s="15"/>
      <c r="X46" s="22"/>
    </row>
    <row r="47" customFormat="false" ht="18.75" hidden="false" customHeight="false" outlineLevel="0" collapsed="false">
      <c r="B47" s="12"/>
      <c r="C47" s="15"/>
      <c r="D47" s="15"/>
      <c r="E47" s="15"/>
      <c r="F47" s="30" t="s">
        <v>14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15"/>
      <c r="X47" s="22"/>
    </row>
    <row r="48" customFormat="false" ht="12" hidden="false" customHeight="true" outlineLevel="0" collapsed="false">
      <c r="B48" s="12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22"/>
    </row>
    <row r="49" customFormat="false" ht="18.75" hidden="false" customHeight="false" outlineLevel="0" collapsed="false">
      <c r="B49" s="12"/>
      <c r="C49" s="15"/>
      <c r="D49" s="15"/>
      <c r="E49" s="15"/>
      <c r="F49" s="35" t="str">
        <f aca="false">CONCATENATE("(","1.Kesit Kazı Toplamı"," + ","2.Kesit Kazı Toplamı ","+ ","Kalan Kısım Kazı Toplamı",")")</f>
        <v>(1.Kesit Kazı Toplamı + 2.Kesit Kazı Toplamı + Kalan Kısım Kazı Toplamı)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15"/>
      <c r="X49" s="22"/>
    </row>
    <row r="50" customFormat="false" ht="18.75" hidden="false" customHeight="false" outlineLevel="0" collapsed="false"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22"/>
    </row>
    <row r="51" customFormat="false" ht="18.75" hidden="false" customHeight="false" outlineLevel="0" collapsed="false">
      <c r="B51" s="12"/>
      <c r="C51" s="15"/>
      <c r="D51" s="15"/>
      <c r="E51" s="15"/>
      <c r="F51" s="45" t="str">
        <f aca="false">CONCATENATE("( ",K32," + ",V32," +  (",F4," x ",U34," x ",R40,")"," )"," = ",(ROUND(K32+V32+V34,2))," m³ ")</f>
        <v>( 35,34 + 70,68 +  (1,22 x 2,7 x 20) ) = 171,9 m³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15"/>
      <c r="X51" s="22"/>
    </row>
    <row r="52" customFormat="false" ht="18.75" hidden="false" customHeight="false" outlineLevel="0" collapsed="false">
      <c r="B52" s="12"/>
      <c r="C52" s="15"/>
      <c r="D52" s="15"/>
      <c r="E52" s="15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15"/>
      <c r="X52" s="22"/>
    </row>
    <row r="53" customFormat="false" ht="18.75" hidden="false" customHeight="false" outlineLevel="0" collapsed="false">
      <c r="B53" s="12"/>
      <c r="C53" s="15"/>
      <c r="D53" s="15"/>
      <c r="E53" s="15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15"/>
      <c r="X53" s="22"/>
    </row>
    <row r="54" customFormat="false" ht="18.75" hidden="false" customHeight="false" outlineLevel="0" collapsed="false">
      <c r="B54" s="12"/>
      <c r="C54" s="15"/>
      <c r="D54" s="15"/>
      <c r="E54" s="15"/>
      <c r="F54" s="30" t="s">
        <v>18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15"/>
      <c r="X54" s="22"/>
    </row>
    <row r="55" customFormat="false" ht="18.75" hidden="false" customHeight="false" outlineLevel="0" collapsed="false">
      <c r="B55" s="12"/>
      <c r="C55" s="15"/>
      <c r="D55" s="15"/>
      <c r="E55" s="15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15"/>
      <c r="X55" s="22"/>
    </row>
    <row r="56" customFormat="false" ht="18.75" hidden="false" customHeight="false" outlineLevel="0" collapsed="false">
      <c r="B56" s="12"/>
      <c r="C56" s="15"/>
      <c r="D56" s="15"/>
      <c r="E56" s="15"/>
      <c r="F56" s="45" t="str">
        <f aca="false">CONCATENATE("( (",C5,"+",C6,") / 2 ) + ",C7," ) ")</f>
        <v>( (H1+H2) / 2 ) + Yataklama H )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15"/>
      <c r="X56" s="22"/>
    </row>
    <row r="57" customFormat="false" ht="18.75" hidden="false" customHeight="false" outlineLevel="0" collapsed="false">
      <c r="B57" s="12"/>
      <c r="C57" s="15"/>
      <c r="D57" s="15"/>
      <c r="E57" s="15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15"/>
      <c r="X57" s="22"/>
    </row>
    <row r="58" customFormat="false" ht="18.75" hidden="false" customHeight="false" outlineLevel="0" collapsed="false">
      <c r="B58" s="12"/>
      <c r="C58" s="15"/>
      <c r="D58" s="15"/>
      <c r="E58" s="15"/>
      <c r="F58" s="35" t="str">
        <f aca="false">CONCATENATE("( (",F5,"+",F6,") / 2 ) + ",F7," ) "," = ",ROUND((F5+F6)/2+F7,2)," m ")</f>
        <v>( (3+2) / 2 ) + 0,2 )  = 2,7 m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15"/>
      <c r="X58" s="22"/>
    </row>
    <row r="59" customFormat="false" ht="18.75" hidden="false" customHeight="false" outlineLevel="0" collapsed="false"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22"/>
    </row>
    <row r="60" customFormat="false" ht="18.75" hidden="false" customHeight="false" outlineLevel="0" collapsed="false"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22"/>
    </row>
    <row r="61" customFormat="false" ht="18.75" hidden="false" customHeight="false" outlineLevel="0" collapsed="false">
      <c r="B61" s="12"/>
      <c r="C61" s="15"/>
      <c r="D61" s="15"/>
      <c r="E61" s="15"/>
      <c r="F61" s="30" t="s">
        <v>20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15"/>
      <c r="X61" s="22"/>
    </row>
    <row r="62" customFormat="false" ht="18.75" hidden="false" customHeight="false" outlineLevel="0" collapsed="false">
      <c r="B62" s="12"/>
      <c r="C62" s="15"/>
      <c r="D62" s="15"/>
      <c r="E62" s="15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15"/>
      <c r="X62" s="22"/>
    </row>
    <row r="63" customFormat="false" ht="18.75" hidden="false" customHeight="false" outlineLevel="0" collapsed="false">
      <c r="B63" s="12"/>
      <c r="C63" s="15"/>
      <c r="D63" s="15"/>
      <c r="E63" s="15"/>
      <c r="F63" s="28" t="n">
        <f aca="false">F8</f>
        <v>50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15"/>
      <c r="X63" s="22"/>
    </row>
    <row r="64" customFormat="false" ht="18.75" hidden="false" customHeight="false" outlineLevel="0" collapsed="false">
      <c r="B64" s="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22"/>
    </row>
    <row r="65" customFormat="false" ht="18.75" hidden="false" customHeight="false" outlineLevel="0" collapsed="false">
      <c r="B65" s="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22"/>
    </row>
    <row r="66" customFormat="false" ht="18.75" hidden="false" customHeight="false" outlineLevel="0" collapsed="false">
      <c r="B66" s="12"/>
      <c r="C66" s="15"/>
      <c r="D66" s="15"/>
      <c r="E66" s="15"/>
      <c r="F66" s="30" t="s">
        <v>22</v>
      </c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15"/>
      <c r="X66" s="22"/>
    </row>
    <row r="67" customFormat="false" ht="18.75" hidden="false" customHeight="false" outlineLevel="0" collapsed="false">
      <c r="B67" s="12"/>
      <c r="C67" s="15"/>
      <c r="D67" s="15"/>
      <c r="E67" s="15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15"/>
      <c r="X67" s="22"/>
    </row>
    <row r="68" customFormat="false" ht="18.75" hidden="false" customHeight="false" outlineLevel="0" collapsed="false">
      <c r="B68" s="12"/>
      <c r="C68" s="15"/>
      <c r="D68" s="15"/>
      <c r="E68" s="15"/>
      <c r="F68" s="28" t="str">
        <f aca="false">CONCATENATE("(",F47," / ",F54," / ",F61,")")</f>
        <v>(Toplam Kazı Hacmi / Ortalama Kazı Derinliği / Baca Aralığı Toplam Uzunluk)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15"/>
      <c r="X68" s="22"/>
    </row>
    <row r="69" customFormat="false" ht="18.75" hidden="false" customHeight="false" outlineLevel="0" collapsed="false">
      <c r="B69" s="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22"/>
    </row>
    <row r="70" customFormat="false" ht="18.75" hidden="false" customHeight="false" outlineLevel="0" collapsed="false">
      <c r="B70" s="12"/>
      <c r="C70" s="15"/>
      <c r="D70" s="15"/>
      <c r="E70" s="15"/>
      <c r="F70" s="28" t="str">
        <f aca="false">CONCATENATE("(",K32+V32+V34," / ",U34," / ",F8," ) = ",(ROUND(((K32+V32+V34)/(AVERAGE(F5,F6)+F7)/F8),2))," m")</f>
        <v>(171,9 / 2,7 / 50 ) = 1,27 m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15"/>
      <c r="X70" s="22"/>
    </row>
    <row r="71" customFormat="false" ht="18.75" hidden="false" customHeight="false" outlineLevel="0" collapsed="false">
      <c r="B71" s="1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22"/>
    </row>
    <row r="72" customFormat="false" ht="11.25" hidden="false" customHeight="true" outlineLevel="0" collapsed="false">
      <c r="B72" s="12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22"/>
    </row>
    <row r="73" customFormat="false" ht="18.75" hidden="false" customHeight="false" outlineLevel="0" collapsed="false">
      <c r="B73" s="12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78"/>
      <c r="S73" s="78"/>
      <c r="T73" s="58"/>
      <c r="U73" s="15"/>
      <c r="V73" s="15"/>
      <c r="W73" s="15"/>
      <c r="X73" s="22"/>
    </row>
    <row r="74" customFormat="false" ht="11.25" hidden="false" customHeight="true" outlineLevel="0" collapsed="false">
      <c r="B74" s="12"/>
      <c r="C74" s="17"/>
      <c r="D74" s="17"/>
      <c r="E74" s="26"/>
      <c r="F74" s="26"/>
      <c r="G74" s="17"/>
      <c r="H74" s="17"/>
      <c r="I74" s="17"/>
      <c r="J74" s="17"/>
      <c r="K74" s="59" t="s">
        <v>22</v>
      </c>
      <c r="L74" s="59"/>
      <c r="M74" s="59"/>
      <c r="N74" s="59"/>
      <c r="O74" s="60" t="n">
        <f aca="false">ROUND(((K32+V32+V34)/F8/((F5+F6)/2+F7)),2)</f>
        <v>1.27</v>
      </c>
      <c r="P74" s="60"/>
      <c r="Q74" s="62"/>
      <c r="R74" s="15"/>
      <c r="S74" s="15"/>
      <c r="T74" s="15"/>
      <c r="U74" s="15"/>
      <c r="V74" s="15"/>
      <c r="W74" s="15"/>
      <c r="X74" s="22"/>
    </row>
    <row r="75" customFormat="false" ht="18.75" hidden="false" customHeight="false" outlineLevel="0" collapsed="false">
      <c r="B75" s="79"/>
      <c r="C75" s="79"/>
      <c r="D75" s="79"/>
      <c r="E75" s="79"/>
      <c r="F75" s="63"/>
      <c r="G75" s="63"/>
      <c r="H75" s="15"/>
      <c r="I75" s="17"/>
      <c r="J75" s="17"/>
      <c r="K75" s="59"/>
      <c r="L75" s="59"/>
      <c r="M75" s="59"/>
      <c r="N75" s="59"/>
      <c r="O75" s="60"/>
      <c r="P75" s="60"/>
      <c r="Q75" s="62"/>
      <c r="R75" s="15"/>
      <c r="S75" s="15"/>
      <c r="T75" s="15"/>
      <c r="U75" s="15"/>
      <c r="V75" s="62"/>
      <c r="W75" s="15"/>
      <c r="X75" s="22"/>
    </row>
    <row r="76" customFormat="false" ht="6.75" hidden="false" customHeight="true" outlineLevel="0" collapsed="false">
      <c r="B76" s="79"/>
      <c r="C76" s="19"/>
      <c r="D76" s="63"/>
      <c r="E76" s="63"/>
      <c r="F76" s="53"/>
      <c r="G76" s="53"/>
      <c r="H76" s="15"/>
      <c r="I76" s="15"/>
      <c r="J76" s="15"/>
      <c r="K76" s="15"/>
      <c r="L76" s="15"/>
      <c r="M76" s="15"/>
      <c r="N76" s="17"/>
      <c r="O76" s="17"/>
      <c r="P76" s="26"/>
      <c r="Q76" s="26"/>
      <c r="R76" s="15"/>
      <c r="S76" s="15"/>
      <c r="T76" s="15"/>
      <c r="U76" s="15"/>
      <c r="V76" s="62"/>
      <c r="W76" s="15"/>
      <c r="X76" s="22"/>
    </row>
    <row r="77" customFormat="false" ht="6.75" hidden="false" customHeight="true" outlineLevel="0" collapsed="false">
      <c r="B77" s="79"/>
      <c r="C77" s="19"/>
      <c r="D77" s="63"/>
      <c r="E77" s="63"/>
      <c r="F77" s="53"/>
      <c r="G77" s="53"/>
      <c r="H77" s="15"/>
      <c r="I77" s="15"/>
      <c r="J77" s="15"/>
      <c r="K77" s="15"/>
      <c r="L77" s="15"/>
      <c r="M77" s="15"/>
      <c r="N77" s="17"/>
      <c r="O77" s="17"/>
      <c r="P77" s="26"/>
      <c r="Q77" s="26"/>
      <c r="R77" s="15"/>
      <c r="S77" s="15"/>
      <c r="T77" s="15"/>
      <c r="U77" s="15"/>
      <c r="V77" s="62"/>
      <c r="W77" s="15"/>
      <c r="X77" s="22"/>
    </row>
    <row r="78" customFormat="false" ht="18.75" hidden="false" customHeight="false" outlineLevel="0" collapsed="false">
      <c r="B78" s="79"/>
      <c r="C78" s="79"/>
      <c r="D78" s="79"/>
      <c r="E78" s="79"/>
      <c r="F78" s="63"/>
      <c r="G78" s="63"/>
      <c r="H78" s="15"/>
      <c r="I78" s="15"/>
      <c r="J78" s="15"/>
      <c r="K78" s="15"/>
      <c r="L78" s="15"/>
      <c r="M78" s="15"/>
      <c r="N78" s="17"/>
      <c r="O78" s="17"/>
      <c r="P78" s="26"/>
      <c r="Q78" s="26"/>
      <c r="R78" s="15"/>
      <c r="S78" s="15"/>
      <c r="T78" s="15"/>
      <c r="U78" s="15"/>
      <c r="V78" s="62"/>
      <c r="W78" s="15"/>
      <c r="X78" s="22"/>
    </row>
    <row r="79" customFormat="false" ht="6.75" hidden="false" customHeight="true" outlineLevel="0" collapsed="false">
      <c r="B79" s="80"/>
      <c r="C79" s="17"/>
      <c r="D79" s="63"/>
      <c r="E79" s="63"/>
      <c r="F79" s="15"/>
      <c r="G79" s="15"/>
      <c r="H79" s="15"/>
      <c r="I79" s="15"/>
      <c r="J79" s="15"/>
      <c r="K79" s="15"/>
      <c r="L79" s="15"/>
      <c r="M79" s="15"/>
      <c r="N79" s="17"/>
      <c r="O79" s="17"/>
      <c r="P79" s="26"/>
      <c r="Q79" s="26"/>
      <c r="R79" s="15"/>
      <c r="S79" s="15"/>
      <c r="T79" s="15"/>
      <c r="U79" s="15"/>
      <c r="V79" s="62"/>
      <c r="W79" s="15"/>
      <c r="X79" s="22"/>
    </row>
    <row r="80" customFormat="false" ht="6.75" hidden="false" customHeight="true" outlineLevel="0" collapsed="false">
      <c r="B80" s="80"/>
      <c r="C80" s="17"/>
      <c r="D80" s="63"/>
      <c r="E80" s="63"/>
      <c r="F80" s="15"/>
      <c r="G80" s="15"/>
      <c r="H80" s="15"/>
      <c r="I80" s="15"/>
      <c r="J80" s="15"/>
      <c r="K80" s="15"/>
      <c r="L80" s="15"/>
      <c r="M80" s="15"/>
      <c r="N80" s="17"/>
      <c r="O80" s="17"/>
      <c r="P80" s="26"/>
      <c r="Q80" s="26"/>
      <c r="R80" s="15"/>
      <c r="S80" s="15"/>
      <c r="T80" s="15"/>
      <c r="U80" s="15"/>
      <c r="V80" s="62"/>
      <c r="W80" s="15"/>
      <c r="X80" s="22"/>
    </row>
    <row r="81" customFormat="false" ht="6.75" hidden="false" customHeight="true" outlineLevel="0" collapsed="false">
      <c r="B81" s="80"/>
      <c r="C81" s="17"/>
      <c r="D81" s="63"/>
      <c r="E81" s="63"/>
      <c r="F81" s="15"/>
      <c r="G81" s="15"/>
      <c r="H81" s="15"/>
      <c r="I81" s="15"/>
      <c r="J81" s="15"/>
      <c r="K81" s="15"/>
      <c r="L81" s="15"/>
      <c r="M81" s="15"/>
      <c r="N81" s="17"/>
      <c r="O81" s="17"/>
      <c r="P81" s="26"/>
      <c r="Q81" s="26"/>
      <c r="R81" s="15"/>
      <c r="S81" s="15"/>
      <c r="T81" s="15"/>
      <c r="U81" s="15"/>
      <c r="V81" s="62"/>
      <c r="W81" s="15"/>
      <c r="X81" s="22"/>
    </row>
    <row r="82" customFormat="false" ht="6.75" hidden="false" customHeight="true" outlineLevel="0" collapsed="false">
      <c r="B82" s="80"/>
      <c r="C82" s="17"/>
      <c r="D82" s="63"/>
      <c r="E82" s="63"/>
      <c r="F82" s="15"/>
      <c r="G82" s="15"/>
      <c r="H82" s="15"/>
      <c r="I82" s="15"/>
      <c r="J82" s="15"/>
      <c r="K82" s="15"/>
      <c r="L82" s="15"/>
      <c r="M82" s="15"/>
      <c r="N82" s="17"/>
      <c r="O82" s="17"/>
      <c r="P82" s="26"/>
      <c r="Q82" s="26"/>
      <c r="R82" s="15"/>
      <c r="S82" s="15"/>
      <c r="T82" s="15"/>
      <c r="U82" s="15"/>
      <c r="V82" s="62"/>
      <c r="W82" s="15"/>
      <c r="X82" s="22"/>
    </row>
    <row r="83" customFormat="false" ht="6.75" hidden="false" customHeight="true" outlineLevel="0" collapsed="false">
      <c r="B83" s="80"/>
      <c r="C83" s="17"/>
      <c r="D83" s="63"/>
      <c r="E83" s="63"/>
      <c r="F83" s="15"/>
      <c r="G83" s="15"/>
      <c r="H83" s="15"/>
      <c r="I83" s="15"/>
      <c r="J83" s="15"/>
      <c r="K83" s="15"/>
      <c r="L83" s="15"/>
      <c r="M83" s="15"/>
      <c r="N83" s="17"/>
      <c r="O83" s="17"/>
      <c r="P83" s="26"/>
      <c r="Q83" s="26"/>
      <c r="R83" s="15"/>
      <c r="S83" s="15"/>
      <c r="T83" s="15"/>
      <c r="U83" s="15"/>
      <c r="V83" s="62"/>
      <c r="W83" s="15"/>
      <c r="X83" s="22"/>
    </row>
    <row r="84" customFormat="false" ht="6.75" hidden="false" customHeight="true" outlineLevel="0" collapsed="false">
      <c r="B84" s="80"/>
      <c r="C84" s="17"/>
      <c r="D84" s="63"/>
      <c r="E84" s="63"/>
      <c r="F84" s="15"/>
      <c r="G84" s="15"/>
      <c r="H84" s="15"/>
      <c r="I84" s="15"/>
      <c r="J84" s="15"/>
      <c r="K84" s="15"/>
      <c r="L84" s="15"/>
      <c r="M84" s="15"/>
      <c r="N84" s="17"/>
      <c r="O84" s="17"/>
      <c r="P84" s="26"/>
      <c r="Q84" s="26"/>
      <c r="R84" s="15"/>
      <c r="S84" s="15"/>
      <c r="T84" s="15"/>
      <c r="U84" s="15"/>
      <c r="V84" s="62"/>
      <c r="W84" s="15"/>
      <c r="X84" s="22"/>
    </row>
    <row r="85" customFormat="false" ht="18.75" hidden="false" customHeight="false" outlineLevel="0" collapsed="false">
      <c r="B85" s="79"/>
      <c r="C85" s="79"/>
      <c r="D85" s="79"/>
      <c r="E85" s="79"/>
      <c r="F85" s="63"/>
      <c r="G85" s="63"/>
      <c r="H85" s="15"/>
      <c r="I85" s="15"/>
      <c r="J85" s="64" t="s">
        <v>30</v>
      </c>
      <c r="K85" s="64"/>
      <c r="L85" s="25"/>
      <c r="M85" s="25"/>
      <c r="N85" s="25"/>
      <c r="O85" s="25"/>
      <c r="P85" s="65"/>
      <c r="Q85" s="65"/>
      <c r="R85" s="81"/>
      <c r="S85" s="81"/>
      <c r="T85" s="81"/>
      <c r="U85" s="81"/>
      <c r="V85" s="82"/>
      <c r="W85" s="81"/>
      <c r="X85" s="22"/>
    </row>
    <row r="86" customFormat="false" ht="9" hidden="false" customHeight="true" outlineLevel="0" collapsed="false">
      <c r="B86" s="83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5"/>
    </row>
    <row r="87" customFormat="false" ht="30" hidden="false" customHeight="true" outlineLevel="0" collapsed="false">
      <c r="B87" s="66" t="s">
        <v>31</v>
      </c>
      <c r="C87" s="66"/>
      <c r="D87" s="66"/>
      <c r="E87" s="66"/>
      <c r="F87" s="66"/>
      <c r="G87" s="66"/>
      <c r="H87" s="66"/>
      <c r="I87" s="66"/>
      <c r="J87" s="66" t="s">
        <v>32</v>
      </c>
      <c r="K87" s="66"/>
      <c r="L87" s="66"/>
      <c r="M87" s="66"/>
      <c r="N87" s="66"/>
      <c r="O87" s="66" t="s">
        <v>33</v>
      </c>
      <c r="P87" s="66"/>
      <c r="Q87" s="66"/>
      <c r="R87" s="66"/>
      <c r="S87" s="66"/>
      <c r="T87" s="66" t="s">
        <v>34</v>
      </c>
      <c r="U87" s="66"/>
      <c r="V87" s="66"/>
      <c r="W87" s="66"/>
      <c r="X87" s="66"/>
    </row>
    <row r="88" customFormat="false" ht="31.5" hidden="false" customHeight="true" outlineLevel="0" collapsed="false">
      <c r="B88" s="67"/>
      <c r="C88" s="67"/>
      <c r="D88" s="67"/>
      <c r="E88" s="67"/>
      <c r="F88" s="67"/>
      <c r="G88" s="67"/>
      <c r="H88" s="67"/>
      <c r="I88" s="67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</row>
    <row r="89" customFormat="false" ht="31.5" hidden="false" customHeight="true" outlineLevel="0" collapsed="false">
      <c r="B89" s="67"/>
      <c r="C89" s="67"/>
      <c r="D89" s="67"/>
      <c r="E89" s="67"/>
      <c r="F89" s="67"/>
      <c r="G89" s="67"/>
      <c r="H89" s="67"/>
      <c r="I89" s="67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</row>
    <row r="90" customFormat="false" ht="31.5" hidden="false" customHeight="true" outlineLevel="0" collapsed="false">
      <c r="B90" s="67"/>
      <c r="C90" s="67"/>
      <c r="D90" s="67"/>
      <c r="E90" s="67"/>
      <c r="F90" s="67"/>
      <c r="G90" s="67"/>
      <c r="H90" s="67"/>
      <c r="I90" s="67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</row>
    <row r="91" customFormat="false" ht="31.5" hidden="false" customHeight="true" outlineLevel="0" collapsed="false">
      <c r="B91" s="67"/>
      <c r="C91" s="67"/>
      <c r="D91" s="67"/>
      <c r="E91" s="67"/>
      <c r="F91" s="67"/>
      <c r="G91" s="67"/>
      <c r="H91" s="67"/>
      <c r="I91" s="67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</row>
    <row r="92" customFormat="false" ht="31.5" hidden="false" customHeight="true" outlineLevel="0" collapsed="false">
      <c r="B92" s="67"/>
      <c r="C92" s="67"/>
      <c r="D92" s="67"/>
      <c r="E92" s="67"/>
      <c r="F92" s="67"/>
      <c r="G92" s="67"/>
      <c r="H92" s="67"/>
      <c r="I92" s="67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</row>
    <row r="93" customFormat="false" ht="31.5" hidden="false" customHeight="true" outlineLevel="0" collapsed="false">
      <c r="B93" s="67"/>
      <c r="C93" s="67"/>
      <c r="D93" s="67"/>
      <c r="E93" s="67"/>
      <c r="F93" s="67"/>
      <c r="G93" s="67"/>
      <c r="H93" s="67"/>
      <c r="I93" s="67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</row>
  </sheetData>
  <mergeCells count="125">
    <mergeCell ref="B1:X1"/>
    <mergeCell ref="C3:G3"/>
    <mergeCell ref="O3:R3"/>
    <mergeCell ref="S3:T3"/>
    <mergeCell ref="U3:V3"/>
    <mergeCell ref="C4:E4"/>
    <mergeCell ref="F4:G4"/>
    <mergeCell ref="L4:P4"/>
    <mergeCell ref="S4:T8"/>
    <mergeCell ref="U4:V4"/>
    <mergeCell ref="C5:E5"/>
    <mergeCell ref="F5:G5"/>
    <mergeCell ref="U5:V5"/>
    <mergeCell ref="C6:E6"/>
    <mergeCell ref="F6:G6"/>
    <mergeCell ref="U6:V6"/>
    <mergeCell ref="C7:E7"/>
    <mergeCell ref="F7:G7"/>
    <mergeCell ref="N7:P7"/>
    <mergeCell ref="Q7:R7"/>
    <mergeCell ref="C8:E8"/>
    <mergeCell ref="F8:G8"/>
    <mergeCell ref="N8:P8"/>
    <mergeCell ref="E15:F15"/>
    <mergeCell ref="P15:Q15"/>
    <mergeCell ref="C16:D29"/>
    <mergeCell ref="E16:F16"/>
    <mergeCell ref="G16:H29"/>
    <mergeCell ref="M16:O29"/>
    <mergeCell ref="P16:Q16"/>
    <mergeCell ref="R16:S29"/>
    <mergeCell ref="I17:I22"/>
    <mergeCell ref="J17:J22"/>
    <mergeCell ref="K17:K22"/>
    <mergeCell ref="T17:T22"/>
    <mergeCell ref="U17:U22"/>
    <mergeCell ref="V17:V22"/>
    <mergeCell ref="E19:F19"/>
    <mergeCell ref="P19:Q19"/>
    <mergeCell ref="E21:F21"/>
    <mergeCell ref="P21:Q21"/>
    <mergeCell ref="E22:F22"/>
    <mergeCell ref="P22:Q22"/>
    <mergeCell ref="E23:F23"/>
    <mergeCell ref="I23:I29"/>
    <mergeCell ref="J23:J29"/>
    <mergeCell ref="K23:K29"/>
    <mergeCell ref="P23:Q23"/>
    <mergeCell ref="T23:T29"/>
    <mergeCell ref="U23:U29"/>
    <mergeCell ref="V23:V29"/>
    <mergeCell ref="E25:F25"/>
    <mergeCell ref="P25:Q25"/>
    <mergeCell ref="E28:F28"/>
    <mergeCell ref="P28:Q28"/>
    <mergeCell ref="E29:F29"/>
    <mergeCell ref="P29:Q29"/>
    <mergeCell ref="E30:F30"/>
    <mergeCell ref="P30:Q30"/>
    <mergeCell ref="E31:F31"/>
    <mergeCell ref="P31:Q31"/>
    <mergeCell ref="E32:F32"/>
    <mergeCell ref="H32:I32"/>
    <mergeCell ref="P32:Q32"/>
    <mergeCell ref="S32:T32"/>
    <mergeCell ref="G34:I34"/>
    <mergeCell ref="R34:T34"/>
    <mergeCell ref="C36:F36"/>
    <mergeCell ref="G36:H36"/>
    <mergeCell ref="N36:Q36"/>
    <mergeCell ref="R36:S36"/>
    <mergeCell ref="C38:F38"/>
    <mergeCell ref="G38:H38"/>
    <mergeCell ref="N38:Q38"/>
    <mergeCell ref="R38:S38"/>
    <mergeCell ref="C40:F40"/>
    <mergeCell ref="G40:H40"/>
    <mergeCell ref="N40:Q40"/>
    <mergeCell ref="R40:S40"/>
    <mergeCell ref="C41:D41"/>
    <mergeCell ref="E41:F41"/>
    <mergeCell ref="G41:I41"/>
    <mergeCell ref="O41:P41"/>
    <mergeCell ref="Q41:R41"/>
    <mergeCell ref="S41:U41"/>
    <mergeCell ref="C44:G44"/>
    <mergeCell ref="O44:R44"/>
    <mergeCell ref="S44:T44"/>
    <mergeCell ref="U44:V44"/>
    <mergeCell ref="F47:V47"/>
    <mergeCell ref="F48:V48"/>
    <mergeCell ref="F49:V49"/>
    <mergeCell ref="F50:V50"/>
    <mergeCell ref="F51:V51"/>
    <mergeCell ref="F52:V52"/>
    <mergeCell ref="F54:V54"/>
    <mergeCell ref="F56:V56"/>
    <mergeCell ref="F58:V58"/>
    <mergeCell ref="F59:V59"/>
    <mergeCell ref="F61:V61"/>
    <mergeCell ref="F63:V63"/>
    <mergeCell ref="F64:V64"/>
    <mergeCell ref="F66:V66"/>
    <mergeCell ref="F68:V68"/>
    <mergeCell ref="F69:V69"/>
    <mergeCell ref="F70:V70"/>
    <mergeCell ref="F71:V71"/>
    <mergeCell ref="F72:V72"/>
    <mergeCell ref="I74:J74"/>
    <mergeCell ref="K74:N75"/>
    <mergeCell ref="O74:P75"/>
    <mergeCell ref="B75:E75"/>
    <mergeCell ref="F75:G75"/>
    <mergeCell ref="B78:E78"/>
    <mergeCell ref="F78:G78"/>
    <mergeCell ref="B85:E85"/>
    <mergeCell ref="F85:G85"/>
    <mergeCell ref="B87:I87"/>
    <mergeCell ref="J87:N87"/>
    <mergeCell ref="O87:S87"/>
    <mergeCell ref="T87:X87"/>
    <mergeCell ref="B88:I93"/>
    <mergeCell ref="J88:N93"/>
    <mergeCell ref="O88:S93"/>
    <mergeCell ref="T88:X93"/>
  </mergeCells>
  <conditionalFormatting sqref="U32">
    <cfRule type="cellIs" priority="2" operator="notEqual" aboveAverage="0" equalAverage="0" bottom="0" percent="0" rank="0" text="" dxfId="1">
      <formula>$U$34</formula>
    </cfRule>
  </conditionalFormatting>
  <conditionalFormatting sqref="J32">
    <cfRule type="cellIs" priority="3" operator="notEqual" aboveAverage="0" equalAverage="0" bottom="0" percent="0" rank="0" text="" dxfId="2">
      <formula>$U$34</formula>
    </cfRule>
  </conditionalFormatting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W78"/>
  <sheetViews>
    <sheetView showFormulas="false" showGridLines="false" showRowColHeaders="true" showZeros="true" rightToLeft="false" tabSelected="false" showOutlineSymbols="true" defaultGridColor="true" view="normal" topLeftCell="A22" colorId="64" zoomScale="70" zoomScaleNormal="70" zoomScalePageLayoutView="100" workbookViewId="0">
      <selection pane="topLeft" activeCell="K40" activeCellId="2" sqref="R16 G16 K40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4.85"/>
    <col collapsed="false" customWidth="false" hidden="false" outlineLevel="0" max="1024" min="24" style="1" width="9.14"/>
  </cols>
  <sheetData>
    <row r="1" customFormat="false" ht="19.4" hidden="false" customHeight="false" outlineLevel="0" collapsed="false">
      <c r="B1" s="2" t="s">
        <v>41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6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2.4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2019137</v>
      </c>
      <c r="W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2.55</v>
      </c>
      <c r="G6" s="14"/>
      <c r="H6" s="15"/>
      <c r="I6" s="15"/>
      <c r="J6" s="15"/>
      <c r="K6" s="15"/>
      <c r="L6" s="15"/>
      <c r="N6" s="24" t="s">
        <v>42</v>
      </c>
      <c r="O6" s="25"/>
      <c r="P6" s="25" t="s">
        <v>43</v>
      </c>
      <c r="Q6" s="26"/>
      <c r="R6" s="18"/>
      <c r="S6" s="18"/>
      <c r="T6" s="19" t="s">
        <v>10</v>
      </c>
      <c r="U6" s="19"/>
      <c r="V6" s="27" t="s">
        <v>44</v>
      </c>
      <c r="W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155.7</v>
      </c>
      <c r="G8" s="14"/>
      <c r="H8" s="15"/>
      <c r="I8" s="15"/>
      <c r="J8" s="15"/>
      <c r="K8" s="15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22"/>
    </row>
    <row r="9" customFormat="false" ht="18.75" hidden="false" customHeight="false" outlineLevel="0" collapsed="false">
      <c r="B9" s="12"/>
      <c r="C9" s="3"/>
      <c r="D9" s="3"/>
      <c r="E9" s="3"/>
      <c r="F9" s="28"/>
      <c r="G9" s="28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22"/>
    </row>
    <row r="10" customFormat="false" ht="18.75" hidden="false" customHeight="false" outlineLevel="0" collapsed="false">
      <c r="B10" s="12"/>
      <c r="C10" s="3"/>
      <c r="D10" s="3"/>
      <c r="E10" s="3"/>
      <c r="F10" s="28"/>
      <c r="G10" s="28"/>
      <c r="H10" s="15"/>
      <c r="I10" s="15"/>
      <c r="J10" s="15"/>
      <c r="K10" s="15"/>
      <c r="L10" s="15"/>
      <c r="M10" s="17"/>
      <c r="N10" s="17"/>
      <c r="O10" s="17"/>
      <c r="P10" s="26"/>
      <c r="Q10" s="26"/>
      <c r="R10" s="18"/>
      <c r="S10" s="18"/>
      <c r="T10" s="15"/>
      <c r="U10" s="15"/>
      <c r="V10" s="15"/>
      <c r="W10" s="22"/>
    </row>
    <row r="11" customFormat="false" ht="18.75" hidden="false" customHeight="false" outlineLevel="0" collapsed="false">
      <c r="B11" s="12"/>
      <c r="C11" s="3"/>
      <c r="D11" s="3"/>
      <c r="E11" s="3"/>
      <c r="F11" s="28"/>
      <c r="G11" s="28"/>
      <c r="H11" s="15"/>
      <c r="I11" s="15"/>
      <c r="J11" s="15"/>
      <c r="K11" s="15"/>
      <c r="L11" s="15"/>
      <c r="M11" s="17"/>
      <c r="N11" s="17"/>
      <c r="O11" s="17"/>
      <c r="P11" s="26"/>
      <c r="Q11" s="26"/>
      <c r="R11" s="18"/>
      <c r="S11" s="18"/>
      <c r="T11" s="15"/>
      <c r="U11" s="15"/>
      <c r="V11" s="15"/>
      <c r="W11" s="22"/>
    </row>
    <row r="12" customFormat="false" ht="18.75" hidden="false" customHeight="false" outlineLevel="0" collapsed="false">
      <c r="B12" s="12"/>
      <c r="C12" s="15"/>
      <c r="D12" s="15"/>
      <c r="E12" s="32" t="s">
        <v>15</v>
      </c>
      <c r="F12" s="32"/>
      <c r="G12" s="3"/>
      <c r="H12" s="15"/>
      <c r="I12" s="15"/>
      <c r="J12" s="15"/>
      <c r="K12" s="15"/>
      <c r="L12" s="15"/>
      <c r="M12" s="15"/>
      <c r="N12" s="15"/>
      <c r="O12" s="15"/>
      <c r="P12" s="32" t="s">
        <v>15</v>
      </c>
      <c r="Q12" s="32"/>
      <c r="R12" s="3"/>
      <c r="S12" s="15"/>
      <c r="T12" s="15"/>
      <c r="U12" s="15"/>
      <c r="V12" s="15"/>
      <c r="W12" s="22"/>
    </row>
    <row r="13" customFormat="false" ht="18.75" hidden="false" customHeight="false" outlineLevel="0" collapsed="false">
      <c r="B13" s="12"/>
      <c r="C13" s="15"/>
      <c r="D13" s="15"/>
      <c r="E13" s="33" t="n">
        <v>1.75</v>
      </c>
      <c r="F13" s="33"/>
      <c r="G13" s="3"/>
      <c r="H13" s="15"/>
      <c r="I13" s="15"/>
      <c r="J13" s="31" t="s">
        <v>16</v>
      </c>
      <c r="K13" s="34" t="s">
        <v>17</v>
      </c>
      <c r="L13" s="15"/>
      <c r="M13" s="15"/>
      <c r="N13" s="15"/>
      <c r="O13" s="15"/>
      <c r="P13" s="54" t="n">
        <v>2.5</v>
      </c>
      <c r="Q13" s="54"/>
      <c r="R13" s="3"/>
      <c r="S13" s="15"/>
      <c r="T13" s="15"/>
      <c r="U13" s="31" t="s">
        <v>16</v>
      </c>
      <c r="V13" s="34" t="s">
        <v>17</v>
      </c>
      <c r="W13" s="22"/>
    </row>
    <row r="14" customFormat="false" ht="18.75" hidden="false" customHeight="false" outlineLevel="0" collapsed="false">
      <c r="B14" s="12"/>
      <c r="C14" s="15"/>
      <c r="D14" s="15"/>
      <c r="E14" s="36"/>
      <c r="F14" s="36"/>
      <c r="G14" s="15"/>
      <c r="H14" s="15"/>
      <c r="I14" s="21" t="s">
        <v>5</v>
      </c>
      <c r="J14" s="37" t="n">
        <v>1.12</v>
      </c>
      <c r="K14" s="38" t="n">
        <f aca="false">((AVERAGE(E13,E19)*J14)*E31)</f>
        <v>155.232</v>
      </c>
      <c r="L14" s="15"/>
      <c r="M14" s="15"/>
      <c r="N14" s="15"/>
      <c r="O14" s="15"/>
      <c r="P14" s="36"/>
      <c r="Q14" s="36"/>
      <c r="R14" s="15"/>
      <c r="S14" s="15"/>
      <c r="T14" s="21" t="s">
        <v>5</v>
      </c>
      <c r="U14" s="37" t="n">
        <v>1.12</v>
      </c>
      <c r="V14" s="38" t="n">
        <f aca="false">((AVERAGE(P13,P19)*U14)*P31)</f>
        <v>15.12</v>
      </c>
      <c r="W14" s="22"/>
    </row>
    <row r="15" customFormat="false" ht="18.75" hidden="false" customHeight="false" outlineLevel="0" collapsed="false">
      <c r="B15" s="12"/>
      <c r="C15" s="15"/>
      <c r="D15" s="15"/>
      <c r="G15" s="15"/>
      <c r="H15" s="15"/>
      <c r="I15" s="21"/>
      <c r="J15" s="37"/>
      <c r="K15" s="38"/>
      <c r="L15" s="15"/>
      <c r="M15" s="15"/>
      <c r="N15" s="15"/>
      <c r="O15" s="15"/>
      <c r="R15" s="15"/>
      <c r="S15" s="15"/>
      <c r="T15" s="21"/>
      <c r="U15" s="37"/>
      <c r="V15" s="38"/>
      <c r="W15" s="22"/>
    </row>
    <row r="16" customFormat="false" ht="18.75" hidden="false" customHeight="false" outlineLevel="0" collapsed="false">
      <c r="B16" s="12"/>
      <c r="C16" s="15"/>
      <c r="D16" s="15"/>
      <c r="E16" s="42" t="n">
        <f aca="false">AVERAGE(E13,E19)</f>
        <v>1.575</v>
      </c>
      <c r="F16" s="42"/>
      <c r="G16" s="15"/>
      <c r="H16" s="15"/>
      <c r="I16" s="21"/>
      <c r="J16" s="37"/>
      <c r="K16" s="38"/>
      <c r="L16" s="15"/>
      <c r="M16" s="15"/>
      <c r="N16" s="15"/>
      <c r="O16" s="15"/>
      <c r="P16" s="42" t="n">
        <f aca="false">AVERAGE(P13,P19)</f>
        <v>2.25</v>
      </c>
      <c r="Q16" s="42"/>
      <c r="R16" s="15"/>
      <c r="S16" s="15"/>
      <c r="T16" s="21"/>
      <c r="U16" s="37"/>
      <c r="V16" s="38"/>
      <c r="W16" s="22"/>
    </row>
    <row r="17" customFormat="false" ht="18.75" hidden="false" customHeight="false" outlineLevel="0" collapsed="false">
      <c r="B17" s="12"/>
      <c r="C17" s="15"/>
      <c r="D17" s="15"/>
      <c r="E17" s="43"/>
      <c r="F17" s="44"/>
      <c r="G17" s="15"/>
      <c r="H17" s="15"/>
      <c r="I17" s="21"/>
      <c r="J17" s="37"/>
      <c r="K17" s="38"/>
      <c r="L17" s="15"/>
      <c r="M17" s="15"/>
      <c r="N17" s="15"/>
      <c r="O17" s="15"/>
      <c r="P17" s="43"/>
      <c r="Q17" s="44"/>
      <c r="R17" s="15"/>
      <c r="S17" s="15"/>
      <c r="T17" s="21"/>
      <c r="U17" s="37"/>
      <c r="V17" s="38"/>
      <c r="W17" s="22"/>
    </row>
    <row r="18" customFormat="false" ht="18.75" hidden="false" customHeight="false" outlineLevel="0" collapsed="false">
      <c r="B18" s="12"/>
      <c r="C18" s="15"/>
      <c r="D18" s="15"/>
      <c r="E18" s="46" t="s">
        <v>19</v>
      </c>
      <c r="F18" s="46"/>
      <c r="G18" s="3"/>
      <c r="H18" s="15"/>
      <c r="I18" s="21"/>
      <c r="J18" s="37"/>
      <c r="K18" s="38"/>
      <c r="L18" s="15"/>
      <c r="M18" s="15"/>
      <c r="N18" s="15"/>
      <c r="O18" s="15"/>
      <c r="P18" s="46" t="s">
        <v>19</v>
      </c>
      <c r="Q18" s="46"/>
      <c r="R18" s="3"/>
      <c r="S18" s="15"/>
      <c r="T18" s="21"/>
      <c r="U18" s="37"/>
      <c r="V18" s="38"/>
      <c r="W18" s="22"/>
    </row>
    <row r="19" customFormat="false" ht="18.75" hidden="false" customHeight="false" outlineLevel="0" collapsed="false">
      <c r="B19" s="12"/>
      <c r="C19" s="15"/>
      <c r="D19" s="15"/>
      <c r="E19" s="47" t="n">
        <v>1.4</v>
      </c>
      <c r="F19" s="47"/>
      <c r="G19" s="3"/>
      <c r="H19" s="15"/>
      <c r="I19" s="21"/>
      <c r="J19" s="37"/>
      <c r="K19" s="38"/>
      <c r="L19" s="15"/>
      <c r="M19" s="15"/>
      <c r="N19" s="15"/>
      <c r="O19" s="15"/>
      <c r="P19" s="47" t="n">
        <v>2</v>
      </c>
      <c r="Q19" s="47"/>
      <c r="R19" s="3"/>
      <c r="S19" s="15"/>
      <c r="T19" s="21"/>
      <c r="U19" s="37"/>
      <c r="V19" s="38"/>
      <c r="W19" s="22"/>
    </row>
    <row r="20" customFormat="false" ht="18.75" hidden="false" customHeight="false" outlineLevel="0" collapsed="false">
      <c r="B20" s="12"/>
      <c r="C20" s="15"/>
      <c r="D20" s="15"/>
      <c r="E20" s="48"/>
      <c r="F20" s="48"/>
      <c r="G20" s="3"/>
      <c r="H20" s="15"/>
      <c r="I20" s="21" t="s">
        <v>7</v>
      </c>
      <c r="J20" s="37" t="n">
        <v>1.35</v>
      </c>
      <c r="K20" s="38" t="n">
        <f aca="false">(AVERAGE(E19,E26)*J20*E31)</f>
        <v>142.56</v>
      </c>
      <c r="L20" s="15"/>
      <c r="M20" s="15"/>
      <c r="N20" s="15"/>
      <c r="O20" s="15"/>
      <c r="P20" s="48"/>
      <c r="Q20" s="48"/>
      <c r="R20" s="3"/>
      <c r="S20" s="15"/>
      <c r="T20" s="21" t="s">
        <v>7</v>
      </c>
      <c r="U20" s="37" t="n">
        <v>1.35</v>
      </c>
      <c r="V20" s="38" t="n">
        <f aca="false">(AVERAGE(P19,P26)*U20*P31)</f>
        <v>14.175</v>
      </c>
      <c r="W20" s="22"/>
    </row>
    <row r="21" customFormat="false" ht="18.75" hidden="false" customHeight="false" outlineLevel="0" collapsed="false">
      <c r="B21" s="12"/>
      <c r="C21" s="15"/>
      <c r="D21" s="15"/>
      <c r="G21" s="3"/>
      <c r="H21" s="15"/>
      <c r="I21" s="21"/>
      <c r="J21" s="37"/>
      <c r="K21" s="38"/>
      <c r="L21" s="15"/>
      <c r="M21" s="15"/>
      <c r="N21" s="15"/>
      <c r="O21" s="15"/>
      <c r="R21" s="3"/>
      <c r="S21" s="15"/>
      <c r="T21" s="21"/>
      <c r="U21" s="37"/>
      <c r="V21" s="38"/>
      <c r="W21" s="22"/>
    </row>
    <row r="22" customFormat="false" ht="18.75" hidden="false" customHeight="false" outlineLevel="0" collapsed="false">
      <c r="B22" s="12"/>
      <c r="C22" s="15"/>
      <c r="D22" s="15"/>
      <c r="E22" s="42" t="n">
        <f aca="false">AVERAGE(E19,E26)</f>
        <v>1.2</v>
      </c>
      <c r="F22" s="42"/>
      <c r="G22" s="3"/>
      <c r="H22" s="15"/>
      <c r="I22" s="21"/>
      <c r="J22" s="37"/>
      <c r="K22" s="38"/>
      <c r="L22" s="15"/>
      <c r="M22" s="15"/>
      <c r="N22" s="15"/>
      <c r="O22" s="15"/>
      <c r="P22" s="42" t="n">
        <f aca="false">AVERAGE(P19,P26)</f>
        <v>1.75</v>
      </c>
      <c r="Q22" s="42"/>
      <c r="R22" s="3"/>
      <c r="S22" s="15"/>
      <c r="T22" s="21"/>
      <c r="U22" s="37"/>
      <c r="V22" s="38"/>
      <c r="W22" s="22"/>
    </row>
    <row r="23" customFormat="false" ht="18.75" hidden="false" customHeight="false" outlineLevel="0" collapsed="false">
      <c r="B23" s="12"/>
      <c r="C23" s="15"/>
      <c r="D23" s="15"/>
      <c r="E23" s="43"/>
      <c r="F23" s="44"/>
      <c r="G23" s="3"/>
      <c r="H23" s="15"/>
      <c r="I23" s="21"/>
      <c r="J23" s="37"/>
      <c r="K23" s="38"/>
      <c r="L23" s="15"/>
      <c r="M23" s="15"/>
      <c r="N23" s="15"/>
      <c r="O23" s="15"/>
      <c r="P23" s="43"/>
      <c r="Q23" s="44"/>
      <c r="R23" s="3"/>
      <c r="S23" s="15"/>
      <c r="T23" s="21"/>
      <c r="U23" s="37"/>
      <c r="V23" s="38"/>
      <c r="W23" s="22"/>
    </row>
    <row r="24" customFormat="false" ht="18.75" hidden="false" customHeight="false" outlineLevel="0" collapsed="false">
      <c r="B24" s="12"/>
      <c r="C24" s="15"/>
      <c r="D24" s="15"/>
      <c r="E24" s="36"/>
      <c r="F24" s="36"/>
      <c r="G24" s="15"/>
      <c r="H24" s="15"/>
      <c r="I24" s="21"/>
      <c r="J24" s="37"/>
      <c r="K24" s="38"/>
      <c r="L24" s="15"/>
      <c r="M24" s="15"/>
      <c r="N24" s="15"/>
      <c r="O24" s="15"/>
      <c r="P24" s="36"/>
      <c r="Q24" s="36"/>
      <c r="R24" s="15"/>
      <c r="S24" s="15"/>
      <c r="T24" s="21"/>
      <c r="U24" s="37"/>
      <c r="V24" s="38"/>
      <c r="W24" s="22"/>
    </row>
    <row r="25" customFormat="false" ht="18.75" hidden="false" customHeight="false" outlineLevel="0" collapsed="false">
      <c r="B25" s="12"/>
      <c r="C25" s="15"/>
      <c r="D25" s="15"/>
      <c r="E25" s="46" t="s">
        <v>21</v>
      </c>
      <c r="F25" s="46"/>
      <c r="G25" s="3"/>
      <c r="H25" s="15"/>
      <c r="I25" s="21"/>
      <c r="J25" s="37"/>
      <c r="K25" s="38"/>
      <c r="L25" s="15"/>
      <c r="M25" s="15"/>
      <c r="N25" s="15"/>
      <c r="O25" s="15"/>
      <c r="P25" s="46" t="s">
        <v>21</v>
      </c>
      <c r="Q25" s="46"/>
      <c r="R25" s="3"/>
      <c r="S25" s="15"/>
      <c r="T25" s="21"/>
      <c r="U25" s="37"/>
      <c r="V25" s="38"/>
      <c r="W25" s="22"/>
    </row>
    <row r="26" customFormat="false" ht="18.75" hidden="false" customHeight="false" outlineLevel="0" collapsed="false">
      <c r="B26" s="12"/>
      <c r="C26" s="15"/>
      <c r="D26" s="15"/>
      <c r="E26" s="33" t="n">
        <v>1</v>
      </c>
      <c r="F26" s="33"/>
      <c r="G26" s="3"/>
      <c r="H26" s="15"/>
      <c r="I26" s="21"/>
      <c r="J26" s="37"/>
      <c r="K26" s="38"/>
      <c r="L26" s="15"/>
      <c r="M26" s="15"/>
      <c r="N26" s="15"/>
      <c r="O26" s="15"/>
      <c r="P26" s="33" t="n">
        <v>1.5</v>
      </c>
      <c r="Q26" s="33"/>
      <c r="R26" s="3"/>
      <c r="S26" s="15"/>
      <c r="T26" s="21"/>
      <c r="U26" s="37"/>
      <c r="V26" s="38"/>
      <c r="W26" s="22"/>
    </row>
    <row r="27" customFormat="false" ht="18.75" hidden="false" customHeight="false" outlineLevel="0" collapsed="false">
      <c r="B27" s="12"/>
      <c r="C27" s="15"/>
      <c r="D27" s="15"/>
      <c r="E27" s="50" t="n">
        <f aca="false">AVERAGE(E26,E29)</f>
        <v>1</v>
      </c>
      <c r="F27" s="50"/>
      <c r="G27" s="3"/>
      <c r="H27" s="15"/>
      <c r="I27" s="21" t="s">
        <v>23</v>
      </c>
      <c r="J27" s="37" t="n">
        <v>0.2</v>
      </c>
      <c r="K27" s="51" t="n">
        <f aca="false">(AVERAGE(E26,E29)*J27*E31)</f>
        <v>17.6</v>
      </c>
      <c r="L27" s="15"/>
      <c r="M27" s="15"/>
      <c r="N27" s="15"/>
      <c r="O27" s="15"/>
      <c r="P27" s="50" t="n">
        <f aca="false">AVERAGE(P26,P29)</f>
        <v>1.5</v>
      </c>
      <c r="Q27" s="50"/>
      <c r="R27" s="3"/>
      <c r="S27" s="15"/>
      <c r="T27" s="21" t="s">
        <v>23</v>
      </c>
      <c r="U27" s="37" t="n">
        <v>0.2</v>
      </c>
      <c r="V27" s="51" t="n">
        <f aca="false">(AVERAGE(P26,P29)*U27*P31)</f>
        <v>1.8</v>
      </c>
      <c r="W27" s="22"/>
    </row>
    <row r="28" customFormat="false" ht="18.75" hidden="false" customHeight="false" outlineLevel="0" collapsed="false">
      <c r="B28" s="12"/>
      <c r="C28" s="15"/>
      <c r="D28" s="15"/>
      <c r="E28" s="52" t="s">
        <v>24</v>
      </c>
      <c r="F28" s="52"/>
      <c r="G28" s="3"/>
      <c r="H28" s="15"/>
      <c r="I28" s="15"/>
      <c r="J28" s="15"/>
      <c r="K28" s="53"/>
      <c r="L28" s="15"/>
      <c r="M28" s="15"/>
      <c r="N28" s="15"/>
      <c r="O28" s="15"/>
      <c r="P28" s="52" t="s">
        <v>24</v>
      </c>
      <c r="Q28" s="52"/>
      <c r="R28" s="3"/>
      <c r="S28" s="15"/>
      <c r="T28" s="15"/>
      <c r="U28" s="15"/>
      <c r="V28" s="15"/>
      <c r="W28" s="22"/>
    </row>
    <row r="29" customFormat="false" ht="18.75" hidden="false" customHeight="false" outlineLevel="0" collapsed="false">
      <c r="B29" s="12"/>
      <c r="C29" s="15"/>
      <c r="D29" s="15"/>
      <c r="E29" s="54" t="n">
        <v>1</v>
      </c>
      <c r="F29" s="54"/>
      <c r="G29" s="15"/>
      <c r="H29" s="17" t="s">
        <v>25</v>
      </c>
      <c r="I29" s="17"/>
      <c r="J29" s="55" t="n">
        <f aca="false">SUM(J14:J28)</f>
        <v>2.67</v>
      </c>
      <c r="K29" s="56" t="n">
        <f aca="false">SUM(K14:K28)</f>
        <v>315.392</v>
      </c>
      <c r="L29" s="15"/>
      <c r="M29" s="15"/>
      <c r="N29" s="15"/>
      <c r="O29" s="15"/>
      <c r="P29" s="54" t="n">
        <v>1.5</v>
      </c>
      <c r="Q29" s="54"/>
      <c r="R29" s="15"/>
      <c r="S29" s="17" t="s">
        <v>25</v>
      </c>
      <c r="T29" s="17"/>
      <c r="U29" s="55" t="n">
        <f aca="false">SUM(U14:U28)</f>
        <v>2.67</v>
      </c>
      <c r="V29" s="56" t="n">
        <f aca="false">SUM(V14:V28)</f>
        <v>31.095</v>
      </c>
      <c r="W29" s="22"/>
    </row>
    <row r="30" customFormat="false" ht="18.75" hidden="false" customHeight="false" outlineLevel="0" collapsed="false">
      <c r="B30" s="1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22"/>
    </row>
    <row r="31" customFormat="false" ht="18.75" hidden="false" customHeight="false" outlineLevel="0" collapsed="false">
      <c r="B31" s="12"/>
      <c r="C31" s="19" t="s">
        <v>45</v>
      </c>
      <c r="D31" s="19"/>
      <c r="E31" s="86" t="n">
        <v>88</v>
      </c>
      <c r="F31" s="86"/>
      <c r="G31" s="17"/>
      <c r="H31" s="17"/>
      <c r="I31" s="17"/>
      <c r="J31" s="62"/>
      <c r="K31" s="58"/>
      <c r="L31" s="15"/>
      <c r="M31" s="15"/>
      <c r="N31" s="19" t="s">
        <v>45</v>
      </c>
      <c r="O31" s="19"/>
      <c r="P31" s="86" t="n">
        <v>6</v>
      </c>
      <c r="Q31" s="86"/>
      <c r="R31" s="17"/>
      <c r="S31" s="17"/>
      <c r="T31" s="17"/>
      <c r="U31" s="55"/>
      <c r="V31" s="56"/>
      <c r="W31" s="22"/>
    </row>
    <row r="32" customFormat="false" ht="18.75" hidden="false" customHeight="false" outlineLevel="0" collapsed="false">
      <c r="B32" s="12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22"/>
    </row>
    <row r="33" customFormat="false" ht="18.75" hidden="false" customHeight="false" outlineLevel="0" collapsed="false">
      <c r="B33" s="12"/>
      <c r="C33" s="17"/>
      <c r="D33" s="17"/>
      <c r="E33" s="26"/>
      <c r="F33" s="26"/>
      <c r="G33" s="3"/>
      <c r="H33" s="3"/>
      <c r="I33" s="3"/>
      <c r="J33" s="62"/>
      <c r="K33" s="15"/>
      <c r="L33" s="15"/>
      <c r="M33" s="15"/>
      <c r="N33" s="17"/>
      <c r="O33" s="17"/>
      <c r="P33" s="26"/>
      <c r="Q33" s="26"/>
      <c r="R33" s="3"/>
      <c r="S33" s="3"/>
      <c r="T33" s="3"/>
      <c r="U33" s="62"/>
      <c r="V33" s="15"/>
      <c r="W33" s="22"/>
    </row>
    <row r="34" customFormat="false" ht="18.75" hidden="false" customHeight="false" outlineLevel="0" collapsed="false">
      <c r="B34" s="12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22"/>
    </row>
    <row r="35" customFormat="false" ht="18.75" hidden="false" customHeight="false" outlineLevel="0" collapsed="false"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22"/>
    </row>
    <row r="36" customFormat="false" ht="18.75" hidden="false" customHeight="false" outlineLevel="0" collapsed="false">
      <c r="B36" s="12"/>
      <c r="C36" s="31"/>
      <c r="D36" s="31"/>
      <c r="E36" s="31"/>
      <c r="F36" s="31"/>
      <c r="G36" s="3"/>
      <c r="H36" s="3"/>
      <c r="I36" s="15"/>
      <c r="J36" s="15"/>
      <c r="K36" s="15"/>
      <c r="L36" s="15"/>
      <c r="M36" s="15"/>
      <c r="N36" s="31"/>
      <c r="O36" s="31"/>
      <c r="P36" s="31"/>
      <c r="Q36" s="31"/>
      <c r="R36" s="3"/>
      <c r="S36" s="3"/>
      <c r="T36" s="15"/>
      <c r="U36" s="15"/>
      <c r="V36" s="15"/>
      <c r="W36" s="22"/>
    </row>
    <row r="37" customFormat="false" ht="18.75" hidden="false" customHeight="false" outlineLevel="0" collapsed="false">
      <c r="B37" s="80"/>
      <c r="C37" s="80"/>
      <c r="D37" s="80"/>
      <c r="E37" s="26"/>
      <c r="F37" s="26"/>
      <c r="G37" s="18"/>
      <c r="H37" s="18"/>
      <c r="I37" s="15"/>
      <c r="J37" s="15"/>
      <c r="K37" s="15"/>
      <c r="L37" s="15"/>
      <c r="M37" s="17"/>
      <c r="N37" s="17"/>
      <c r="O37" s="17"/>
      <c r="P37" s="26"/>
      <c r="Q37" s="26"/>
      <c r="R37" s="18"/>
      <c r="S37" s="18"/>
      <c r="T37" s="15"/>
      <c r="U37" s="15"/>
      <c r="V37" s="15"/>
      <c r="W37" s="22"/>
    </row>
    <row r="38" customFormat="false" ht="18.75" hidden="false" customHeight="false" outlineLevel="0" collapsed="false">
      <c r="B38" s="12"/>
      <c r="C38" s="15"/>
      <c r="D38" s="15"/>
      <c r="E38" s="32" t="s">
        <v>15</v>
      </c>
      <c r="F38" s="32"/>
      <c r="G38" s="3"/>
      <c r="H38" s="15"/>
      <c r="I38" s="15"/>
      <c r="J38" s="15"/>
      <c r="K38" s="15"/>
      <c r="L38" s="15"/>
      <c r="M38" s="15"/>
      <c r="N38" s="15"/>
      <c r="O38" s="15"/>
      <c r="P38" s="30" t="s">
        <v>14</v>
      </c>
      <c r="Q38" s="30"/>
      <c r="R38" s="30"/>
      <c r="S38" s="30"/>
      <c r="T38" s="30"/>
      <c r="U38" s="30"/>
      <c r="V38" s="30"/>
      <c r="W38" s="22"/>
    </row>
    <row r="39" customFormat="false" ht="18.75" hidden="false" customHeight="false" outlineLevel="0" collapsed="false">
      <c r="B39" s="12"/>
      <c r="C39" s="15"/>
      <c r="D39" s="15"/>
      <c r="E39" s="54" t="n">
        <v>1.7</v>
      </c>
      <c r="F39" s="54"/>
      <c r="G39" s="3"/>
      <c r="H39" s="15"/>
      <c r="I39" s="15"/>
      <c r="J39" s="31" t="s">
        <v>16</v>
      </c>
      <c r="K39" s="34" t="s">
        <v>17</v>
      </c>
      <c r="L39" s="15"/>
      <c r="M39" s="87" t="str">
        <f aca="false">CONCATENATE("(","1.Kesit Kazı Toplamı"," + ","2.Kesit Kazı Toplamı ","+ ","3.Kesit Kazı Toplamı ","+ ","Kalan Kısım Kazı Toplamı",")")</f>
        <v>(1.Kesit Kazı Toplamı + 2.Kesit Kazı Toplamı + 3.Kesit Kazı Toplamı + Kalan Kısım Kazı Toplamı)</v>
      </c>
      <c r="N39" s="87"/>
      <c r="O39" s="87"/>
      <c r="P39" s="87"/>
      <c r="Q39" s="87"/>
      <c r="R39" s="87"/>
      <c r="S39" s="87"/>
      <c r="T39" s="87"/>
      <c r="U39" s="87"/>
      <c r="V39" s="87"/>
      <c r="W39" s="87"/>
    </row>
    <row r="40" customFormat="false" ht="18.75" hidden="false" customHeight="false" outlineLevel="0" collapsed="false">
      <c r="B40" s="12"/>
      <c r="C40" s="15"/>
      <c r="D40" s="15"/>
      <c r="E40" s="36"/>
      <c r="F40" s="36"/>
      <c r="G40" s="15"/>
      <c r="H40" s="15"/>
      <c r="I40" s="21" t="s">
        <v>5</v>
      </c>
      <c r="J40" s="37" t="n">
        <v>1.67</v>
      </c>
      <c r="K40" s="38" t="n">
        <f aca="false">((AVERAGE(E39,E45)*J40)*E57)</f>
        <v>60.9216</v>
      </c>
      <c r="L40" s="15"/>
      <c r="M40" s="15"/>
      <c r="N40" s="15"/>
      <c r="O40" s="15"/>
      <c r="W40" s="22"/>
    </row>
    <row r="41" customFormat="false" ht="18.75" hidden="false" customHeight="false" outlineLevel="0" collapsed="false">
      <c r="B41" s="12"/>
      <c r="C41" s="15"/>
      <c r="D41" s="15"/>
      <c r="G41" s="15"/>
      <c r="H41" s="15"/>
      <c r="I41" s="21"/>
      <c r="J41" s="37"/>
      <c r="K41" s="38"/>
      <c r="L41" s="15"/>
      <c r="M41" s="15"/>
      <c r="N41" s="15"/>
      <c r="O41" s="15"/>
      <c r="P41" s="35" t="str">
        <f aca="false">CONCATENATE("( ",K29," + ",V29," + ",K55," + "," (",F4," x ",J57," x ",G65,") ",,")"," = ",(ROUND(K29+V29+K55+K57,2))," m³ ")</f>
        <v>( 315,392 + 31,095 + 95,1216 +  (1,22 x 2,675 x 0) ) = 441,61 m³</v>
      </c>
      <c r="Q41" s="35"/>
      <c r="R41" s="35"/>
      <c r="S41" s="35"/>
      <c r="T41" s="35"/>
      <c r="U41" s="35"/>
      <c r="V41" s="35"/>
      <c r="W41" s="22"/>
    </row>
    <row r="42" customFormat="false" ht="18.75" hidden="false" customHeight="false" outlineLevel="0" collapsed="false">
      <c r="B42" s="12"/>
      <c r="C42" s="15"/>
      <c r="D42" s="15"/>
      <c r="E42" s="42" t="n">
        <f aca="false">AVERAGE(E39,E45)</f>
        <v>1.6</v>
      </c>
      <c r="F42" s="42"/>
      <c r="G42" s="15"/>
      <c r="H42" s="15"/>
      <c r="I42" s="21"/>
      <c r="J42" s="37"/>
      <c r="K42" s="38"/>
      <c r="L42" s="15"/>
      <c r="M42" s="15"/>
      <c r="N42" s="15"/>
      <c r="O42" s="15"/>
      <c r="P42" s="36"/>
      <c r="Q42" s="36"/>
      <c r="R42" s="15"/>
      <c r="S42" s="15"/>
      <c r="T42" s="39"/>
      <c r="U42" s="40"/>
      <c r="V42" s="41"/>
      <c r="W42" s="22"/>
    </row>
    <row r="43" customFormat="false" ht="18.75" hidden="false" customHeight="false" outlineLevel="0" collapsed="false">
      <c r="B43" s="12"/>
      <c r="C43" s="15"/>
      <c r="D43" s="15"/>
      <c r="E43" s="43"/>
      <c r="F43" s="44"/>
      <c r="G43" s="15"/>
      <c r="H43" s="15"/>
      <c r="I43" s="21"/>
      <c r="J43" s="37"/>
      <c r="K43" s="38"/>
      <c r="L43" s="15"/>
      <c r="M43" s="15"/>
      <c r="N43" s="15"/>
      <c r="O43" s="15"/>
      <c r="P43" s="36"/>
      <c r="Q43" s="36"/>
      <c r="R43" s="15"/>
      <c r="S43" s="15"/>
      <c r="T43" s="39"/>
      <c r="U43" s="40"/>
      <c r="V43" s="41"/>
      <c r="W43" s="22"/>
    </row>
    <row r="44" customFormat="false" ht="18.75" hidden="false" customHeight="false" outlineLevel="0" collapsed="false">
      <c r="B44" s="12"/>
      <c r="C44" s="15"/>
      <c r="D44" s="15"/>
      <c r="E44" s="46" t="s">
        <v>19</v>
      </c>
      <c r="F44" s="46"/>
      <c r="G44" s="3"/>
      <c r="H44" s="15"/>
      <c r="I44" s="21"/>
      <c r="J44" s="37"/>
      <c r="K44" s="38"/>
      <c r="L44" s="15"/>
      <c r="M44" s="15"/>
      <c r="N44" s="15"/>
      <c r="O44" s="15"/>
      <c r="P44" s="30" t="s">
        <v>18</v>
      </c>
      <c r="Q44" s="30"/>
      <c r="R44" s="30"/>
      <c r="S44" s="30"/>
      <c r="T44" s="30"/>
      <c r="U44" s="30"/>
      <c r="V44" s="30"/>
      <c r="W44" s="22"/>
    </row>
    <row r="45" customFormat="false" ht="18.75" hidden="false" customHeight="false" outlineLevel="0" collapsed="false">
      <c r="B45" s="12"/>
      <c r="C45" s="15"/>
      <c r="D45" s="15"/>
      <c r="E45" s="47" t="n">
        <v>1.5</v>
      </c>
      <c r="F45" s="47"/>
      <c r="G45" s="3"/>
      <c r="H45" s="15"/>
      <c r="I45" s="21"/>
      <c r="J45" s="37"/>
      <c r="K45" s="38"/>
      <c r="L45" s="15"/>
      <c r="M45" s="15"/>
      <c r="N45" s="15"/>
      <c r="O45" s="15"/>
      <c r="P45" s="35" t="str">
        <f aca="false">CONCATENATE("( (",C5,"+",C6,") / 2 ) + ",C7," ) ")</f>
        <v>( (H1+H2) / 2 ) + Yataklama H )</v>
      </c>
      <c r="Q45" s="35"/>
      <c r="R45" s="35"/>
      <c r="S45" s="35"/>
      <c r="T45" s="35"/>
      <c r="U45" s="35"/>
      <c r="V45" s="35"/>
      <c r="W45" s="22"/>
    </row>
    <row r="46" customFormat="false" ht="18.75" hidden="false" customHeight="false" outlineLevel="0" collapsed="false">
      <c r="B46" s="12"/>
      <c r="C46" s="15"/>
      <c r="D46" s="15"/>
      <c r="E46" s="88"/>
      <c r="F46" s="88"/>
      <c r="G46" s="3"/>
      <c r="H46" s="15"/>
      <c r="I46" s="21" t="s">
        <v>7</v>
      </c>
      <c r="J46" s="37" t="n">
        <v>0.8</v>
      </c>
      <c r="K46" s="38" t="n">
        <f aca="false">(AVERAGE(E45,E52)*J46*E57)</f>
        <v>27.36</v>
      </c>
      <c r="L46" s="15"/>
      <c r="M46" s="15"/>
      <c r="N46" s="15"/>
      <c r="O46" s="15"/>
      <c r="W46" s="22"/>
    </row>
    <row r="47" customFormat="false" ht="18.75" hidden="false" customHeight="false" outlineLevel="0" collapsed="false">
      <c r="B47" s="12"/>
      <c r="C47" s="15"/>
      <c r="D47" s="15"/>
      <c r="G47" s="3"/>
      <c r="H47" s="15"/>
      <c r="I47" s="21"/>
      <c r="J47" s="37"/>
      <c r="K47" s="38"/>
      <c r="L47" s="15"/>
      <c r="M47" s="15"/>
      <c r="N47" s="15"/>
      <c r="O47" s="15"/>
      <c r="P47" s="35" t="str">
        <f aca="false">CONCATENATE("( (",F5,"+",F6,") / 2 ) + ",F7," = ",(AVERAGE(F5,F6)+F7)," m ")</f>
        <v>( (2,4+2,55) / 2 ) + 0,2 = 2,675 m</v>
      </c>
      <c r="Q47" s="35"/>
      <c r="R47" s="35"/>
      <c r="S47" s="35"/>
      <c r="T47" s="35"/>
      <c r="U47" s="35"/>
      <c r="V47" s="35"/>
      <c r="W47" s="22"/>
    </row>
    <row r="48" customFormat="false" ht="18.75" hidden="false" customHeight="false" outlineLevel="0" collapsed="false">
      <c r="B48" s="12"/>
      <c r="C48" s="15"/>
      <c r="D48" s="15"/>
      <c r="E48" s="42" t="n">
        <f aca="false">AVERAGE(E45,E52)</f>
        <v>1.5</v>
      </c>
      <c r="F48" s="42"/>
      <c r="G48" s="3"/>
      <c r="H48" s="15"/>
      <c r="I48" s="21"/>
      <c r="J48" s="37"/>
      <c r="K48" s="38"/>
      <c r="L48" s="15"/>
      <c r="M48" s="15"/>
      <c r="N48" s="15"/>
      <c r="O48" s="15"/>
      <c r="W48" s="22"/>
    </row>
    <row r="49" customFormat="false" ht="18.75" hidden="false" customHeight="false" outlineLevel="0" collapsed="false">
      <c r="B49" s="12"/>
      <c r="C49" s="15"/>
      <c r="D49" s="15"/>
      <c r="E49" s="43"/>
      <c r="F49" s="44"/>
      <c r="G49" s="3"/>
      <c r="H49" s="15"/>
      <c r="I49" s="21"/>
      <c r="J49" s="37"/>
      <c r="K49" s="38"/>
      <c r="L49" s="15"/>
      <c r="M49" s="15"/>
      <c r="N49" s="15"/>
      <c r="O49" s="15"/>
      <c r="P49" s="30" t="s">
        <v>20</v>
      </c>
      <c r="Q49" s="30"/>
      <c r="R49" s="30"/>
      <c r="S49" s="30"/>
      <c r="T49" s="30"/>
      <c r="U49" s="30"/>
      <c r="V49" s="30"/>
      <c r="W49" s="22"/>
    </row>
    <row r="50" customFormat="false" ht="18.75" hidden="false" customHeight="false" outlineLevel="0" collapsed="false">
      <c r="B50" s="12"/>
      <c r="C50" s="15"/>
      <c r="D50" s="15"/>
      <c r="E50" s="36"/>
      <c r="F50" s="36"/>
      <c r="G50" s="15"/>
      <c r="H50" s="15"/>
      <c r="I50" s="21"/>
      <c r="J50" s="37"/>
      <c r="K50" s="38"/>
      <c r="L50" s="15"/>
      <c r="M50" s="15"/>
      <c r="N50" s="15"/>
      <c r="O50" s="15"/>
      <c r="P50" s="28" t="n">
        <f aca="false">F8</f>
        <v>155.7</v>
      </c>
      <c r="Q50" s="28"/>
      <c r="R50" s="28"/>
      <c r="S50" s="28"/>
      <c r="T50" s="28"/>
      <c r="U50" s="28"/>
      <c r="V50" s="28"/>
      <c r="W50" s="22"/>
    </row>
    <row r="51" customFormat="false" ht="18.75" hidden="false" customHeight="false" outlineLevel="0" collapsed="false">
      <c r="B51" s="12"/>
      <c r="C51" s="15"/>
      <c r="D51" s="15"/>
      <c r="E51" s="46" t="s">
        <v>21</v>
      </c>
      <c r="F51" s="46"/>
      <c r="G51" s="3"/>
      <c r="H51" s="15"/>
      <c r="I51" s="21"/>
      <c r="J51" s="37"/>
      <c r="K51" s="38"/>
      <c r="L51" s="15"/>
      <c r="M51" s="15"/>
      <c r="N51" s="15"/>
      <c r="O51" s="15"/>
      <c r="P51" s="46"/>
      <c r="Q51" s="46"/>
      <c r="R51" s="3"/>
      <c r="S51" s="15"/>
      <c r="T51" s="21"/>
      <c r="U51" s="49"/>
      <c r="V51" s="18"/>
      <c r="W51" s="22"/>
    </row>
    <row r="52" customFormat="false" ht="18.75" hidden="false" customHeight="false" outlineLevel="0" collapsed="false">
      <c r="B52" s="12"/>
      <c r="C52" s="15"/>
      <c r="D52" s="15"/>
      <c r="E52" s="33" t="n">
        <v>1.5</v>
      </c>
      <c r="F52" s="33"/>
      <c r="G52" s="3"/>
      <c r="H52" s="15"/>
      <c r="I52" s="21"/>
      <c r="J52" s="37"/>
      <c r="K52" s="38"/>
      <c r="L52" s="15"/>
      <c r="M52" s="15"/>
      <c r="N52" s="15"/>
      <c r="O52" s="30" t="s">
        <v>22</v>
      </c>
      <c r="P52" s="30"/>
      <c r="Q52" s="30"/>
      <c r="R52" s="30"/>
      <c r="S52" s="30"/>
      <c r="T52" s="30"/>
      <c r="U52" s="30"/>
      <c r="V52" s="30"/>
      <c r="W52" s="22"/>
    </row>
    <row r="53" customFormat="false" ht="18.75" hidden="false" customHeight="false" outlineLevel="0" collapsed="false">
      <c r="B53" s="12"/>
      <c r="C53" s="15"/>
      <c r="D53" s="15"/>
      <c r="E53" s="50" t="n">
        <f aca="false">AVERAGE(E52,E55)</f>
        <v>1.5</v>
      </c>
      <c r="F53" s="50"/>
      <c r="G53" s="3"/>
      <c r="H53" s="15"/>
      <c r="I53" s="21" t="s">
        <v>23</v>
      </c>
      <c r="J53" s="37" t="n">
        <v>0.2</v>
      </c>
      <c r="K53" s="51" t="n">
        <f aca="false">(AVERAGE(E52,E55)*J53*E57)</f>
        <v>6.84</v>
      </c>
      <c r="L53" s="15"/>
      <c r="M53" s="15"/>
      <c r="N53" s="15"/>
      <c r="O53" s="28" t="str">
        <f aca="false">CONCATENATE("(",P38," / ",P44," / ",P49,")")</f>
        <v>(Toplam Kazı Hacmi / Ortalama Kazı Derinliği / Baca Aralığı Toplam Uzunluk)</v>
      </c>
      <c r="P53" s="28"/>
      <c r="Q53" s="28"/>
      <c r="R53" s="28"/>
      <c r="S53" s="28"/>
      <c r="T53" s="28"/>
      <c r="U53" s="28"/>
      <c r="V53" s="28"/>
      <c r="W53" s="22"/>
    </row>
    <row r="54" customFormat="false" ht="18.75" hidden="false" customHeight="false" outlineLevel="0" collapsed="false">
      <c r="B54" s="12"/>
      <c r="C54" s="15"/>
      <c r="D54" s="15"/>
      <c r="E54" s="52" t="s">
        <v>24</v>
      </c>
      <c r="F54" s="52"/>
      <c r="G54" s="3"/>
      <c r="H54" s="15"/>
      <c r="I54" s="15"/>
      <c r="J54" s="15"/>
      <c r="K54" s="15"/>
      <c r="L54" s="15"/>
      <c r="M54" s="15"/>
      <c r="N54" s="15"/>
      <c r="O54" s="28"/>
      <c r="P54" s="28"/>
      <c r="Q54" s="28"/>
      <c r="R54" s="28"/>
      <c r="S54" s="28"/>
      <c r="T54" s="28"/>
      <c r="U54" s="28"/>
      <c r="V54" s="28"/>
      <c r="W54" s="22"/>
    </row>
    <row r="55" customFormat="false" ht="18.75" hidden="false" customHeight="false" outlineLevel="0" collapsed="false">
      <c r="B55" s="12"/>
      <c r="C55" s="15"/>
      <c r="D55" s="15"/>
      <c r="E55" s="54" t="n">
        <v>1.5</v>
      </c>
      <c r="F55" s="54"/>
      <c r="G55" s="15"/>
      <c r="H55" s="17" t="s">
        <v>25</v>
      </c>
      <c r="I55" s="17"/>
      <c r="J55" s="55" t="n">
        <f aca="false">SUM(J40:J54)</f>
        <v>2.67</v>
      </c>
      <c r="K55" s="56" t="n">
        <f aca="false">SUM(K40:K54)</f>
        <v>95.1216</v>
      </c>
      <c r="L55" s="15"/>
      <c r="M55" s="15"/>
      <c r="N55" s="15"/>
      <c r="O55" s="28" t="str">
        <f aca="false">CONCATENATE("( ",ROUND(K29+V29+K55+K57,2)," / ",AVERAGE(F5,F6)+F7," / ",F8," ) = ",(ROUND(((K29+V29+K55)/(AVERAGE(F5,F6)+F7)/F8),2))," m")</f>
        <v>( 441,61 / 2,675 / 155,7 ) = 1,06 m</v>
      </c>
      <c r="P55" s="28"/>
      <c r="Q55" s="28"/>
      <c r="R55" s="28"/>
      <c r="S55" s="28"/>
      <c r="T55" s="28"/>
      <c r="U55" s="28"/>
      <c r="V55" s="28"/>
      <c r="W55" s="22"/>
    </row>
    <row r="56" customFormat="false" ht="18.75" hidden="false" customHeight="false" outlineLevel="0" collapsed="false"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22"/>
    </row>
    <row r="57" customFormat="false" ht="26.25" hidden="false" customHeight="true" outlineLevel="0" collapsed="false">
      <c r="B57" s="12"/>
      <c r="C57" s="19" t="s">
        <v>45</v>
      </c>
      <c r="D57" s="19"/>
      <c r="E57" s="86" t="n">
        <v>22.8</v>
      </c>
      <c r="F57" s="86"/>
      <c r="G57" s="89" t="s">
        <v>26</v>
      </c>
      <c r="H57" s="89"/>
      <c r="I57" s="89"/>
      <c r="J57" s="90" t="n">
        <f aca="false">(F5+F6)/2+F7</f>
        <v>2.675</v>
      </c>
      <c r="K57" s="91" t="n">
        <f aca="false">F4*(((F5+F6)/2+F7)*G65)</f>
        <v>0</v>
      </c>
      <c r="L57" s="15"/>
      <c r="M57" s="15"/>
      <c r="N57" s="17"/>
      <c r="O57" s="17"/>
      <c r="P57" s="26"/>
      <c r="Q57" s="26"/>
      <c r="R57" s="15"/>
      <c r="U57" s="62"/>
      <c r="V57" s="58"/>
      <c r="W57" s="22"/>
    </row>
    <row r="58" customFormat="false" ht="18.75" hidden="false" customHeight="false" outlineLevel="0" collapsed="false"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22"/>
    </row>
    <row r="59" customFormat="false" ht="18.75" hidden="false" customHeight="false" outlineLevel="0" collapsed="false">
      <c r="B59" s="12"/>
      <c r="G59" s="15"/>
      <c r="H59" s="15"/>
      <c r="I59" s="15"/>
      <c r="J59" s="15"/>
      <c r="K59" s="15"/>
      <c r="L59" s="15"/>
      <c r="M59" s="15"/>
      <c r="N59" s="17"/>
      <c r="O59" s="17"/>
      <c r="P59" s="59" t="s">
        <v>22</v>
      </c>
      <c r="Q59" s="59"/>
      <c r="R59" s="59"/>
      <c r="S59" s="59"/>
      <c r="T59" s="60" t="n">
        <f aca="false">ROUND(((K29+V29+K55+K57)/J57/F8),2)</f>
        <v>1.06</v>
      </c>
      <c r="U59" s="60"/>
      <c r="V59" s="62"/>
      <c r="W59" s="22"/>
    </row>
    <row r="60" customFormat="false" ht="18.75" hidden="false" customHeight="false" outlineLevel="0" collapsed="false">
      <c r="B60" s="12"/>
      <c r="C60" s="17"/>
      <c r="D60" s="17"/>
      <c r="E60" s="63"/>
      <c r="F60" s="63"/>
      <c r="G60" s="15"/>
      <c r="H60" s="15"/>
      <c r="I60" s="15"/>
      <c r="J60" s="15"/>
      <c r="K60" s="15"/>
      <c r="L60" s="15"/>
      <c r="M60" s="15"/>
      <c r="N60" s="17"/>
      <c r="O60" s="17"/>
      <c r="P60" s="59"/>
      <c r="Q60" s="59"/>
      <c r="R60" s="59"/>
      <c r="S60" s="59"/>
      <c r="T60" s="60"/>
      <c r="U60" s="60"/>
      <c r="V60" s="62"/>
      <c r="W60" s="22"/>
    </row>
    <row r="61" customFormat="false" ht="18.75" hidden="false" customHeight="false" outlineLevel="0" collapsed="false">
      <c r="B61" s="12"/>
      <c r="C61" s="19" t="s">
        <v>46</v>
      </c>
      <c r="D61" s="19"/>
      <c r="E61" s="19"/>
      <c r="F61" s="19"/>
      <c r="G61" s="63" t="n">
        <f aca="false">E31+P31+E57</f>
        <v>116.8</v>
      </c>
      <c r="H61" s="63"/>
      <c r="I61" s="15"/>
      <c r="J61" s="15"/>
      <c r="K61" s="15"/>
      <c r="L61" s="15"/>
      <c r="M61" s="15"/>
      <c r="N61" s="17"/>
      <c r="O61" s="17"/>
      <c r="P61" s="26"/>
      <c r="Q61" s="26"/>
      <c r="R61" s="15"/>
      <c r="S61" s="15"/>
      <c r="T61" s="15"/>
      <c r="U61" s="15"/>
      <c r="V61" s="62"/>
      <c r="W61" s="22"/>
    </row>
    <row r="62" customFormat="false" ht="18.75" hidden="false" customHeight="false" outlineLevel="0" collapsed="false">
      <c r="B62" s="12"/>
      <c r="C62" s="19"/>
      <c r="D62" s="19"/>
      <c r="E62" s="63"/>
      <c r="F62" s="63"/>
      <c r="G62" s="53"/>
      <c r="H62" s="53"/>
      <c r="I62" s="15"/>
      <c r="J62" s="15"/>
      <c r="K62" s="15"/>
      <c r="L62" s="15"/>
      <c r="M62" s="15"/>
      <c r="N62" s="17"/>
      <c r="O62" s="17"/>
      <c r="P62" s="26"/>
      <c r="Q62" s="26"/>
      <c r="R62" s="15"/>
      <c r="S62" s="15"/>
      <c r="T62" s="15"/>
      <c r="U62" s="15"/>
      <c r="V62" s="62"/>
      <c r="W62" s="22"/>
    </row>
    <row r="63" customFormat="false" ht="18.75" hidden="false" customHeight="false" outlineLevel="0" collapsed="false">
      <c r="B63" s="12"/>
      <c r="C63" s="19" t="s">
        <v>28</v>
      </c>
      <c r="D63" s="19"/>
      <c r="E63" s="19"/>
      <c r="F63" s="19"/>
      <c r="G63" s="63" t="n">
        <f aca="false">F8</f>
        <v>155.7</v>
      </c>
      <c r="H63" s="63"/>
      <c r="I63" s="15"/>
      <c r="J63" s="15"/>
      <c r="K63" s="15"/>
      <c r="L63" s="15"/>
      <c r="M63" s="15"/>
      <c r="N63" s="17"/>
      <c r="O63" s="64" t="s">
        <v>30</v>
      </c>
      <c r="P63" s="64"/>
      <c r="Q63" s="25"/>
      <c r="R63" s="25"/>
      <c r="S63" s="25"/>
      <c r="T63" s="25"/>
      <c r="U63" s="65"/>
      <c r="V63" s="65"/>
      <c r="W63" s="22"/>
    </row>
    <row r="64" customFormat="false" ht="18.75" hidden="false" customHeight="false" outlineLevel="0" collapsed="false">
      <c r="B64" s="12"/>
      <c r="C64" s="17"/>
      <c r="D64" s="17"/>
      <c r="E64" s="63"/>
      <c r="F64" s="63"/>
      <c r="G64" s="15"/>
      <c r="H64" s="15"/>
      <c r="I64" s="15"/>
      <c r="J64" s="15"/>
      <c r="K64" s="15"/>
      <c r="L64" s="15"/>
      <c r="M64" s="15"/>
      <c r="N64" s="17"/>
      <c r="O64" s="17"/>
      <c r="P64" s="26"/>
      <c r="Q64" s="26"/>
      <c r="R64" s="15"/>
      <c r="S64" s="15"/>
      <c r="T64" s="15"/>
      <c r="U64" s="15"/>
      <c r="V64" s="62"/>
      <c r="W64" s="22"/>
    </row>
    <row r="65" customFormat="false" ht="18.75" hidden="false" customHeight="false" outlineLevel="0" collapsed="false">
      <c r="B65" s="12"/>
      <c r="C65" s="19" t="s">
        <v>29</v>
      </c>
      <c r="D65" s="19"/>
      <c r="E65" s="19"/>
      <c r="F65" s="19"/>
      <c r="G65" s="63" t="n">
        <f aca="false">F8-G63</f>
        <v>0</v>
      </c>
      <c r="H65" s="63"/>
      <c r="I65" s="15"/>
      <c r="J65" s="15"/>
      <c r="K65" s="15"/>
      <c r="L65" s="15"/>
      <c r="M65" s="15"/>
      <c r="N65" s="17"/>
      <c r="O65" s="17"/>
      <c r="P65" s="26"/>
      <c r="Q65" s="26"/>
      <c r="R65" s="15"/>
      <c r="S65" s="15"/>
      <c r="T65" s="15"/>
      <c r="U65" s="15"/>
      <c r="V65" s="62"/>
      <c r="W65" s="22"/>
    </row>
    <row r="66" customFormat="false" ht="18.75" hidden="false" customHeight="false" outlineLevel="0" collapsed="false">
      <c r="B66" s="12"/>
      <c r="C66" s="17"/>
      <c r="D66" s="17"/>
      <c r="E66" s="63"/>
      <c r="F66" s="63"/>
      <c r="G66" s="15"/>
      <c r="H66" s="15"/>
      <c r="I66" s="15"/>
      <c r="J66" s="15"/>
      <c r="K66" s="15"/>
      <c r="L66" s="15"/>
      <c r="M66" s="15"/>
      <c r="N66" s="17"/>
      <c r="O66" s="17"/>
      <c r="P66" s="26"/>
      <c r="Q66" s="26"/>
      <c r="R66" s="15"/>
      <c r="S66" s="15"/>
      <c r="T66" s="15"/>
      <c r="U66" s="15"/>
      <c r="V66" s="62"/>
      <c r="W66" s="22"/>
    </row>
    <row r="67" customFormat="false" ht="18.75" hidden="false" customHeight="false" outlineLevel="0" collapsed="false">
      <c r="B67" s="12"/>
      <c r="C67" s="17"/>
      <c r="D67" s="17"/>
      <c r="E67" s="63"/>
      <c r="F67" s="63"/>
      <c r="G67" s="15"/>
      <c r="H67" s="15"/>
      <c r="I67" s="15"/>
      <c r="J67" s="15"/>
      <c r="K67" s="15"/>
      <c r="L67" s="15"/>
      <c r="M67" s="15"/>
      <c r="N67" s="17"/>
      <c r="O67" s="17"/>
      <c r="P67" s="26"/>
      <c r="Q67" s="26"/>
      <c r="R67" s="15"/>
      <c r="S67" s="15"/>
      <c r="T67" s="15"/>
      <c r="U67" s="15"/>
      <c r="V67" s="62"/>
      <c r="W67" s="22"/>
    </row>
    <row r="68" customFormat="false" ht="18.75" hidden="false" customHeight="false" outlineLevel="0" collapsed="false">
      <c r="B68" s="12"/>
      <c r="C68" s="17"/>
      <c r="D68" s="17"/>
      <c r="E68" s="63"/>
      <c r="F68" s="63"/>
      <c r="G68" s="15"/>
      <c r="H68" s="15"/>
      <c r="I68" s="15"/>
      <c r="J68" s="15"/>
      <c r="K68" s="15"/>
      <c r="L68" s="15"/>
      <c r="M68" s="15"/>
      <c r="N68" s="17"/>
      <c r="O68" s="17"/>
      <c r="P68" s="26"/>
      <c r="Q68" s="26"/>
      <c r="R68" s="15"/>
      <c r="S68" s="15"/>
      <c r="T68" s="15"/>
      <c r="U68" s="15"/>
      <c r="V68" s="62"/>
      <c r="W68" s="22"/>
    </row>
    <row r="69" customFormat="false" ht="18.75" hidden="false" customHeight="false" outlineLevel="0" collapsed="false">
      <c r="B69" s="12"/>
      <c r="C69" s="17"/>
      <c r="D69" s="17"/>
      <c r="E69" s="63"/>
      <c r="F69" s="63"/>
      <c r="G69" s="15"/>
      <c r="H69" s="15"/>
      <c r="I69" s="15"/>
      <c r="J69" s="15"/>
      <c r="K69" s="15"/>
      <c r="L69" s="15"/>
      <c r="M69" s="15"/>
      <c r="N69" s="17"/>
      <c r="O69" s="17"/>
      <c r="P69" s="26"/>
      <c r="Q69" s="26"/>
      <c r="R69" s="15"/>
      <c r="S69" s="15"/>
      <c r="T69" s="15"/>
      <c r="U69" s="15"/>
      <c r="V69" s="62"/>
      <c r="W69" s="22"/>
    </row>
    <row r="70" customFormat="false" ht="18.75" hidden="false" customHeight="false" outlineLevel="0" collapsed="false">
      <c r="B70" s="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22"/>
    </row>
    <row r="71" customFormat="false" ht="18.75" hidden="false" customHeight="false" outlineLevel="0" collapsed="false">
      <c r="B71" s="83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5"/>
    </row>
    <row r="72" customFormat="false" ht="30" hidden="false" customHeight="true" outlineLevel="0" collapsed="false">
      <c r="B72" s="66" t="s">
        <v>31</v>
      </c>
      <c r="C72" s="66"/>
      <c r="D72" s="66"/>
      <c r="E72" s="66"/>
      <c r="F72" s="66"/>
      <c r="G72" s="66"/>
      <c r="H72" s="66"/>
      <c r="I72" s="66"/>
      <c r="J72" s="66" t="s">
        <v>32</v>
      </c>
      <c r="K72" s="66"/>
      <c r="L72" s="66"/>
      <c r="M72" s="66"/>
      <c r="N72" s="66"/>
      <c r="O72" s="66" t="s">
        <v>33</v>
      </c>
      <c r="P72" s="66"/>
      <c r="Q72" s="66"/>
      <c r="R72" s="66"/>
      <c r="S72" s="66"/>
      <c r="T72" s="66" t="s">
        <v>34</v>
      </c>
      <c r="U72" s="66"/>
      <c r="V72" s="66"/>
      <c r="W72" s="66"/>
    </row>
    <row r="73" customFormat="false" ht="31.5" hidden="false" customHeight="true" outlineLevel="0" collapsed="false">
      <c r="B73" s="67"/>
      <c r="C73" s="67"/>
      <c r="D73" s="67"/>
      <c r="E73" s="67"/>
      <c r="F73" s="67"/>
      <c r="G73" s="67"/>
      <c r="H73" s="67"/>
      <c r="I73" s="67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</row>
    <row r="74" customFormat="false" ht="31.5" hidden="false" customHeight="true" outlineLevel="0" collapsed="false">
      <c r="B74" s="67"/>
      <c r="C74" s="67"/>
      <c r="D74" s="67"/>
      <c r="E74" s="67"/>
      <c r="F74" s="67"/>
      <c r="G74" s="67"/>
      <c r="H74" s="67"/>
      <c r="I74" s="67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</row>
    <row r="75" customFormat="false" ht="31.5" hidden="false" customHeight="true" outlineLevel="0" collapsed="false">
      <c r="B75" s="67"/>
      <c r="C75" s="67"/>
      <c r="D75" s="67"/>
      <c r="E75" s="67"/>
      <c r="F75" s="67"/>
      <c r="G75" s="67"/>
      <c r="H75" s="67"/>
      <c r="I75" s="67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</row>
    <row r="76" customFormat="false" ht="31.5" hidden="false" customHeight="true" outlineLevel="0" collapsed="false">
      <c r="B76" s="67"/>
      <c r="C76" s="67"/>
      <c r="D76" s="67"/>
      <c r="E76" s="67"/>
      <c r="F76" s="67"/>
      <c r="G76" s="67"/>
      <c r="H76" s="67"/>
      <c r="I76" s="67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</row>
    <row r="77" customFormat="false" ht="31.5" hidden="false" customHeight="true" outlineLevel="0" collapsed="false">
      <c r="B77" s="67"/>
      <c r="C77" s="67"/>
      <c r="D77" s="67"/>
      <c r="E77" s="67"/>
      <c r="F77" s="67"/>
      <c r="G77" s="67"/>
      <c r="H77" s="67"/>
      <c r="I77" s="67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</row>
    <row r="78" customFormat="false" ht="31.5" hidden="false" customHeight="true" outlineLevel="0" collapsed="false">
      <c r="B78" s="67"/>
      <c r="C78" s="67"/>
      <c r="D78" s="67"/>
      <c r="E78" s="67"/>
      <c r="F78" s="67"/>
      <c r="G78" s="67"/>
      <c r="H78" s="67"/>
      <c r="I78" s="67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</row>
  </sheetData>
  <mergeCells count="134">
    <mergeCell ref="B1:W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2:F12"/>
    <mergeCell ref="P12:Q12"/>
    <mergeCell ref="E13:F13"/>
    <mergeCell ref="P13:Q13"/>
    <mergeCell ref="I14:I19"/>
    <mergeCell ref="J14:J19"/>
    <mergeCell ref="K14:K19"/>
    <mergeCell ref="T14:T19"/>
    <mergeCell ref="U14:U19"/>
    <mergeCell ref="V14:V19"/>
    <mergeCell ref="E16:F16"/>
    <mergeCell ref="P16:Q16"/>
    <mergeCell ref="E18:F18"/>
    <mergeCell ref="P18:Q18"/>
    <mergeCell ref="E19:F19"/>
    <mergeCell ref="P19:Q19"/>
    <mergeCell ref="E20:F20"/>
    <mergeCell ref="I20:I26"/>
    <mergeCell ref="J20:J26"/>
    <mergeCell ref="K20:K26"/>
    <mergeCell ref="P20:Q20"/>
    <mergeCell ref="T20:T26"/>
    <mergeCell ref="U20:U26"/>
    <mergeCell ref="V20:V26"/>
    <mergeCell ref="E22:F22"/>
    <mergeCell ref="P22:Q22"/>
    <mergeCell ref="E25:F25"/>
    <mergeCell ref="P25:Q25"/>
    <mergeCell ref="E26:F26"/>
    <mergeCell ref="P26:Q26"/>
    <mergeCell ref="E27:F27"/>
    <mergeCell ref="P27:Q27"/>
    <mergeCell ref="E28:F28"/>
    <mergeCell ref="P28:Q28"/>
    <mergeCell ref="E29:F29"/>
    <mergeCell ref="H29:I29"/>
    <mergeCell ref="P29:Q29"/>
    <mergeCell ref="S29:T29"/>
    <mergeCell ref="C31:D31"/>
    <mergeCell ref="E31:F31"/>
    <mergeCell ref="G31:I31"/>
    <mergeCell ref="N31:O31"/>
    <mergeCell ref="P31:Q31"/>
    <mergeCell ref="R31:T31"/>
    <mergeCell ref="C33:D33"/>
    <mergeCell ref="E33:F33"/>
    <mergeCell ref="G33:I33"/>
    <mergeCell ref="N33:O33"/>
    <mergeCell ref="P33:Q33"/>
    <mergeCell ref="R33:T33"/>
    <mergeCell ref="C36:F36"/>
    <mergeCell ref="G36:H36"/>
    <mergeCell ref="N36:Q36"/>
    <mergeCell ref="R36:S36"/>
    <mergeCell ref="B37:D37"/>
    <mergeCell ref="G37:H37"/>
    <mergeCell ref="M37:O37"/>
    <mergeCell ref="R37:S37"/>
    <mergeCell ref="E38:F38"/>
    <mergeCell ref="P38:V38"/>
    <mergeCell ref="E39:F39"/>
    <mergeCell ref="M39:W39"/>
    <mergeCell ref="I40:I45"/>
    <mergeCell ref="J40:J45"/>
    <mergeCell ref="K40:K45"/>
    <mergeCell ref="P41:V41"/>
    <mergeCell ref="E42:F42"/>
    <mergeCell ref="E44:F44"/>
    <mergeCell ref="P44:V44"/>
    <mergeCell ref="E45:F45"/>
    <mergeCell ref="P45:V45"/>
    <mergeCell ref="E46:F46"/>
    <mergeCell ref="I46:I52"/>
    <mergeCell ref="J46:J52"/>
    <mergeCell ref="K46:K52"/>
    <mergeCell ref="P47:V47"/>
    <mergeCell ref="E48:F48"/>
    <mergeCell ref="P49:V49"/>
    <mergeCell ref="P50:V50"/>
    <mergeCell ref="E51:F51"/>
    <mergeCell ref="E52:F52"/>
    <mergeCell ref="O52:V52"/>
    <mergeCell ref="E53:F53"/>
    <mergeCell ref="O53:V53"/>
    <mergeCell ref="E54:F54"/>
    <mergeCell ref="O54:V54"/>
    <mergeCell ref="E55:F55"/>
    <mergeCell ref="H55:I55"/>
    <mergeCell ref="O55:V55"/>
    <mergeCell ref="C57:D57"/>
    <mergeCell ref="E57:F57"/>
    <mergeCell ref="G57:I57"/>
    <mergeCell ref="N57:O57"/>
    <mergeCell ref="P57:Q57"/>
    <mergeCell ref="N59:O59"/>
    <mergeCell ref="P59:S60"/>
    <mergeCell ref="T59:U60"/>
    <mergeCell ref="C61:F61"/>
    <mergeCell ref="G61:H61"/>
    <mergeCell ref="C63:F63"/>
    <mergeCell ref="G63:H63"/>
    <mergeCell ref="C65:F65"/>
    <mergeCell ref="G65:H65"/>
    <mergeCell ref="B72:I72"/>
    <mergeCell ref="J72:N72"/>
    <mergeCell ref="O72:S72"/>
    <mergeCell ref="T72:W72"/>
    <mergeCell ref="B73:I78"/>
    <mergeCell ref="J73:N78"/>
    <mergeCell ref="O73:S78"/>
    <mergeCell ref="T73:W78"/>
  </mergeCell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14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26" activeCellId="2" sqref="R16 G16 E26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9.43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41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1"/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3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2019125</v>
      </c>
      <c r="W5" s="21"/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2</v>
      </c>
      <c r="G6" s="14"/>
      <c r="H6" s="15"/>
      <c r="I6" s="15"/>
      <c r="J6" s="15"/>
      <c r="K6" s="15"/>
      <c r="L6" s="15"/>
      <c r="N6" s="24" t="s">
        <v>8</v>
      </c>
      <c r="O6" s="25"/>
      <c r="P6" s="25" t="s">
        <v>9</v>
      </c>
      <c r="Q6" s="26"/>
      <c r="R6" s="18"/>
      <c r="S6" s="18"/>
      <c r="T6" s="19" t="s">
        <v>10</v>
      </c>
      <c r="U6" s="19"/>
      <c r="V6" s="27" t="s">
        <v>11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50</v>
      </c>
      <c r="G8" s="14"/>
      <c r="H8" s="15"/>
      <c r="I8" s="15"/>
      <c r="J8" s="15"/>
      <c r="K8" s="15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8"/>
      <c r="G9" s="28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15"/>
      <c r="X9" s="22"/>
    </row>
    <row r="10" customFormat="false" ht="18.75" hidden="false" customHeight="false" outlineLevel="0" collapsed="false">
      <c r="B10" s="12"/>
      <c r="C10" s="15"/>
      <c r="D10" s="15"/>
      <c r="E10" s="29"/>
      <c r="F10" s="29"/>
      <c r="G10" s="3"/>
      <c r="H10" s="15"/>
      <c r="I10" s="15"/>
      <c r="J10" s="15"/>
      <c r="K10" s="15"/>
      <c r="L10" s="15"/>
      <c r="N10" s="15"/>
      <c r="O10" s="15"/>
      <c r="P10" s="30" t="s">
        <v>14</v>
      </c>
      <c r="Q10" s="30"/>
      <c r="R10" s="30"/>
      <c r="S10" s="30"/>
      <c r="T10" s="30"/>
      <c r="U10" s="30"/>
      <c r="V10" s="30"/>
      <c r="W10" s="31"/>
      <c r="X10" s="22"/>
    </row>
    <row r="11" customFormat="false" ht="18.75" hidden="false" customHeight="false" outlineLevel="0" collapsed="false">
      <c r="B11" s="12"/>
      <c r="C11" s="15"/>
      <c r="D11" s="15"/>
      <c r="E11" s="32" t="s">
        <v>15</v>
      </c>
      <c r="F11" s="32"/>
      <c r="G11" s="3"/>
      <c r="H11" s="15"/>
      <c r="I11" s="15"/>
      <c r="J11" s="15"/>
      <c r="K11" s="15"/>
      <c r="L11" s="15"/>
      <c r="N11" s="15"/>
      <c r="O11" s="15"/>
      <c r="X11" s="22"/>
    </row>
    <row r="12" customFormat="false" ht="18.75" hidden="false" customHeight="false" outlineLevel="0" collapsed="false">
      <c r="B12" s="12"/>
      <c r="C12" s="15"/>
      <c r="D12" s="15"/>
      <c r="E12" s="33" t="n">
        <v>1.5</v>
      </c>
      <c r="F12" s="33"/>
      <c r="G12" s="3"/>
      <c r="H12" s="15"/>
      <c r="I12" s="15"/>
      <c r="J12" s="31" t="s">
        <v>16</v>
      </c>
      <c r="K12" s="34" t="s">
        <v>17</v>
      </c>
      <c r="L12" s="15"/>
      <c r="N12" s="15"/>
      <c r="O12" s="35" t="str">
        <f aca="false">CONCATENATE("( ( (",E15," x ",J13,") + (",E21," x ",J19,") + (",E26," x ",J26,") )"," x ",G32," )", " + (",F4," x ",J30," x ",G36,")"," = ",(ROUND((E15*J13*G32)+(E21*J19*G32)+(E26*J26*G32)+K30,3))," m³ ")</f>
        <v>( ( (1,4 x 1) + (1,26 x 1,5) + (1,22 x 0,2) ) x 30 ) + (1,22 x 2,7 x 20) = 171,9 m³</v>
      </c>
      <c r="P12" s="35"/>
      <c r="Q12" s="35"/>
      <c r="R12" s="35"/>
      <c r="S12" s="35"/>
      <c r="T12" s="35"/>
      <c r="U12" s="35"/>
      <c r="V12" s="35"/>
      <c r="W12" s="35"/>
      <c r="X12" s="22"/>
    </row>
    <row r="13" customFormat="false" ht="18.75" hidden="false" customHeight="false" outlineLevel="0" collapsed="false">
      <c r="B13" s="12"/>
      <c r="C13" s="15"/>
      <c r="D13" s="15"/>
      <c r="E13" s="36"/>
      <c r="F13" s="36"/>
      <c r="G13" s="15"/>
      <c r="H13" s="15"/>
      <c r="I13" s="21" t="s">
        <v>5</v>
      </c>
      <c r="J13" s="37" t="n">
        <v>1</v>
      </c>
      <c r="K13" s="38" t="n">
        <f aca="false">((AVERAGE(E12,E18)*J13)*G32)</f>
        <v>42</v>
      </c>
      <c r="L13" s="15"/>
      <c r="N13" s="15"/>
      <c r="O13" s="15"/>
      <c r="P13" s="36"/>
      <c r="Q13" s="36"/>
      <c r="R13" s="15"/>
      <c r="S13" s="15"/>
      <c r="T13" s="39"/>
      <c r="U13" s="40"/>
      <c r="V13" s="41"/>
      <c r="W13" s="41"/>
      <c r="X13" s="22"/>
    </row>
    <row r="14" customFormat="false" ht="18.75" hidden="false" customHeight="false" outlineLevel="0" collapsed="false">
      <c r="B14" s="12"/>
      <c r="C14" s="15"/>
      <c r="D14" s="15"/>
      <c r="G14" s="15"/>
      <c r="H14" s="15"/>
      <c r="I14" s="21"/>
      <c r="J14" s="37"/>
      <c r="K14" s="38"/>
      <c r="L14" s="15"/>
      <c r="N14" s="15"/>
      <c r="O14" s="15"/>
      <c r="P14" s="30" t="s">
        <v>18</v>
      </c>
      <c r="Q14" s="30"/>
      <c r="R14" s="30"/>
      <c r="S14" s="30"/>
      <c r="T14" s="30"/>
      <c r="U14" s="30"/>
      <c r="V14" s="30"/>
      <c r="W14" s="41"/>
      <c r="X14" s="22"/>
    </row>
    <row r="15" customFormat="false" ht="18.75" hidden="false" customHeight="false" outlineLevel="0" collapsed="false">
      <c r="B15" s="12"/>
      <c r="C15" s="15"/>
      <c r="D15" s="15"/>
      <c r="E15" s="42" t="n">
        <f aca="false">AVERAGE(E12,E18)</f>
        <v>1.4</v>
      </c>
      <c r="F15" s="42"/>
      <c r="G15" s="15"/>
      <c r="H15" s="15"/>
      <c r="I15" s="21"/>
      <c r="J15" s="37"/>
      <c r="K15" s="38"/>
      <c r="L15" s="15"/>
      <c r="N15" s="15"/>
      <c r="O15" s="15"/>
      <c r="W15" s="31"/>
      <c r="X15" s="22"/>
    </row>
    <row r="16" customFormat="false" ht="18.75" hidden="false" customHeight="false" outlineLevel="0" collapsed="false">
      <c r="B16" s="12"/>
      <c r="C16" s="15"/>
      <c r="D16" s="15"/>
      <c r="E16" s="43"/>
      <c r="F16" s="44"/>
      <c r="G16" s="15"/>
      <c r="H16" s="15"/>
      <c r="I16" s="21"/>
      <c r="J16" s="37"/>
      <c r="K16" s="38"/>
      <c r="L16" s="15"/>
      <c r="N16" s="15"/>
      <c r="O16" s="15"/>
      <c r="P16" s="45" t="str">
        <f aca="false">CONCATENATE("( (",C5,"+",C6,") / 2 ) + ",C7," ) ")</f>
        <v>( (H1+H2) / 2 ) + Yataklama H )</v>
      </c>
      <c r="Q16" s="45"/>
      <c r="R16" s="45"/>
      <c r="S16" s="45"/>
      <c r="T16" s="45"/>
      <c r="U16" s="45"/>
      <c r="V16" s="45"/>
      <c r="X16" s="22"/>
    </row>
    <row r="17" customFormat="false" ht="18.75" hidden="false" customHeight="false" outlineLevel="0" collapsed="false">
      <c r="B17" s="12"/>
      <c r="C17" s="15"/>
      <c r="D17" s="15"/>
      <c r="E17" s="46" t="s">
        <v>19</v>
      </c>
      <c r="F17" s="46"/>
      <c r="G17" s="3"/>
      <c r="H17" s="15"/>
      <c r="I17" s="21"/>
      <c r="J17" s="37"/>
      <c r="K17" s="38"/>
      <c r="L17" s="15"/>
      <c r="N17" s="15"/>
      <c r="O17" s="15"/>
      <c r="W17" s="35"/>
      <c r="X17" s="22"/>
    </row>
    <row r="18" customFormat="false" ht="18.75" hidden="false" customHeight="false" outlineLevel="0" collapsed="false">
      <c r="B18" s="12"/>
      <c r="C18" s="15"/>
      <c r="D18" s="15"/>
      <c r="E18" s="47" t="n">
        <v>1.3</v>
      </c>
      <c r="F18" s="47"/>
      <c r="G18" s="3"/>
      <c r="H18" s="15"/>
      <c r="I18" s="21"/>
      <c r="J18" s="37"/>
      <c r="K18" s="38"/>
      <c r="L18" s="15"/>
      <c r="N18" s="15"/>
      <c r="O18" s="15"/>
      <c r="P18" s="35" t="str">
        <f aca="false">CONCATENATE("( (",F5,"+",F6,") / 2 ) + ",F7," ) "," = ",ROUND((F5+F6)/2+F7,2)," m ")</f>
        <v>( (3+2) / 2 ) + 0,2 )  = 2,7 m</v>
      </c>
      <c r="Q18" s="35"/>
      <c r="R18" s="35"/>
      <c r="S18" s="35"/>
      <c r="T18" s="35"/>
      <c r="U18" s="35"/>
      <c r="V18" s="35"/>
      <c r="W18" s="35"/>
      <c r="X18" s="22"/>
    </row>
    <row r="19" customFormat="false" ht="18.75" hidden="false" customHeight="false" outlineLevel="0" collapsed="false">
      <c r="B19" s="12"/>
      <c r="C19" s="15"/>
      <c r="D19" s="15"/>
      <c r="E19" s="48"/>
      <c r="F19" s="48"/>
      <c r="G19" s="3"/>
      <c r="H19" s="15"/>
      <c r="I19" s="21" t="s">
        <v>7</v>
      </c>
      <c r="J19" s="37" t="n">
        <v>1.5</v>
      </c>
      <c r="K19" s="38" t="n">
        <f aca="false">(AVERAGE(E18,E25)*J19*G32)</f>
        <v>56.7</v>
      </c>
      <c r="L19" s="15"/>
      <c r="N19" s="15"/>
      <c r="O19" s="15"/>
      <c r="X19" s="22"/>
    </row>
    <row r="20" customFormat="false" ht="18.75" hidden="false" customHeight="false" outlineLevel="0" collapsed="false">
      <c r="B20" s="12"/>
      <c r="C20" s="15"/>
      <c r="D20" s="15"/>
      <c r="G20" s="3"/>
      <c r="H20" s="15"/>
      <c r="I20" s="21"/>
      <c r="J20" s="37"/>
      <c r="K20" s="38"/>
      <c r="L20" s="15"/>
      <c r="N20" s="15"/>
      <c r="O20" s="15"/>
      <c r="P20" s="30" t="s">
        <v>20</v>
      </c>
      <c r="Q20" s="30"/>
      <c r="R20" s="30"/>
      <c r="S20" s="30"/>
      <c r="T20" s="30"/>
      <c r="U20" s="30"/>
      <c r="V20" s="30"/>
      <c r="W20" s="31"/>
      <c r="X20" s="22"/>
    </row>
    <row r="21" customFormat="false" ht="18.75" hidden="false" customHeight="false" outlineLevel="0" collapsed="false">
      <c r="B21" s="12"/>
      <c r="C21" s="15"/>
      <c r="D21" s="15"/>
      <c r="E21" s="42" t="n">
        <f aca="false">AVERAGE(E18,E25)</f>
        <v>1.26</v>
      </c>
      <c r="F21" s="42"/>
      <c r="G21" s="3"/>
      <c r="H21" s="15"/>
      <c r="I21" s="21"/>
      <c r="J21" s="37"/>
      <c r="K21" s="38"/>
      <c r="L21" s="15"/>
      <c r="N21" s="15"/>
      <c r="O21" s="15"/>
      <c r="P21" s="28"/>
      <c r="Q21" s="28"/>
      <c r="R21" s="28"/>
      <c r="S21" s="28"/>
      <c r="T21" s="28"/>
      <c r="U21" s="28"/>
      <c r="V21" s="28"/>
      <c r="W21" s="28"/>
      <c r="X21" s="22"/>
    </row>
    <row r="22" customFormat="false" ht="18.75" hidden="false" customHeight="false" outlineLevel="0" collapsed="false">
      <c r="B22" s="12"/>
      <c r="C22" s="15"/>
      <c r="D22" s="15"/>
      <c r="E22" s="43"/>
      <c r="F22" s="44"/>
      <c r="G22" s="3"/>
      <c r="H22" s="15"/>
      <c r="I22" s="21"/>
      <c r="J22" s="37"/>
      <c r="K22" s="38"/>
      <c r="L22" s="15"/>
      <c r="N22" s="15"/>
      <c r="O22" s="15"/>
      <c r="P22" s="28" t="n">
        <f aca="false">F8</f>
        <v>50</v>
      </c>
      <c r="Q22" s="28"/>
      <c r="R22" s="28"/>
      <c r="S22" s="28"/>
      <c r="T22" s="28"/>
      <c r="U22" s="28"/>
      <c r="V22" s="28"/>
      <c r="W22" s="28"/>
      <c r="X22" s="22"/>
    </row>
    <row r="23" customFormat="false" ht="18.75" hidden="false" customHeight="false" outlineLevel="0" collapsed="false">
      <c r="B23" s="12"/>
      <c r="C23" s="15"/>
      <c r="D23" s="15"/>
      <c r="E23" s="36"/>
      <c r="F23" s="36"/>
      <c r="G23" s="15"/>
      <c r="H23" s="15"/>
      <c r="I23" s="21"/>
      <c r="J23" s="37"/>
      <c r="K23" s="38"/>
      <c r="L23" s="15"/>
      <c r="N23" s="15"/>
      <c r="O23" s="15"/>
      <c r="P23" s="46"/>
      <c r="Q23" s="46"/>
      <c r="R23" s="3"/>
      <c r="S23" s="15"/>
      <c r="T23" s="21"/>
      <c r="U23" s="49"/>
      <c r="V23" s="18"/>
      <c r="W23" s="18"/>
      <c r="X23" s="22"/>
    </row>
    <row r="24" customFormat="false" ht="18.75" hidden="false" customHeight="false" outlineLevel="0" collapsed="false">
      <c r="B24" s="12"/>
      <c r="C24" s="15"/>
      <c r="D24" s="15"/>
      <c r="E24" s="46" t="s">
        <v>21</v>
      </c>
      <c r="F24" s="46"/>
      <c r="G24" s="3"/>
      <c r="H24" s="15"/>
      <c r="I24" s="21"/>
      <c r="J24" s="37"/>
      <c r="K24" s="38"/>
      <c r="L24" s="15"/>
      <c r="N24" s="15"/>
      <c r="O24" s="30" t="s">
        <v>22</v>
      </c>
      <c r="P24" s="30"/>
      <c r="Q24" s="30"/>
      <c r="R24" s="30"/>
      <c r="S24" s="30"/>
      <c r="T24" s="30"/>
      <c r="U24" s="30"/>
      <c r="V24" s="30"/>
      <c r="W24" s="31"/>
      <c r="X24" s="22"/>
    </row>
    <row r="25" customFormat="false" ht="18.75" hidden="false" customHeight="false" outlineLevel="0" collapsed="false">
      <c r="B25" s="12"/>
      <c r="C25" s="15"/>
      <c r="D25" s="15"/>
      <c r="E25" s="33" t="n">
        <v>1.22</v>
      </c>
      <c r="F25" s="33"/>
      <c r="G25" s="3"/>
      <c r="H25" s="15"/>
      <c r="I25" s="21"/>
      <c r="J25" s="37"/>
      <c r="K25" s="38"/>
      <c r="L25" s="15"/>
      <c r="W25" s="28"/>
      <c r="X25" s="22"/>
    </row>
    <row r="26" customFormat="false" ht="18.75" hidden="false" customHeight="false" outlineLevel="0" collapsed="false">
      <c r="B26" s="12"/>
      <c r="C26" s="15"/>
      <c r="D26" s="15"/>
      <c r="E26" s="50" t="n">
        <f aca="false">AVERAGE(E25,E28)</f>
        <v>1.22</v>
      </c>
      <c r="F26" s="50"/>
      <c r="G26" s="3"/>
      <c r="H26" s="15"/>
      <c r="I26" s="21" t="s">
        <v>23</v>
      </c>
      <c r="J26" s="37" t="n">
        <v>0.2</v>
      </c>
      <c r="K26" s="51" t="n">
        <f aca="false">(AVERAGE(E25,E28)*J26*G32)</f>
        <v>7.32</v>
      </c>
      <c r="L26" s="15"/>
      <c r="N26" s="28" t="str">
        <f aca="false">CONCATENATE("(",P10," / ",P14," / ",P20,")")</f>
        <v>(Toplam Kazı Hacmi / Ortalama Kazı Derinliği / Baca Aralığı Toplam Uzunluk)</v>
      </c>
      <c r="O26" s="28"/>
      <c r="P26" s="28"/>
      <c r="Q26" s="28"/>
      <c r="R26" s="28"/>
      <c r="S26" s="28"/>
      <c r="T26" s="28"/>
      <c r="U26" s="28"/>
      <c r="V26" s="28"/>
      <c r="W26" s="28"/>
      <c r="X26" s="22"/>
    </row>
    <row r="27" customFormat="false" ht="18.75" hidden="false" customHeight="false" outlineLevel="0" collapsed="false">
      <c r="B27" s="12"/>
      <c r="C27" s="15"/>
      <c r="D27" s="15"/>
      <c r="E27" s="52" t="s">
        <v>24</v>
      </c>
      <c r="F27" s="52"/>
      <c r="G27" s="3"/>
      <c r="H27" s="15"/>
      <c r="I27" s="15"/>
      <c r="J27" s="15"/>
      <c r="K27" s="53"/>
      <c r="L27" s="15"/>
      <c r="N27" s="15"/>
      <c r="O27" s="28"/>
      <c r="P27" s="28"/>
      <c r="Q27" s="28"/>
      <c r="R27" s="28"/>
      <c r="S27" s="28"/>
      <c r="T27" s="28"/>
      <c r="U27" s="28"/>
      <c r="V27" s="28"/>
      <c r="W27" s="28"/>
      <c r="X27" s="22"/>
    </row>
    <row r="28" customFormat="false" ht="18.75" hidden="false" customHeight="false" outlineLevel="0" collapsed="false">
      <c r="B28" s="12"/>
      <c r="C28" s="15"/>
      <c r="D28" s="15"/>
      <c r="E28" s="54" t="n">
        <v>1.22</v>
      </c>
      <c r="F28" s="54"/>
      <c r="G28" s="15"/>
      <c r="H28" s="17" t="s">
        <v>25</v>
      </c>
      <c r="I28" s="17"/>
      <c r="J28" s="55" t="n">
        <f aca="false">SUM(J13:J27)</f>
        <v>2.7</v>
      </c>
      <c r="K28" s="56" t="n">
        <f aca="false">SUM(K13:K27)</f>
        <v>106.02</v>
      </c>
      <c r="L28" s="15"/>
      <c r="N28" s="15"/>
      <c r="O28" s="28" t="str">
        <f aca="false">CONCATENATE("( ",K28+K30," / ",((F5+F6)/2+F7)," / ",P22," )"," = ",(ROUND((K28+K30)/((F5+F6)/2+F7)/P22,2))," m")</f>
        <v>( 171,9 / 2,7 / 50 ) = 1,27 m</v>
      </c>
      <c r="P28" s="28"/>
      <c r="Q28" s="28"/>
      <c r="R28" s="28"/>
      <c r="S28" s="28"/>
      <c r="T28" s="28"/>
      <c r="U28" s="28"/>
      <c r="V28" s="28"/>
      <c r="W28" s="15"/>
      <c r="X28" s="22"/>
    </row>
    <row r="29" customFormat="false" ht="18.75" hidden="false" customHeight="false" outlineLevel="0" collapsed="false">
      <c r="B29" s="12"/>
      <c r="C29" s="15"/>
      <c r="D29" s="15"/>
      <c r="E29" s="48"/>
      <c r="F29" s="48"/>
      <c r="G29" s="15"/>
      <c r="H29" s="17"/>
      <c r="I29" s="17"/>
      <c r="J29" s="57" t="str">
        <f aca="false">IF(J28&gt;J30,"HATALI","")</f>
        <v/>
      </c>
      <c r="K29" s="56"/>
      <c r="L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22"/>
    </row>
    <row r="30" customFormat="false" ht="18.75" hidden="false" customHeight="false" outlineLevel="0" collapsed="false">
      <c r="B30" s="12"/>
      <c r="C30" s="15"/>
      <c r="D30" s="15"/>
      <c r="E30" s="15"/>
      <c r="F30" s="15"/>
      <c r="G30" s="17" t="s">
        <v>26</v>
      </c>
      <c r="H30" s="17"/>
      <c r="I30" s="17"/>
      <c r="J30" s="55" t="n">
        <f aca="false">(F5+F6)/2+F7</f>
        <v>2.7</v>
      </c>
      <c r="K30" s="51" t="n">
        <f aca="false">F4*(((F5+F6)/2+F7)*G36)</f>
        <v>65.88</v>
      </c>
      <c r="L30" s="15"/>
      <c r="N30" s="15"/>
      <c r="O30" s="15"/>
      <c r="P30" s="15"/>
      <c r="Q30" s="15"/>
      <c r="R30" s="15"/>
      <c r="S30" s="15"/>
      <c r="T30" s="15"/>
      <c r="U30" s="15"/>
      <c r="V30" s="15"/>
      <c r="W30" s="58"/>
      <c r="X30" s="22"/>
    </row>
    <row r="31" customFormat="false" ht="18.75" hidden="false" customHeight="false" outlineLevel="0" collapsed="false">
      <c r="B31" s="12"/>
      <c r="C31" s="15"/>
      <c r="D31" s="15"/>
      <c r="E31" s="15"/>
      <c r="F31" s="15"/>
      <c r="G31" s="15"/>
      <c r="H31" s="15"/>
      <c r="I31" s="15"/>
      <c r="J31" s="15"/>
      <c r="K31" s="15"/>
      <c r="L31" s="15"/>
      <c r="N31" s="17"/>
      <c r="O31" s="17"/>
      <c r="P31" s="59" t="s">
        <v>22</v>
      </c>
      <c r="Q31" s="59"/>
      <c r="R31" s="59"/>
      <c r="S31" s="59"/>
      <c r="T31" s="60" t="n">
        <f aca="false">ROUND((K28+K30)/((F5+F6)/2+F7)/P22,2)</f>
        <v>1.27</v>
      </c>
      <c r="U31" s="60"/>
      <c r="V31" s="58"/>
      <c r="W31" s="58"/>
      <c r="X31" s="22"/>
    </row>
    <row r="32" customFormat="false" ht="18.75" hidden="false" customHeight="false" outlineLevel="0" collapsed="false">
      <c r="B32" s="12"/>
      <c r="C32" s="19" t="s">
        <v>27</v>
      </c>
      <c r="D32" s="19"/>
      <c r="E32" s="19"/>
      <c r="F32" s="19"/>
      <c r="G32" s="61" t="n">
        <v>30</v>
      </c>
      <c r="H32" s="61"/>
      <c r="I32" s="15"/>
      <c r="J32" s="15"/>
      <c r="K32" s="15"/>
      <c r="L32" s="15"/>
      <c r="M32" s="15"/>
      <c r="N32" s="17"/>
      <c r="O32" s="17"/>
      <c r="P32" s="59"/>
      <c r="Q32" s="59"/>
      <c r="R32" s="59"/>
      <c r="S32" s="59"/>
      <c r="T32" s="60"/>
      <c r="U32" s="60"/>
      <c r="V32" s="58"/>
      <c r="W32" s="62"/>
      <c r="X32" s="22"/>
    </row>
    <row r="33" customFormat="false" ht="6.75" hidden="false" customHeight="true" outlineLevel="0" collapsed="false">
      <c r="B33" s="12"/>
      <c r="C33" s="19"/>
      <c r="D33" s="19"/>
      <c r="E33" s="63"/>
      <c r="F33" s="63"/>
      <c r="G33" s="53"/>
      <c r="H33" s="53"/>
      <c r="I33" s="15"/>
      <c r="J33" s="15"/>
      <c r="K33" s="15"/>
      <c r="L33" s="15"/>
      <c r="M33" s="15"/>
      <c r="N33" s="17"/>
      <c r="O33" s="17"/>
      <c r="P33" s="59"/>
      <c r="Q33" s="59"/>
      <c r="R33" s="59"/>
      <c r="S33" s="59"/>
      <c r="T33" s="60"/>
      <c r="U33" s="60"/>
      <c r="V33" s="62"/>
      <c r="W33" s="62"/>
      <c r="X33" s="22"/>
    </row>
    <row r="34" customFormat="false" ht="18.75" hidden="false" customHeight="false" outlineLevel="0" collapsed="false">
      <c r="B34" s="12"/>
      <c r="C34" s="19" t="s">
        <v>28</v>
      </c>
      <c r="D34" s="19"/>
      <c r="E34" s="19"/>
      <c r="F34" s="19"/>
      <c r="G34" s="63" t="n">
        <f aca="false">F8</f>
        <v>50</v>
      </c>
      <c r="H34" s="63"/>
      <c r="I34" s="15"/>
      <c r="J34" s="15"/>
      <c r="K34" s="15"/>
      <c r="L34" s="15"/>
      <c r="M34" s="15"/>
      <c r="N34" s="17"/>
      <c r="O34" s="17"/>
      <c r="P34" s="26"/>
      <c r="Q34" s="26"/>
      <c r="R34" s="15"/>
      <c r="S34" s="15"/>
      <c r="T34" s="15"/>
      <c r="U34" s="15"/>
      <c r="V34" s="62"/>
      <c r="W34" s="62"/>
      <c r="X34" s="22"/>
    </row>
    <row r="35" customFormat="false" ht="6.75" hidden="false" customHeight="true" outlineLevel="0" collapsed="false">
      <c r="B35" s="12"/>
      <c r="C35" s="17"/>
      <c r="D35" s="17"/>
      <c r="E35" s="63"/>
      <c r="F35" s="63"/>
      <c r="G35" s="15"/>
      <c r="H35" s="15"/>
      <c r="I35" s="15"/>
      <c r="J35" s="15"/>
      <c r="K35" s="15"/>
      <c r="L35" s="15"/>
      <c r="M35" s="15"/>
      <c r="N35" s="17"/>
      <c r="O35" s="17"/>
      <c r="P35" s="26"/>
      <c r="Q35" s="26"/>
      <c r="R35" s="15"/>
      <c r="S35" s="15"/>
      <c r="T35" s="15"/>
      <c r="U35" s="15"/>
      <c r="V35" s="62"/>
      <c r="W35" s="62"/>
      <c r="X35" s="22"/>
    </row>
    <row r="36" customFormat="false" ht="18.75" hidden="false" customHeight="false" outlineLevel="0" collapsed="false">
      <c r="B36" s="12"/>
      <c r="C36" s="19" t="s">
        <v>29</v>
      </c>
      <c r="D36" s="19"/>
      <c r="E36" s="19"/>
      <c r="F36" s="19"/>
      <c r="G36" s="63" t="n">
        <f aca="false">F8-G32</f>
        <v>20</v>
      </c>
      <c r="H36" s="63"/>
      <c r="I36" s="15"/>
      <c r="J36" s="15"/>
      <c r="K36" s="15"/>
      <c r="L36" s="15"/>
      <c r="M36" s="15"/>
      <c r="N36" s="17"/>
      <c r="O36" s="17"/>
      <c r="P36" s="64" t="s">
        <v>30</v>
      </c>
      <c r="Q36" s="64"/>
      <c r="R36" s="25"/>
      <c r="S36" s="25"/>
      <c r="T36" s="25"/>
      <c r="U36" s="25"/>
      <c r="V36" s="65"/>
      <c r="W36" s="65"/>
      <c r="X36" s="22"/>
    </row>
    <row r="37" customFormat="false" ht="9" hidden="false" customHeight="true" outlineLevel="0" collapsed="false">
      <c r="B37" s="12"/>
      <c r="C37" s="17"/>
      <c r="D37" s="17"/>
      <c r="E37" s="26"/>
      <c r="F37" s="26"/>
      <c r="G37" s="3"/>
      <c r="H37" s="3"/>
      <c r="I37" s="3"/>
      <c r="J37" s="62"/>
      <c r="K37" s="15"/>
      <c r="L37" s="15"/>
      <c r="M37" s="15"/>
      <c r="N37" s="17"/>
      <c r="O37" s="17"/>
      <c r="P37" s="26"/>
      <c r="Q37" s="26"/>
      <c r="R37" s="3"/>
      <c r="S37" s="3"/>
      <c r="T37" s="3"/>
      <c r="U37" s="62"/>
      <c r="V37" s="15"/>
      <c r="W37" s="15"/>
      <c r="X37" s="22"/>
    </row>
    <row r="38" customFormat="false" ht="22.5" hidden="false" customHeight="true" outlineLevel="0" collapsed="false">
      <c r="B38" s="4"/>
      <c r="C38" s="5" t="s">
        <v>1</v>
      </c>
      <c r="D38" s="5"/>
      <c r="E38" s="5"/>
      <c r="F38" s="5"/>
      <c r="G38" s="5"/>
      <c r="H38" s="6"/>
      <c r="I38" s="6"/>
      <c r="J38" s="6"/>
      <c r="K38" s="6"/>
      <c r="L38" s="6"/>
      <c r="M38" s="6"/>
      <c r="N38" s="7"/>
      <c r="O38" s="7"/>
      <c r="P38" s="7"/>
      <c r="Q38" s="7"/>
      <c r="R38" s="8"/>
      <c r="S38" s="8"/>
      <c r="T38" s="9"/>
      <c r="U38" s="9"/>
      <c r="V38" s="10"/>
      <c r="W38" s="10"/>
      <c r="X38" s="11"/>
    </row>
    <row r="39" customFormat="false" ht="18.75" hidden="false" customHeight="false" outlineLevel="0" collapsed="false">
      <c r="B39" s="12"/>
      <c r="C39" s="13" t="s">
        <v>2</v>
      </c>
      <c r="D39" s="13"/>
      <c r="E39" s="13"/>
      <c r="F39" s="14" t="n">
        <v>1.22</v>
      </c>
      <c r="G39" s="14"/>
      <c r="H39" s="15"/>
      <c r="I39" s="15"/>
      <c r="J39" s="15"/>
      <c r="N39" s="16" t="s">
        <v>3</v>
      </c>
      <c r="O39" s="16"/>
      <c r="P39" s="16"/>
      <c r="Q39" s="17"/>
      <c r="R39" s="18"/>
      <c r="S39" s="18"/>
      <c r="T39" s="19" t="s">
        <v>4</v>
      </c>
      <c r="U39" s="19"/>
      <c r="V39" s="20" t="n">
        <v>1</v>
      </c>
      <c r="W39" s="21"/>
      <c r="X39" s="22"/>
    </row>
    <row r="40" customFormat="false" ht="18.75" hidden="false" customHeight="false" outlineLevel="0" collapsed="false">
      <c r="B40" s="12"/>
      <c r="C40" s="13" t="s">
        <v>5</v>
      </c>
      <c r="D40" s="13"/>
      <c r="E40" s="13"/>
      <c r="F40" s="14" t="n">
        <v>3</v>
      </c>
      <c r="G40" s="14"/>
      <c r="H40" s="15"/>
      <c r="I40" s="15"/>
      <c r="J40" s="15"/>
      <c r="Q40" s="17"/>
      <c r="R40" s="18"/>
      <c r="S40" s="18"/>
      <c r="T40" s="23" t="s">
        <v>6</v>
      </c>
      <c r="U40" s="23"/>
      <c r="V40" s="20" t="n">
        <v>2019125</v>
      </c>
      <c r="W40" s="21"/>
      <c r="X40" s="22"/>
    </row>
    <row r="41" customFormat="false" ht="18.75" hidden="false" customHeight="false" outlineLevel="0" collapsed="false">
      <c r="B41" s="12"/>
      <c r="C41" s="13" t="s">
        <v>7</v>
      </c>
      <c r="D41" s="13"/>
      <c r="E41" s="13"/>
      <c r="F41" s="14" t="n">
        <v>2</v>
      </c>
      <c r="G41" s="14"/>
      <c r="H41" s="15"/>
      <c r="I41" s="15"/>
      <c r="J41" s="15"/>
      <c r="K41" s="15"/>
      <c r="L41" s="15"/>
      <c r="N41" s="24" t="s">
        <v>8</v>
      </c>
      <c r="O41" s="25"/>
      <c r="P41" s="25" t="s">
        <v>9</v>
      </c>
      <c r="Q41" s="26"/>
      <c r="R41" s="18"/>
      <c r="S41" s="18"/>
      <c r="T41" s="19" t="s">
        <v>10</v>
      </c>
      <c r="U41" s="19"/>
      <c r="V41" s="27" t="s">
        <v>11</v>
      </c>
      <c r="X41" s="22"/>
    </row>
    <row r="42" customFormat="false" ht="18.75" hidden="false" customHeight="false" outlineLevel="0" collapsed="false">
      <c r="B42" s="12"/>
      <c r="C42" s="13" t="s">
        <v>12</v>
      </c>
      <c r="D42" s="13"/>
      <c r="E42" s="13"/>
      <c r="F42" s="14" t="n">
        <v>0.2</v>
      </c>
      <c r="G42" s="14"/>
      <c r="H42" s="15"/>
      <c r="I42" s="15"/>
      <c r="J42" s="15"/>
      <c r="K42" s="15"/>
      <c r="L42" s="15"/>
      <c r="M42" s="17"/>
      <c r="N42" s="17"/>
      <c r="O42" s="17"/>
      <c r="P42" s="26"/>
      <c r="Q42" s="26"/>
      <c r="R42" s="18"/>
      <c r="S42" s="18"/>
      <c r="T42" s="15"/>
      <c r="U42" s="15"/>
      <c r="V42" s="15"/>
      <c r="W42" s="15"/>
      <c r="X42" s="22"/>
    </row>
    <row r="43" customFormat="false" ht="18.75" hidden="false" customHeight="false" outlineLevel="0" collapsed="false">
      <c r="B43" s="12"/>
      <c r="C43" s="13" t="s">
        <v>13</v>
      </c>
      <c r="D43" s="13"/>
      <c r="E43" s="13"/>
      <c r="F43" s="14" t="n">
        <v>50</v>
      </c>
      <c r="G43" s="14"/>
      <c r="H43" s="15"/>
      <c r="I43" s="15"/>
      <c r="J43" s="15"/>
      <c r="K43" s="15"/>
      <c r="L43" s="15"/>
      <c r="M43" s="17"/>
      <c r="N43" s="17"/>
      <c r="O43" s="17"/>
      <c r="P43" s="26"/>
      <c r="Q43" s="26"/>
      <c r="R43" s="18"/>
      <c r="S43" s="18"/>
      <c r="T43" s="15"/>
      <c r="U43" s="15"/>
      <c r="V43" s="15"/>
      <c r="W43" s="15"/>
      <c r="X43" s="22"/>
    </row>
    <row r="44" customFormat="false" ht="12" hidden="false" customHeight="true" outlineLevel="0" collapsed="false">
      <c r="B44" s="12"/>
      <c r="C44" s="3"/>
      <c r="D44" s="3"/>
      <c r="E44" s="3"/>
      <c r="F44" s="28"/>
      <c r="G44" s="28"/>
      <c r="H44" s="15"/>
      <c r="I44" s="15"/>
      <c r="J44" s="15"/>
      <c r="K44" s="15"/>
      <c r="L44" s="15"/>
      <c r="M44" s="17"/>
      <c r="N44" s="17"/>
      <c r="O44" s="17"/>
      <c r="P44" s="26"/>
      <c r="Q44" s="26"/>
      <c r="R44" s="18"/>
      <c r="S44" s="18"/>
      <c r="T44" s="15"/>
      <c r="U44" s="15"/>
      <c r="V44" s="15"/>
      <c r="W44" s="15"/>
      <c r="X44" s="22"/>
    </row>
    <row r="45" customFormat="false" ht="18.75" hidden="false" customHeight="false" outlineLevel="0" collapsed="false">
      <c r="B45" s="12"/>
      <c r="C45" s="15"/>
      <c r="D45" s="15"/>
      <c r="E45" s="29"/>
      <c r="F45" s="29"/>
      <c r="G45" s="3"/>
      <c r="H45" s="15"/>
      <c r="I45" s="15"/>
      <c r="J45" s="15"/>
      <c r="K45" s="15"/>
      <c r="L45" s="15"/>
      <c r="N45" s="15"/>
      <c r="O45" s="15"/>
      <c r="P45" s="30" t="s">
        <v>14</v>
      </c>
      <c r="Q45" s="30"/>
      <c r="R45" s="30"/>
      <c r="S45" s="30"/>
      <c r="T45" s="30"/>
      <c r="U45" s="30"/>
      <c r="V45" s="30"/>
      <c r="W45" s="31"/>
      <c r="X45" s="22"/>
    </row>
    <row r="46" customFormat="false" ht="18.75" hidden="false" customHeight="false" outlineLevel="0" collapsed="false">
      <c r="B46" s="12"/>
      <c r="C46" s="15"/>
      <c r="D46" s="15"/>
      <c r="E46" s="32" t="s">
        <v>15</v>
      </c>
      <c r="F46" s="32"/>
      <c r="G46" s="3"/>
      <c r="H46" s="15"/>
      <c r="I46" s="15"/>
      <c r="J46" s="15"/>
      <c r="K46" s="15"/>
      <c r="L46" s="15"/>
      <c r="N46" s="15"/>
      <c r="O46" s="15"/>
      <c r="X46" s="22"/>
    </row>
    <row r="47" customFormat="false" ht="18.75" hidden="false" customHeight="false" outlineLevel="0" collapsed="false">
      <c r="B47" s="12"/>
      <c r="C47" s="15"/>
      <c r="D47" s="15"/>
      <c r="E47" s="33" t="n">
        <v>1.5</v>
      </c>
      <c r="F47" s="33"/>
      <c r="G47" s="3"/>
      <c r="H47" s="15"/>
      <c r="I47" s="15"/>
      <c r="J47" s="31" t="s">
        <v>16</v>
      </c>
      <c r="K47" s="34" t="s">
        <v>17</v>
      </c>
      <c r="L47" s="15"/>
      <c r="N47" s="15"/>
      <c r="O47" s="35" t="str">
        <f aca="false">CONCATENATE("( ( (",E50," x ",J48,") + (",E56," x ",J54,") + (",E61," x ",J61,") )"," x ",G67," )", " + (",F39," x ",J65," x ",G71,")"," = ",(ROUND((E50*J48*G67)+(E56*J54*G67)+(E61*J61*G67)+K65,2))," m³ ")</f>
        <v>( ( (1,4 x 1) + (1,26 x 1,5) + (1,22 x 0,2) ) x 30 ) + (1,22 x 2,7 x 20) = 171,9 m³</v>
      </c>
      <c r="P47" s="35"/>
      <c r="Q47" s="35"/>
      <c r="R47" s="35"/>
      <c r="S47" s="35"/>
      <c r="T47" s="35"/>
      <c r="U47" s="35"/>
      <c r="V47" s="35"/>
      <c r="W47" s="35"/>
      <c r="X47" s="22"/>
    </row>
    <row r="48" customFormat="false" ht="18.75" hidden="false" customHeight="false" outlineLevel="0" collapsed="false">
      <c r="B48" s="12"/>
      <c r="C48" s="15"/>
      <c r="D48" s="15"/>
      <c r="E48" s="36"/>
      <c r="F48" s="36"/>
      <c r="G48" s="15"/>
      <c r="H48" s="15"/>
      <c r="I48" s="21" t="s">
        <v>5</v>
      </c>
      <c r="J48" s="37" t="n">
        <v>1</v>
      </c>
      <c r="K48" s="38" t="n">
        <f aca="false">((AVERAGE(E47,E53)*J48)*G67)</f>
        <v>42</v>
      </c>
      <c r="L48" s="15"/>
      <c r="N48" s="15"/>
      <c r="O48" s="15"/>
      <c r="P48" s="36"/>
      <c r="Q48" s="36"/>
      <c r="R48" s="15"/>
      <c r="S48" s="15"/>
      <c r="T48" s="39"/>
      <c r="U48" s="40"/>
      <c r="V48" s="41"/>
      <c r="W48" s="41"/>
      <c r="X48" s="22"/>
    </row>
    <row r="49" customFormat="false" ht="18.75" hidden="false" customHeight="false" outlineLevel="0" collapsed="false">
      <c r="B49" s="12"/>
      <c r="C49" s="15"/>
      <c r="D49" s="15"/>
      <c r="G49" s="15"/>
      <c r="H49" s="15"/>
      <c r="I49" s="21"/>
      <c r="J49" s="37"/>
      <c r="K49" s="38"/>
      <c r="L49" s="15"/>
      <c r="N49" s="15"/>
      <c r="O49" s="15"/>
      <c r="P49" s="30" t="s">
        <v>18</v>
      </c>
      <c r="Q49" s="30"/>
      <c r="R49" s="30"/>
      <c r="S49" s="30"/>
      <c r="T49" s="30"/>
      <c r="U49" s="30"/>
      <c r="V49" s="30"/>
      <c r="W49" s="41"/>
      <c r="X49" s="22"/>
    </row>
    <row r="50" customFormat="false" ht="18.75" hidden="false" customHeight="false" outlineLevel="0" collapsed="false">
      <c r="B50" s="12"/>
      <c r="C50" s="15"/>
      <c r="D50" s="15"/>
      <c r="E50" s="42" t="n">
        <f aca="false">AVERAGE(E47,E53)</f>
        <v>1.4</v>
      </c>
      <c r="F50" s="42"/>
      <c r="G50" s="15"/>
      <c r="H50" s="15"/>
      <c r="I50" s="21"/>
      <c r="J50" s="37"/>
      <c r="K50" s="38"/>
      <c r="L50" s="15"/>
      <c r="N50" s="15"/>
      <c r="O50" s="15"/>
      <c r="W50" s="31"/>
      <c r="X50" s="22"/>
    </row>
    <row r="51" customFormat="false" ht="18.75" hidden="false" customHeight="false" outlineLevel="0" collapsed="false">
      <c r="B51" s="12"/>
      <c r="C51" s="15"/>
      <c r="D51" s="15"/>
      <c r="E51" s="43"/>
      <c r="F51" s="44"/>
      <c r="G51" s="15"/>
      <c r="H51" s="15"/>
      <c r="I51" s="21"/>
      <c r="J51" s="37"/>
      <c r="K51" s="38"/>
      <c r="L51" s="15"/>
      <c r="N51" s="15"/>
      <c r="O51" s="15"/>
      <c r="P51" s="35" t="str">
        <f aca="false">CONCATENATE("( (",C40,"+",C41,") / 2 ) + ",C42," ) ")</f>
        <v>( (H1+H2) / 2 ) + Yataklama H )</v>
      </c>
      <c r="Q51" s="35"/>
      <c r="R51" s="35"/>
      <c r="S51" s="35"/>
      <c r="T51" s="35"/>
      <c r="U51" s="35"/>
      <c r="V51" s="35"/>
      <c r="X51" s="22"/>
    </row>
    <row r="52" customFormat="false" ht="18.75" hidden="false" customHeight="false" outlineLevel="0" collapsed="false">
      <c r="B52" s="12"/>
      <c r="C52" s="15"/>
      <c r="D52" s="15"/>
      <c r="E52" s="46" t="s">
        <v>19</v>
      </c>
      <c r="F52" s="46"/>
      <c r="G52" s="3"/>
      <c r="H52" s="15"/>
      <c r="I52" s="21"/>
      <c r="J52" s="37"/>
      <c r="K52" s="38"/>
      <c r="L52" s="15"/>
      <c r="N52" s="15"/>
      <c r="O52" s="15"/>
      <c r="W52" s="35"/>
      <c r="X52" s="22"/>
    </row>
    <row r="53" customFormat="false" ht="18.75" hidden="false" customHeight="false" outlineLevel="0" collapsed="false">
      <c r="B53" s="12"/>
      <c r="C53" s="15"/>
      <c r="D53" s="15"/>
      <c r="E53" s="47" t="n">
        <v>1.3</v>
      </c>
      <c r="F53" s="47"/>
      <c r="G53" s="3"/>
      <c r="H53" s="15"/>
      <c r="I53" s="21"/>
      <c r="J53" s="37"/>
      <c r="K53" s="38"/>
      <c r="L53" s="15"/>
      <c r="N53" s="15"/>
      <c r="O53" s="15"/>
      <c r="P53" s="35" t="str">
        <f aca="false">CONCATENATE("( (",F40,"+",F41,") / 2 ) + ",F42," ) "," = ",ROUND((F40+F41)/2+F42,2)," m ")</f>
        <v>( (3+2) / 2 ) + 0,2 )  = 2,7 m</v>
      </c>
      <c r="Q53" s="35"/>
      <c r="R53" s="35"/>
      <c r="S53" s="35"/>
      <c r="T53" s="35"/>
      <c r="U53" s="35"/>
      <c r="V53" s="35"/>
      <c r="W53" s="35"/>
      <c r="X53" s="22"/>
    </row>
    <row r="54" customFormat="false" ht="18.75" hidden="false" customHeight="false" outlineLevel="0" collapsed="false">
      <c r="B54" s="12"/>
      <c r="C54" s="15"/>
      <c r="D54" s="15"/>
      <c r="E54" s="48"/>
      <c r="F54" s="48"/>
      <c r="G54" s="3"/>
      <c r="H54" s="15"/>
      <c r="I54" s="21" t="s">
        <v>7</v>
      </c>
      <c r="J54" s="37" t="n">
        <v>1.5</v>
      </c>
      <c r="K54" s="38" t="n">
        <f aca="false">(AVERAGE(E53,E60)*J54*G67)</f>
        <v>56.7</v>
      </c>
      <c r="L54" s="15"/>
      <c r="N54" s="15"/>
      <c r="O54" s="15"/>
      <c r="X54" s="22"/>
    </row>
    <row r="55" customFormat="false" ht="18.75" hidden="false" customHeight="false" outlineLevel="0" collapsed="false">
      <c r="B55" s="12"/>
      <c r="C55" s="15"/>
      <c r="D55" s="15"/>
      <c r="G55" s="3"/>
      <c r="H55" s="15"/>
      <c r="I55" s="21"/>
      <c r="J55" s="37"/>
      <c r="K55" s="38"/>
      <c r="L55" s="15"/>
      <c r="N55" s="15"/>
      <c r="O55" s="15"/>
      <c r="P55" s="30" t="s">
        <v>20</v>
      </c>
      <c r="Q55" s="30"/>
      <c r="R55" s="30"/>
      <c r="S55" s="30"/>
      <c r="T55" s="30"/>
      <c r="U55" s="30"/>
      <c r="V55" s="30"/>
      <c r="W55" s="31"/>
      <c r="X55" s="22"/>
    </row>
    <row r="56" customFormat="false" ht="18.75" hidden="false" customHeight="false" outlineLevel="0" collapsed="false">
      <c r="B56" s="12"/>
      <c r="C56" s="15"/>
      <c r="D56" s="15"/>
      <c r="E56" s="42" t="n">
        <f aca="false">AVERAGE(E53,E60)</f>
        <v>1.26</v>
      </c>
      <c r="F56" s="42"/>
      <c r="G56" s="3"/>
      <c r="H56" s="15"/>
      <c r="I56" s="21"/>
      <c r="J56" s="37"/>
      <c r="K56" s="38"/>
      <c r="L56" s="15"/>
      <c r="N56" s="15"/>
      <c r="O56" s="15"/>
      <c r="P56" s="28"/>
      <c r="Q56" s="28"/>
      <c r="R56" s="28"/>
      <c r="S56" s="28"/>
      <c r="T56" s="28"/>
      <c r="U56" s="28"/>
      <c r="V56" s="28"/>
      <c r="W56" s="28"/>
      <c r="X56" s="22"/>
    </row>
    <row r="57" customFormat="false" ht="18.75" hidden="false" customHeight="false" outlineLevel="0" collapsed="false">
      <c r="B57" s="12"/>
      <c r="C57" s="15"/>
      <c r="D57" s="15"/>
      <c r="E57" s="43"/>
      <c r="F57" s="44"/>
      <c r="G57" s="3"/>
      <c r="H57" s="15"/>
      <c r="I57" s="21"/>
      <c r="J57" s="37"/>
      <c r="K57" s="38"/>
      <c r="L57" s="15"/>
      <c r="N57" s="15"/>
      <c r="O57" s="15"/>
      <c r="P57" s="28" t="n">
        <f aca="false">F43</f>
        <v>50</v>
      </c>
      <c r="Q57" s="28"/>
      <c r="R57" s="28"/>
      <c r="S57" s="28"/>
      <c r="T57" s="28"/>
      <c r="U57" s="28"/>
      <c r="V57" s="28"/>
      <c r="W57" s="28"/>
      <c r="X57" s="22"/>
    </row>
    <row r="58" customFormat="false" ht="18.75" hidden="false" customHeight="false" outlineLevel="0" collapsed="false">
      <c r="B58" s="12"/>
      <c r="C58" s="15"/>
      <c r="D58" s="15"/>
      <c r="E58" s="36"/>
      <c r="F58" s="36"/>
      <c r="G58" s="15"/>
      <c r="H58" s="15"/>
      <c r="I58" s="21"/>
      <c r="J58" s="37"/>
      <c r="K58" s="38"/>
      <c r="L58" s="15"/>
      <c r="N58" s="15"/>
      <c r="O58" s="15"/>
      <c r="P58" s="46"/>
      <c r="Q58" s="46"/>
      <c r="R58" s="3"/>
      <c r="S58" s="15"/>
      <c r="T58" s="21"/>
      <c r="U58" s="49"/>
      <c r="V58" s="18"/>
      <c r="W58" s="18"/>
      <c r="X58" s="22"/>
    </row>
    <row r="59" customFormat="false" ht="18.75" hidden="false" customHeight="false" outlineLevel="0" collapsed="false">
      <c r="B59" s="12"/>
      <c r="C59" s="15"/>
      <c r="D59" s="15"/>
      <c r="E59" s="46" t="s">
        <v>21</v>
      </c>
      <c r="F59" s="46"/>
      <c r="G59" s="3"/>
      <c r="H59" s="15"/>
      <c r="I59" s="21"/>
      <c r="J59" s="37"/>
      <c r="K59" s="38"/>
      <c r="L59" s="15"/>
      <c r="N59" s="15"/>
      <c r="O59" s="30" t="s">
        <v>22</v>
      </c>
      <c r="P59" s="30"/>
      <c r="Q59" s="30"/>
      <c r="R59" s="30"/>
      <c r="S59" s="30"/>
      <c r="T59" s="30"/>
      <c r="U59" s="30"/>
      <c r="V59" s="30"/>
      <c r="W59" s="31"/>
      <c r="X59" s="22"/>
    </row>
    <row r="60" customFormat="false" ht="18.75" hidden="false" customHeight="false" outlineLevel="0" collapsed="false">
      <c r="B60" s="12"/>
      <c r="C60" s="15"/>
      <c r="D60" s="15"/>
      <c r="E60" s="33" t="n">
        <v>1.22</v>
      </c>
      <c r="F60" s="33"/>
      <c r="G60" s="3"/>
      <c r="H60" s="15"/>
      <c r="I60" s="21"/>
      <c r="J60" s="37"/>
      <c r="K60" s="38"/>
      <c r="L60" s="15"/>
      <c r="W60" s="28"/>
      <c r="X60" s="22"/>
    </row>
    <row r="61" customFormat="false" ht="18.75" hidden="false" customHeight="false" outlineLevel="0" collapsed="false">
      <c r="B61" s="12"/>
      <c r="C61" s="15"/>
      <c r="D61" s="15"/>
      <c r="E61" s="50" t="n">
        <f aca="false">AVERAGE(E60,E63)</f>
        <v>1.22</v>
      </c>
      <c r="F61" s="50"/>
      <c r="G61" s="3"/>
      <c r="H61" s="15"/>
      <c r="I61" s="21" t="s">
        <v>23</v>
      </c>
      <c r="J61" s="37" t="n">
        <v>0.2</v>
      </c>
      <c r="K61" s="51" t="n">
        <f aca="false">(AVERAGE(E60,E63)*J61*G67)</f>
        <v>7.32</v>
      </c>
      <c r="L61" s="15"/>
      <c r="N61" s="28" t="str">
        <f aca="false">CONCATENATE("(",P45," / ",P49," / ",P55,")")</f>
        <v>(Toplam Kazı Hacmi / Ortalama Kazı Derinliği / Baca Aralığı Toplam Uzunluk)</v>
      </c>
      <c r="O61" s="28"/>
      <c r="P61" s="28"/>
      <c r="Q61" s="28"/>
      <c r="R61" s="28"/>
      <c r="S61" s="28"/>
      <c r="T61" s="28"/>
      <c r="U61" s="28"/>
      <c r="V61" s="28"/>
      <c r="W61" s="28"/>
      <c r="X61" s="22"/>
    </row>
    <row r="62" customFormat="false" ht="18.75" hidden="false" customHeight="false" outlineLevel="0" collapsed="false">
      <c r="B62" s="12"/>
      <c r="C62" s="15"/>
      <c r="D62" s="15"/>
      <c r="E62" s="52" t="s">
        <v>24</v>
      </c>
      <c r="F62" s="52"/>
      <c r="G62" s="3"/>
      <c r="H62" s="15"/>
      <c r="I62" s="15"/>
      <c r="J62" s="15"/>
      <c r="K62" s="53"/>
      <c r="L62" s="15"/>
      <c r="N62" s="15"/>
      <c r="O62" s="28"/>
      <c r="P62" s="28"/>
      <c r="Q62" s="28"/>
      <c r="R62" s="28"/>
      <c r="S62" s="28"/>
      <c r="T62" s="28"/>
      <c r="U62" s="28"/>
      <c r="V62" s="28"/>
      <c r="W62" s="28"/>
      <c r="X62" s="22"/>
    </row>
    <row r="63" customFormat="false" ht="18.75" hidden="false" customHeight="false" outlineLevel="0" collapsed="false">
      <c r="B63" s="12"/>
      <c r="C63" s="15"/>
      <c r="D63" s="15"/>
      <c r="E63" s="54" t="n">
        <v>1.22</v>
      </c>
      <c r="F63" s="54"/>
      <c r="G63" s="15"/>
      <c r="H63" s="17" t="s">
        <v>25</v>
      </c>
      <c r="I63" s="17"/>
      <c r="J63" s="55" t="n">
        <f aca="false">SUM(J48:J62)</f>
        <v>2.7</v>
      </c>
      <c r="K63" s="56" t="n">
        <f aca="false">SUM(K48:K62)</f>
        <v>106.02</v>
      </c>
      <c r="L63" s="15"/>
      <c r="N63" s="15"/>
      <c r="O63" s="28" t="str">
        <f aca="false">CONCATENATE("( ",K63+K65," / ",((F40+F41)/2+F42)," / ",P57," )"," = ",(ROUND((K63+K65)/((F40+F41)/2+F42)/P57,2))," m")</f>
        <v>( 171,9 / 2,7 / 50 ) = 1,27 m</v>
      </c>
      <c r="P63" s="28"/>
      <c r="Q63" s="28"/>
      <c r="R63" s="28"/>
      <c r="S63" s="28"/>
      <c r="T63" s="28"/>
      <c r="U63" s="28"/>
      <c r="V63" s="28"/>
      <c r="W63" s="15"/>
      <c r="X63" s="22"/>
    </row>
    <row r="64" customFormat="false" ht="18.75" hidden="false" customHeight="false" outlineLevel="0" collapsed="false">
      <c r="B64" s="12"/>
      <c r="C64" s="15"/>
      <c r="D64" s="15"/>
      <c r="E64" s="48"/>
      <c r="F64" s="48"/>
      <c r="G64" s="15"/>
      <c r="H64" s="17"/>
      <c r="I64" s="17"/>
      <c r="J64" s="57" t="str">
        <f aca="false">IF(J63&gt;J65,"HATALI","")</f>
        <v/>
      </c>
      <c r="K64" s="56"/>
      <c r="L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22"/>
    </row>
    <row r="65" customFormat="false" ht="18.75" hidden="false" customHeight="false" outlineLevel="0" collapsed="false">
      <c r="B65" s="12"/>
      <c r="C65" s="15"/>
      <c r="D65" s="15"/>
      <c r="E65" s="15"/>
      <c r="F65" s="15"/>
      <c r="G65" s="17" t="s">
        <v>26</v>
      </c>
      <c r="H65" s="17"/>
      <c r="I65" s="17"/>
      <c r="J65" s="55" t="n">
        <f aca="false">(F40+F41)/2+F42</f>
        <v>2.7</v>
      </c>
      <c r="K65" s="51" t="n">
        <f aca="false">F39*(((F40+F41)/2+F42)*G71)</f>
        <v>65.88</v>
      </c>
      <c r="L65" s="15"/>
      <c r="N65" s="15"/>
      <c r="O65" s="15"/>
      <c r="P65" s="15"/>
      <c r="Q65" s="15"/>
      <c r="R65" s="15"/>
      <c r="S65" s="15"/>
      <c r="T65" s="15"/>
      <c r="U65" s="15"/>
      <c r="V65" s="15"/>
      <c r="W65" s="58"/>
      <c r="X65" s="22"/>
    </row>
    <row r="66" customFormat="false" ht="18.75" hidden="false" customHeight="false" outlineLevel="0" collapsed="false">
      <c r="B66" s="12"/>
      <c r="C66" s="15"/>
      <c r="D66" s="15"/>
      <c r="E66" s="15"/>
      <c r="F66" s="15"/>
      <c r="G66" s="15"/>
      <c r="H66" s="15"/>
      <c r="I66" s="15"/>
      <c r="J66" s="15"/>
      <c r="K66" s="15"/>
      <c r="L66" s="15"/>
      <c r="N66" s="17"/>
      <c r="O66" s="17"/>
      <c r="P66" s="59" t="s">
        <v>22</v>
      </c>
      <c r="Q66" s="59"/>
      <c r="R66" s="59"/>
      <c r="S66" s="59"/>
      <c r="T66" s="60" t="n">
        <f aca="false">ROUND((K63+K65)/((F40+F41)/2+F42)/P57,2)</f>
        <v>1.27</v>
      </c>
      <c r="U66" s="60"/>
      <c r="V66" s="58"/>
      <c r="W66" s="58"/>
      <c r="X66" s="22"/>
    </row>
    <row r="67" customFormat="false" ht="18.75" hidden="false" customHeight="false" outlineLevel="0" collapsed="false">
      <c r="B67" s="12"/>
      <c r="C67" s="19" t="s">
        <v>27</v>
      </c>
      <c r="D67" s="19"/>
      <c r="E67" s="19"/>
      <c r="F67" s="19"/>
      <c r="G67" s="61" t="n">
        <v>30</v>
      </c>
      <c r="H67" s="61"/>
      <c r="I67" s="15"/>
      <c r="J67" s="15"/>
      <c r="K67" s="15"/>
      <c r="L67" s="15"/>
      <c r="M67" s="15"/>
      <c r="N67" s="17"/>
      <c r="O67" s="17"/>
      <c r="P67" s="59"/>
      <c r="Q67" s="59"/>
      <c r="R67" s="59"/>
      <c r="S67" s="59"/>
      <c r="T67" s="60"/>
      <c r="U67" s="60"/>
      <c r="V67" s="58"/>
      <c r="W67" s="62"/>
      <c r="X67" s="22"/>
    </row>
    <row r="68" customFormat="false" ht="6.75" hidden="false" customHeight="true" outlineLevel="0" collapsed="false">
      <c r="B68" s="12"/>
      <c r="C68" s="19"/>
      <c r="D68" s="19"/>
      <c r="E68" s="63"/>
      <c r="F68" s="63"/>
      <c r="G68" s="53"/>
      <c r="H68" s="53"/>
      <c r="I68" s="15"/>
      <c r="J68" s="15"/>
      <c r="K68" s="15"/>
      <c r="L68" s="15"/>
      <c r="M68" s="15"/>
      <c r="N68" s="17"/>
      <c r="O68" s="17"/>
      <c r="P68" s="59"/>
      <c r="Q68" s="59"/>
      <c r="R68" s="59"/>
      <c r="S68" s="59"/>
      <c r="T68" s="60"/>
      <c r="U68" s="60"/>
      <c r="V68" s="62"/>
      <c r="W68" s="62"/>
      <c r="X68" s="22"/>
    </row>
    <row r="69" customFormat="false" ht="18.75" hidden="false" customHeight="false" outlineLevel="0" collapsed="false">
      <c r="B69" s="12"/>
      <c r="C69" s="19" t="s">
        <v>28</v>
      </c>
      <c r="D69" s="19"/>
      <c r="E69" s="19"/>
      <c r="F69" s="19"/>
      <c r="G69" s="63" t="n">
        <f aca="false">F43</f>
        <v>50</v>
      </c>
      <c r="H69" s="63"/>
      <c r="I69" s="15"/>
      <c r="J69" s="15"/>
      <c r="K69" s="15"/>
      <c r="L69" s="15"/>
      <c r="M69" s="15"/>
      <c r="N69" s="17"/>
      <c r="O69" s="17"/>
      <c r="P69" s="26"/>
      <c r="Q69" s="26"/>
      <c r="R69" s="15"/>
      <c r="S69" s="15"/>
      <c r="T69" s="15"/>
      <c r="U69" s="15"/>
      <c r="V69" s="62"/>
      <c r="W69" s="62"/>
      <c r="X69" s="22"/>
    </row>
    <row r="70" customFormat="false" ht="6.75" hidden="false" customHeight="true" outlineLevel="0" collapsed="false">
      <c r="B70" s="12"/>
      <c r="C70" s="17"/>
      <c r="D70" s="17"/>
      <c r="E70" s="63"/>
      <c r="F70" s="63"/>
      <c r="G70" s="15"/>
      <c r="H70" s="15"/>
      <c r="I70" s="15"/>
      <c r="J70" s="15"/>
      <c r="K70" s="15"/>
      <c r="L70" s="15"/>
      <c r="M70" s="15"/>
      <c r="N70" s="17"/>
      <c r="O70" s="17"/>
      <c r="P70" s="26"/>
      <c r="Q70" s="26"/>
      <c r="R70" s="15"/>
      <c r="S70" s="15"/>
      <c r="T70" s="15"/>
      <c r="U70" s="15"/>
      <c r="V70" s="62"/>
      <c r="W70" s="62"/>
      <c r="X70" s="22"/>
    </row>
    <row r="71" customFormat="false" ht="18.75" hidden="false" customHeight="false" outlineLevel="0" collapsed="false">
      <c r="B71" s="12"/>
      <c r="C71" s="19" t="s">
        <v>29</v>
      </c>
      <c r="D71" s="19"/>
      <c r="E71" s="19"/>
      <c r="F71" s="19"/>
      <c r="G71" s="63" t="n">
        <f aca="false">F43-G67</f>
        <v>20</v>
      </c>
      <c r="H71" s="63"/>
      <c r="I71" s="15"/>
      <c r="J71" s="15"/>
      <c r="K71" s="15"/>
      <c r="L71" s="15"/>
      <c r="M71" s="15"/>
      <c r="N71" s="17"/>
      <c r="O71" s="17"/>
      <c r="P71" s="64" t="s">
        <v>30</v>
      </c>
      <c r="Q71" s="64"/>
      <c r="R71" s="25"/>
      <c r="S71" s="25"/>
      <c r="T71" s="25"/>
      <c r="U71" s="25"/>
      <c r="V71" s="65"/>
      <c r="W71" s="65"/>
      <c r="X71" s="22"/>
    </row>
    <row r="72" customFormat="false" ht="9" hidden="false" customHeight="true" outlineLevel="0" collapsed="false">
      <c r="B72" s="12"/>
      <c r="C72" s="17"/>
      <c r="D72" s="17"/>
      <c r="E72" s="26"/>
      <c r="F72" s="26"/>
      <c r="G72" s="3"/>
      <c r="H72" s="3"/>
      <c r="I72" s="3"/>
      <c r="J72" s="62"/>
      <c r="K72" s="15"/>
      <c r="L72" s="15"/>
      <c r="M72" s="15"/>
      <c r="N72" s="17"/>
      <c r="O72" s="17"/>
      <c r="P72" s="26"/>
      <c r="Q72" s="26"/>
      <c r="R72" s="3"/>
      <c r="S72" s="3"/>
      <c r="T72" s="3"/>
      <c r="U72" s="62"/>
      <c r="V72" s="15"/>
      <c r="W72" s="15"/>
      <c r="X72" s="22"/>
    </row>
    <row r="73" customFormat="false" ht="22.5" hidden="false" customHeight="true" outlineLevel="0" collapsed="false">
      <c r="B73" s="4"/>
      <c r="C73" s="5" t="s">
        <v>1</v>
      </c>
      <c r="D73" s="5"/>
      <c r="E73" s="5"/>
      <c r="F73" s="5"/>
      <c r="G73" s="5"/>
      <c r="H73" s="6"/>
      <c r="I73" s="6"/>
      <c r="J73" s="6"/>
      <c r="K73" s="6"/>
      <c r="L73" s="6"/>
      <c r="M73" s="6"/>
      <c r="N73" s="7"/>
      <c r="O73" s="7"/>
      <c r="P73" s="7"/>
      <c r="Q73" s="7"/>
      <c r="R73" s="8"/>
      <c r="S73" s="8"/>
      <c r="T73" s="9"/>
      <c r="U73" s="9"/>
      <c r="V73" s="10"/>
      <c r="W73" s="10"/>
      <c r="X73" s="11"/>
    </row>
    <row r="74" customFormat="false" ht="18.75" hidden="false" customHeight="false" outlineLevel="0" collapsed="false">
      <c r="B74" s="12"/>
      <c r="C74" s="13" t="s">
        <v>2</v>
      </c>
      <c r="D74" s="13"/>
      <c r="E74" s="13"/>
      <c r="F74" s="14" t="n">
        <v>1.22</v>
      </c>
      <c r="G74" s="14"/>
      <c r="H74" s="15"/>
      <c r="I74" s="15"/>
      <c r="J74" s="15"/>
      <c r="N74" s="16" t="s">
        <v>3</v>
      </c>
      <c r="O74" s="16"/>
      <c r="P74" s="16"/>
      <c r="Q74" s="17"/>
      <c r="R74" s="18"/>
      <c r="S74" s="18"/>
      <c r="T74" s="19" t="s">
        <v>4</v>
      </c>
      <c r="U74" s="19"/>
      <c r="V74" s="20" t="n">
        <v>1</v>
      </c>
      <c r="W74" s="21"/>
      <c r="X74" s="22"/>
    </row>
    <row r="75" customFormat="false" ht="18.75" hidden="false" customHeight="false" outlineLevel="0" collapsed="false">
      <c r="B75" s="12"/>
      <c r="C75" s="13" t="s">
        <v>5</v>
      </c>
      <c r="D75" s="13"/>
      <c r="E75" s="13"/>
      <c r="F75" s="14" t="n">
        <v>3</v>
      </c>
      <c r="G75" s="14"/>
      <c r="H75" s="15"/>
      <c r="I75" s="15"/>
      <c r="J75" s="15"/>
      <c r="Q75" s="17"/>
      <c r="R75" s="18"/>
      <c r="S75" s="18"/>
      <c r="T75" s="23" t="s">
        <v>6</v>
      </c>
      <c r="U75" s="23"/>
      <c r="V75" s="20" t="n">
        <v>2019125</v>
      </c>
      <c r="W75" s="21"/>
      <c r="X75" s="22"/>
    </row>
    <row r="76" customFormat="false" ht="18.75" hidden="false" customHeight="false" outlineLevel="0" collapsed="false">
      <c r="B76" s="12"/>
      <c r="C76" s="13" t="s">
        <v>7</v>
      </c>
      <c r="D76" s="13"/>
      <c r="E76" s="13"/>
      <c r="F76" s="14" t="n">
        <v>2</v>
      </c>
      <c r="G76" s="14"/>
      <c r="H76" s="15"/>
      <c r="I76" s="15"/>
      <c r="J76" s="15"/>
      <c r="K76" s="15"/>
      <c r="L76" s="15"/>
      <c r="N76" s="24" t="s">
        <v>8</v>
      </c>
      <c r="O76" s="25"/>
      <c r="P76" s="25" t="s">
        <v>9</v>
      </c>
      <c r="Q76" s="26"/>
      <c r="R76" s="18"/>
      <c r="S76" s="18"/>
      <c r="T76" s="19" t="s">
        <v>10</v>
      </c>
      <c r="U76" s="19"/>
      <c r="V76" s="27" t="s">
        <v>11</v>
      </c>
      <c r="X76" s="22"/>
    </row>
    <row r="77" customFormat="false" ht="18.75" hidden="false" customHeight="false" outlineLevel="0" collapsed="false">
      <c r="B77" s="12"/>
      <c r="C77" s="13" t="s">
        <v>12</v>
      </c>
      <c r="D77" s="13"/>
      <c r="E77" s="13"/>
      <c r="F77" s="14" t="n">
        <v>0.2</v>
      </c>
      <c r="G77" s="14"/>
      <c r="H77" s="15"/>
      <c r="I77" s="15"/>
      <c r="J77" s="15"/>
      <c r="K77" s="15"/>
      <c r="L77" s="15"/>
      <c r="M77" s="17"/>
      <c r="N77" s="17"/>
      <c r="O77" s="17"/>
      <c r="P77" s="26"/>
      <c r="Q77" s="26"/>
      <c r="R77" s="18"/>
      <c r="S77" s="18"/>
      <c r="T77" s="15"/>
      <c r="U77" s="15"/>
      <c r="V77" s="15"/>
      <c r="W77" s="15"/>
      <c r="X77" s="22"/>
    </row>
    <row r="78" customFormat="false" ht="18.75" hidden="false" customHeight="false" outlineLevel="0" collapsed="false">
      <c r="B78" s="12"/>
      <c r="C78" s="13" t="s">
        <v>13</v>
      </c>
      <c r="D78" s="13"/>
      <c r="E78" s="13"/>
      <c r="F78" s="14" t="n">
        <v>50</v>
      </c>
      <c r="G78" s="14"/>
      <c r="H78" s="15"/>
      <c r="I78" s="15"/>
      <c r="J78" s="15"/>
      <c r="K78" s="15"/>
      <c r="L78" s="15"/>
      <c r="M78" s="17"/>
      <c r="N78" s="17"/>
      <c r="O78" s="17"/>
      <c r="P78" s="26"/>
      <c r="Q78" s="26"/>
      <c r="R78" s="18"/>
      <c r="S78" s="18"/>
      <c r="T78" s="15"/>
      <c r="U78" s="15"/>
      <c r="V78" s="15"/>
      <c r="W78" s="15"/>
      <c r="X78" s="22"/>
    </row>
    <row r="79" customFormat="false" ht="12" hidden="false" customHeight="true" outlineLevel="0" collapsed="false">
      <c r="B79" s="12"/>
      <c r="C79" s="3"/>
      <c r="D79" s="3"/>
      <c r="E79" s="3"/>
      <c r="F79" s="28"/>
      <c r="G79" s="28"/>
      <c r="H79" s="15"/>
      <c r="I79" s="15"/>
      <c r="J79" s="15"/>
      <c r="K79" s="15"/>
      <c r="L79" s="15"/>
      <c r="M79" s="17"/>
      <c r="N79" s="17"/>
      <c r="O79" s="17"/>
      <c r="P79" s="26"/>
      <c r="Q79" s="26"/>
      <c r="R79" s="18"/>
      <c r="S79" s="18"/>
      <c r="T79" s="15"/>
      <c r="U79" s="15"/>
      <c r="V79" s="15"/>
      <c r="W79" s="15"/>
      <c r="X79" s="22"/>
    </row>
    <row r="80" customFormat="false" ht="18.75" hidden="false" customHeight="false" outlineLevel="0" collapsed="false">
      <c r="B80" s="12"/>
      <c r="C80" s="15"/>
      <c r="D80" s="15"/>
      <c r="E80" s="29"/>
      <c r="F80" s="29"/>
      <c r="G80" s="3"/>
      <c r="H80" s="15"/>
      <c r="I80" s="15"/>
      <c r="J80" s="15"/>
      <c r="K80" s="15"/>
      <c r="L80" s="15"/>
      <c r="N80" s="15"/>
      <c r="O80" s="15"/>
      <c r="P80" s="30" t="s">
        <v>14</v>
      </c>
      <c r="Q80" s="30"/>
      <c r="R80" s="30"/>
      <c r="S80" s="30"/>
      <c r="T80" s="30"/>
      <c r="U80" s="30"/>
      <c r="V80" s="30"/>
      <c r="W80" s="31"/>
      <c r="X80" s="22"/>
    </row>
    <row r="81" customFormat="false" ht="18.75" hidden="false" customHeight="false" outlineLevel="0" collapsed="false">
      <c r="B81" s="12"/>
      <c r="C81" s="15"/>
      <c r="D81" s="15"/>
      <c r="E81" s="32" t="s">
        <v>15</v>
      </c>
      <c r="F81" s="32"/>
      <c r="G81" s="3"/>
      <c r="H81" s="15"/>
      <c r="I81" s="15"/>
      <c r="J81" s="15"/>
      <c r="K81" s="15"/>
      <c r="L81" s="15"/>
      <c r="N81" s="15"/>
      <c r="O81" s="15"/>
      <c r="X81" s="22"/>
    </row>
    <row r="82" customFormat="false" ht="18.75" hidden="false" customHeight="false" outlineLevel="0" collapsed="false">
      <c r="B82" s="12"/>
      <c r="C82" s="15"/>
      <c r="D82" s="15"/>
      <c r="E82" s="33" t="n">
        <v>1.5</v>
      </c>
      <c r="F82" s="33"/>
      <c r="G82" s="3"/>
      <c r="H82" s="15"/>
      <c r="I82" s="15"/>
      <c r="J82" s="31" t="s">
        <v>16</v>
      </c>
      <c r="K82" s="34" t="s">
        <v>17</v>
      </c>
      <c r="L82" s="15"/>
      <c r="N82" s="15"/>
      <c r="O82" s="35" t="str">
        <f aca="false">CONCATENATE("( ( (",E85," x ",J83,") + (",E91," x ",J89,") + (",E96," x ",J96,") )"," x ",G102," )", " + (",F74," x ",J100," x ",G106,")"," = ",(ROUND((E85*J83*G102)+(E91*J89*G102)+(E96*J96*G102)+K100,2))," m³ ")</f>
        <v>( ( (1,4 x 1) + (1,26 x 1,5) + (1,22 x 0,2) ) x 30 ) + (1,22 x 2,7 x 20) = 171,9 m³</v>
      </c>
      <c r="P82" s="35"/>
      <c r="Q82" s="35"/>
      <c r="R82" s="35"/>
      <c r="S82" s="35"/>
      <c r="T82" s="35"/>
      <c r="U82" s="35"/>
      <c r="V82" s="35"/>
      <c r="W82" s="35"/>
      <c r="X82" s="22"/>
    </row>
    <row r="83" customFormat="false" ht="18.75" hidden="false" customHeight="false" outlineLevel="0" collapsed="false">
      <c r="B83" s="12"/>
      <c r="C83" s="15"/>
      <c r="D83" s="15"/>
      <c r="E83" s="36"/>
      <c r="F83" s="36"/>
      <c r="G83" s="15"/>
      <c r="H83" s="15"/>
      <c r="I83" s="21" t="s">
        <v>5</v>
      </c>
      <c r="J83" s="37" t="n">
        <v>1</v>
      </c>
      <c r="K83" s="38" t="n">
        <f aca="false">((AVERAGE(E82,E88)*J83)*G102)</f>
        <v>42</v>
      </c>
      <c r="L83" s="15"/>
      <c r="N83" s="15"/>
      <c r="O83" s="15"/>
      <c r="P83" s="36"/>
      <c r="Q83" s="36"/>
      <c r="R83" s="15"/>
      <c r="S83" s="15"/>
      <c r="T83" s="39"/>
      <c r="U83" s="40"/>
      <c r="V83" s="41"/>
      <c r="W83" s="41"/>
      <c r="X83" s="22"/>
    </row>
    <row r="84" customFormat="false" ht="18.75" hidden="false" customHeight="false" outlineLevel="0" collapsed="false">
      <c r="B84" s="12"/>
      <c r="C84" s="15"/>
      <c r="D84" s="15"/>
      <c r="G84" s="15"/>
      <c r="H84" s="15"/>
      <c r="I84" s="21"/>
      <c r="J84" s="37"/>
      <c r="K84" s="38"/>
      <c r="L84" s="15"/>
      <c r="N84" s="15"/>
      <c r="O84" s="15"/>
      <c r="P84" s="30" t="s">
        <v>18</v>
      </c>
      <c r="Q84" s="30"/>
      <c r="R84" s="30"/>
      <c r="S84" s="30"/>
      <c r="T84" s="30"/>
      <c r="U84" s="30"/>
      <c r="V84" s="30"/>
      <c r="W84" s="41"/>
      <c r="X84" s="22"/>
    </row>
    <row r="85" customFormat="false" ht="18.75" hidden="false" customHeight="false" outlineLevel="0" collapsed="false">
      <c r="B85" s="12"/>
      <c r="C85" s="15"/>
      <c r="D85" s="15"/>
      <c r="E85" s="42" t="n">
        <f aca="false">AVERAGE(E82,E88)</f>
        <v>1.4</v>
      </c>
      <c r="F85" s="42"/>
      <c r="G85" s="15"/>
      <c r="H85" s="15"/>
      <c r="I85" s="21"/>
      <c r="J85" s="37"/>
      <c r="K85" s="38"/>
      <c r="L85" s="15"/>
      <c r="N85" s="15"/>
      <c r="O85" s="15"/>
      <c r="W85" s="31"/>
      <c r="X85" s="22"/>
    </row>
    <row r="86" customFormat="false" ht="18.75" hidden="false" customHeight="false" outlineLevel="0" collapsed="false">
      <c r="B86" s="12"/>
      <c r="C86" s="15"/>
      <c r="D86" s="15"/>
      <c r="E86" s="43"/>
      <c r="F86" s="44"/>
      <c r="G86" s="15"/>
      <c r="H86" s="15"/>
      <c r="I86" s="21"/>
      <c r="J86" s="37"/>
      <c r="K86" s="38"/>
      <c r="L86" s="15"/>
      <c r="N86" s="15"/>
      <c r="O86" s="15"/>
      <c r="P86" s="35" t="str">
        <f aca="false">CONCATENATE("( (",C75,"+",C76,") / 2 ) + ",C77," ) ")</f>
        <v>( (H1+H2) / 2 ) + Yataklama H )</v>
      </c>
      <c r="Q86" s="35"/>
      <c r="R86" s="35"/>
      <c r="S86" s="35"/>
      <c r="T86" s="35"/>
      <c r="U86" s="35"/>
      <c r="V86" s="35"/>
      <c r="X86" s="22"/>
    </row>
    <row r="87" customFormat="false" ht="18.75" hidden="false" customHeight="false" outlineLevel="0" collapsed="false">
      <c r="B87" s="12"/>
      <c r="C87" s="15"/>
      <c r="D87" s="15"/>
      <c r="E87" s="46" t="s">
        <v>19</v>
      </c>
      <c r="F87" s="46"/>
      <c r="G87" s="3"/>
      <c r="H87" s="15"/>
      <c r="I87" s="21"/>
      <c r="J87" s="37"/>
      <c r="K87" s="38"/>
      <c r="L87" s="15"/>
      <c r="N87" s="15"/>
      <c r="O87" s="15"/>
      <c r="W87" s="35"/>
      <c r="X87" s="22"/>
    </row>
    <row r="88" customFormat="false" ht="18.75" hidden="false" customHeight="false" outlineLevel="0" collapsed="false">
      <c r="B88" s="12"/>
      <c r="C88" s="15"/>
      <c r="D88" s="15"/>
      <c r="E88" s="47" t="n">
        <v>1.3</v>
      </c>
      <c r="F88" s="47"/>
      <c r="G88" s="3"/>
      <c r="H88" s="15"/>
      <c r="I88" s="21"/>
      <c r="J88" s="37"/>
      <c r="K88" s="38"/>
      <c r="L88" s="15"/>
      <c r="N88" s="15"/>
      <c r="O88" s="15"/>
      <c r="P88" s="35" t="str">
        <f aca="false">CONCATENATE("( (",F75,"+",F76,") / 2 ) + ",F77," ) "," = ",ROUND((F75+F76)/2+F77,2)," m ")</f>
        <v>( (3+2) / 2 ) + 0,2 )  = 2,7 m</v>
      </c>
      <c r="Q88" s="35"/>
      <c r="R88" s="35"/>
      <c r="S88" s="35"/>
      <c r="T88" s="35"/>
      <c r="U88" s="35"/>
      <c r="V88" s="35"/>
      <c r="W88" s="35"/>
      <c r="X88" s="22"/>
    </row>
    <row r="89" customFormat="false" ht="18.75" hidden="false" customHeight="false" outlineLevel="0" collapsed="false">
      <c r="B89" s="12"/>
      <c r="C89" s="15"/>
      <c r="D89" s="15"/>
      <c r="E89" s="48"/>
      <c r="F89" s="48"/>
      <c r="G89" s="3"/>
      <c r="H89" s="15"/>
      <c r="I89" s="21" t="s">
        <v>7</v>
      </c>
      <c r="J89" s="37" t="n">
        <v>1.5</v>
      </c>
      <c r="K89" s="38" t="n">
        <f aca="false">(AVERAGE(E88,E95)*J89*G102)</f>
        <v>56.7</v>
      </c>
      <c r="L89" s="15"/>
      <c r="N89" s="15"/>
      <c r="O89" s="15"/>
      <c r="X89" s="22"/>
    </row>
    <row r="90" customFormat="false" ht="18.75" hidden="false" customHeight="false" outlineLevel="0" collapsed="false">
      <c r="B90" s="12"/>
      <c r="C90" s="15"/>
      <c r="D90" s="15"/>
      <c r="G90" s="3"/>
      <c r="H90" s="15"/>
      <c r="I90" s="21"/>
      <c r="J90" s="37"/>
      <c r="K90" s="38"/>
      <c r="L90" s="15"/>
      <c r="N90" s="15"/>
      <c r="O90" s="15"/>
      <c r="P90" s="30" t="s">
        <v>20</v>
      </c>
      <c r="Q90" s="30"/>
      <c r="R90" s="30"/>
      <c r="S90" s="30"/>
      <c r="T90" s="30"/>
      <c r="U90" s="30"/>
      <c r="V90" s="30"/>
      <c r="W90" s="31"/>
      <c r="X90" s="22"/>
    </row>
    <row r="91" customFormat="false" ht="18.75" hidden="false" customHeight="false" outlineLevel="0" collapsed="false">
      <c r="B91" s="12"/>
      <c r="C91" s="15"/>
      <c r="D91" s="15"/>
      <c r="E91" s="42" t="n">
        <f aca="false">AVERAGE(E88,E95)</f>
        <v>1.26</v>
      </c>
      <c r="F91" s="42"/>
      <c r="G91" s="3"/>
      <c r="H91" s="15"/>
      <c r="I91" s="21"/>
      <c r="J91" s="37"/>
      <c r="K91" s="38"/>
      <c r="L91" s="15"/>
      <c r="N91" s="15"/>
      <c r="O91" s="15"/>
      <c r="P91" s="28"/>
      <c r="Q91" s="28"/>
      <c r="R91" s="28"/>
      <c r="S91" s="28"/>
      <c r="T91" s="28"/>
      <c r="U91" s="28"/>
      <c r="V91" s="28"/>
      <c r="W91" s="28"/>
      <c r="X91" s="22"/>
    </row>
    <row r="92" customFormat="false" ht="18.75" hidden="false" customHeight="false" outlineLevel="0" collapsed="false">
      <c r="B92" s="12"/>
      <c r="C92" s="15"/>
      <c r="D92" s="15"/>
      <c r="E92" s="43"/>
      <c r="F92" s="44"/>
      <c r="G92" s="3"/>
      <c r="H92" s="15"/>
      <c r="I92" s="21"/>
      <c r="J92" s="37"/>
      <c r="K92" s="38"/>
      <c r="L92" s="15"/>
      <c r="N92" s="15"/>
      <c r="O92" s="15"/>
      <c r="P92" s="28" t="n">
        <f aca="false">F78</f>
        <v>50</v>
      </c>
      <c r="Q92" s="28"/>
      <c r="R92" s="28"/>
      <c r="S92" s="28"/>
      <c r="T92" s="28"/>
      <c r="U92" s="28"/>
      <c r="V92" s="28"/>
      <c r="W92" s="28"/>
      <c r="X92" s="22"/>
    </row>
    <row r="93" customFormat="false" ht="18.75" hidden="false" customHeight="false" outlineLevel="0" collapsed="false">
      <c r="B93" s="12"/>
      <c r="C93" s="15"/>
      <c r="D93" s="15"/>
      <c r="E93" s="36"/>
      <c r="F93" s="36"/>
      <c r="G93" s="15"/>
      <c r="H93" s="15"/>
      <c r="I93" s="21"/>
      <c r="J93" s="37"/>
      <c r="K93" s="38"/>
      <c r="L93" s="15"/>
      <c r="N93" s="15"/>
      <c r="O93" s="15"/>
      <c r="P93" s="46"/>
      <c r="Q93" s="46"/>
      <c r="R93" s="3"/>
      <c r="S93" s="15"/>
      <c r="T93" s="21"/>
      <c r="U93" s="49"/>
      <c r="V93" s="18"/>
      <c r="W93" s="18"/>
      <c r="X93" s="22"/>
    </row>
    <row r="94" customFormat="false" ht="18.75" hidden="false" customHeight="false" outlineLevel="0" collapsed="false">
      <c r="B94" s="12"/>
      <c r="C94" s="15"/>
      <c r="D94" s="15"/>
      <c r="E94" s="46" t="s">
        <v>21</v>
      </c>
      <c r="F94" s="46"/>
      <c r="G94" s="3"/>
      <c r="H94" s="15"/>
      <c r="I94" s="21"/>
      <c r="J94" s="37"/>
      <c r="K94" s="38"/>
      <c r="L94" s="15"/>
      <c r="N94" s="15"/>
      <c r="O94" s="30" t="s">
        <v>22</v>
      </c>
      <c r="P94" s="30"/>
      <c r="Q94" s="30"/>
      <c r="R94" s="30"/>
      <c r="S94" s="30"/>
      <c r="T94" s="30"/>
      <c r="U94" s="30"/>
      <c r="V94" s="30"/>
      <c r="W94" s="31"/>
      <c r="X94" s="22"/>
    </row>
    <row r="95" customFormat="false" ht="18.75" hidden="false" customHeight="false" outlineLevel="0" collapsed="false">
      <c r="B95" s="12"/>
      <c r="C95" s="15"/>
      <c r="D95" s="15"/>
      <c r="E95" s="33" t="n">
        <v>1.22</v>
      </c>
      <c r="F95" s="33"/>
      <c r="G95" s="3"/>
      <c r="H95" s="15"/>
      <c r="I95" s="21"/>
      <c r="J95" s="37"/>
      <c r="K95" s="38"/>
      <c r="L95" s="15"/>
      <c r="W95" s="28"/>
      <c r="X95" s="22"/>
    </row>
    <row r="96" customFormat="false" ht="18.75" hidden="false" customHeight="false" outlineLevel="0" collapsed="false">
      <c r="B96" s="12"/>
      <c r="C96" s="15"/>
      <c r="D96" s="15"/>
      <c r="E96" s="50" t="n">
        <f aca="false">AVERAGE(E95,E98)</f>
        <v>1.22</v>
      </c>
      <c r="F96" s="50"/>
      <c r="G96" s="3"/>
      <c r="H96" s="15"/>
      <c r="I96" s="21" t="s">
        <v>23</v>
      </c>
      <c r="J96" s="37" t="n">
        <v>0.2</v>
      </c>
      <c r="K96" s="51" t="n">
        <f aca="false">(AVERAGE(E95,E98)*J96*G102)</f>
        <v>7.32</v>
      </c>
      <c r="L96" s="15"/>
      <c r="N96" s="28" t="str">
        <f aca="false">CONCATENATE("(",P80," / ",P84," / ",P90,")")</f>
        <v>(Toplam Kazı Hacmi / Ortalama Kazı Derinliği / Baca Aralığı Toplam Uzunluk)</v>
      </c>
      <c r="O96" s="28"/>
      <c r="P96" s="28"/>
      <c r="Q96" s="28"/>
      <c r="R96" s="28"/>
      <c r="S96" s="28"/>
      <c r="T96" s="28"/>
      <c r="U96" s="28"/>
      <c r="V96" s="28"/>
      <c r="W96" s="28"/>
      <c r="X96" s="22"/>
    </row>
    <row r="97" customFormat="false" ht="18.75" hidden="false" customHeight="false" outlineLevel="0" collapsed="false">
      <c r="B97" s="12"/>
      <c r="C97" s="15"/>
      <c r="D97" s="15"/>
      <c r="E97" s="52" t="s">
        <v>24</v>
      </c>
      <c r="F97" s="52"/>
      <c r="G97" s="3"/>
      <c r="H97" s="15"/>
      <c r="I97" s="15"/>
      <c r="J97" s="15"/>
      <c r="K97" s="53"/>
      <c r="L97" s="15"/>
      <c r="N97" s="15"/>
      <c r="O97" s="28"/>
      <c r="P97" s="28"/>
      <c r="Q97" s="28"/>
      <c r="R97" s="28"/>
      <c r="S97" s="28"/>
      <c r="T97" s="28"/>
      <c r="U97" s="28"/>
      <c r="V97" s="28"/>
      <c r="W97" s="28"/>
      <c r="X97" s="22"/>
    </row>
    <row r="98" customFormat="false" ht="18.75" hidden="false" customHeight="false" outlineLevel="0" collapsed="false">
      <c r="B98" s="12"/>
      <c r="C98" s="15"/>
      <c r="D98" s="15"/>
      <c r="E98" s="54" t="n">
        <v>1.22</v>
      </c>
      <c r="F98" s="54"/>
      <c r="G98" s="15"/>
      <c r="H98" s="17" t="s">
        <v>25</v>
      </c>
      <c r="I98" s="17"/>
      <c r="J98" s="55" t="n">
        <f aca="false">SUM(J83:J97)</f>
        <v>2.7</v>
      </c>
      <c r="K98" s="56" t="n">
        <f aca="false">SUM(K83:K97)</f>
        <v>106.02</v>
      </c>
      <c r="L98" s="15"/>
      <c r="N98" s="15"/>
      <c r="O98" s="28" t="str">
        <f aca="false">CONCATENATE("( ",K98+K100," / ",((F75+F76)/2+F77)," / ",P92," )"," = ",(ROUND((K98+K100)/((F75+F76)/2+F77)/P92,2))," m")</f>
        <v>( 171,9 / 2,7 / 50 ) = 1,27 m</v>
      </c>
      <c r="P98" s="28"/>
      <c r="Q98" s="28"/>
      <c r="R98" s="28"/>
      <c r="S98" s="28"/>
      <c r="T98" s="28"/>
      <c r="U98" s="28"/>
      <c r="V98" s="28"/>
      <c r="W98" s="15"/>
      <c r="X98" s="22"/>
    </row>
    <row r="99" customFormat="false" ht="18.75" hidden="false" customHeight="false" outlineLevel="0" collapsed="false">
      <c r="B99" s="12"/>
      <c r="C99" s="15"/>
      <c r="D99" s="15"/>
      <c r="E99" s="48"/>
      <c r="F99" s="48"/>
      <c r="G99" s="15"/>
      <c r="H99" s="17"/>
      <c r="I99" s="17"/>
      <c r="J99" s="57" t="str">
        <f aca="false">IF(J98&gt;J100,"HATALI","")</f>
        <v/>
      </c>
      <c r="K99" s="56"/>
      <c r="L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22"/>
    </row>
    <row r="100" customFormat="false" ht="18.75" hidden="false" customHeight="false" outlineLevel="0" collapsed="false">
      <c r="B100" s="12"/>
      <c r="C100" s="15"/>
      <c r="D100" s="15"/>
      <c r="E100" s="15"/>
      <c r="F100" s="15"/>
      <c r="G100" s="17" t="s">
        <v>26</v>
      </c>
      <c r="H100" s="17"/>
      <c r="I100" s="17"/>
      <c r="J100" s="55" t="n">
        <f aca="false">(F75+F76)/2+F77</f>
        <v>2.7</v>
      </c>
      <c r="K100" s="51" t="n">
        <f aca="false">F74*(((F75+F76)/2+F77)*G106)</f>
        <v>65.88</v>
      </c>
      <c r="L100" s="15"/>
      <c r="N100" s="15"/>
      <c r="O100" s="15"/>
      <c r="P100" s="15"/>
      <c r="Q100" s="15"/>
      <c r="R100" s="15"/>
      <c r="S100" s="15"/>
      <c r="T100" s="15"/>
      <c r="U100" s="15"/>
      <c r="V100" s="15"/>
      <c r="W100" s="58"/>
      <c r="X100" s="22"/>
    </row>
    <row r="101" customFormat="false" ht="18.75" hidden="false" customHeight="false" outlineLevel="0" collapsed="false">
      <c r="B101" s="12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N101" s="17"/>
      <c r="O101" s="17"/>
      <c r="P101" s="59" t="s">
        <v>22</v>
      </c>
      <c r="Q101" s="59"/>
      <c r="R101" s="59"/>
      <c r="S101" s="59"/>
      <c r="T101" s="60" t="n">
        <f aca="false">ROUND((K98+K100)/((F75+F76)/2+F77)/P92,2)</f>
        <v>1.27</v>
      </c>
      <c r="U101" s="60"/>
      <c r="V101" s="58"/>
      <c r="W101" s="58"/>
      <c r="X101" s="22"/>
    </row>
    <row r="102" customFormat="false" ht="18.75" hidden="false" customHeight="false" outlineLevel="0" collapsed="false">
      <c r="B102" s="12"/>
      <c r="C102" s="19" t="s">
        <v>27</v>
      </c>
      <c r="D102" s="19"/>
      <c r="E102" s="19"/>
      <c r="F102" s="19"/>
      <c r="G102" s="61" t="n">
        <v>30</v>
      </c>
      <c r="H102" s="61"/>
      <c r="I102" s="15"/>
      <c r="J102" s="15"/>
      <c r="K102" s="15"/>
      <c r="L102" s="15"/>
      <c r="M102" s="15"/>
      <c r="N102" s="17"/>
      <c r="O102" s="17"/>
      <c r="P102" s="59"/>
      <c r="Q102" s="59"/>
      <c r="R102" s="59"/>
      <c r="S102" s="59"/>
      <c r="T102" s="60"/>
      <c r="U102" s="60"/>
      <c r="V102" s="58"/>
      <c r="W102" s="62"/>
      <c r="X102" s="22"/>
    </row>
    <row r="103" customFormat="false" ht="6.75" hidden="false" customHeight="true" outlineLevel="0" collapsed="false">
      <c r="B103" s="12"/>
      <c r="C103" s="19"/>
      <c r="D103" s="19"/>
      <c r="E103" s="63"/>
      <c r="F103" s="63"/>
      <c r="G103" s="53"/>
      <c r="H103" s="53"/>
      <c r="I103" s="15"/>
      <c r="J103" s="15"/>
      <c r="K103" s="15"/>
      <c r="L103" s="15"/>
      <c r="M103" s="15"/>
      <c r="N103" s="17"/>
      <c r="O103" s="17"/>
      <c r="P103" s="59"/>
      <c r="Q103" s="59"/>
      <c r="R103" s="59"/>
      <c r="S103" s="59"/>
      <c r="T103" s="60"/>
      <c r="U103" s="60"/>
      <c r="V103" s="62"/>
      <c r="W103" s="62"/>
      <c r="X103" s="22"/>
    </row>
    <row r="104" customFormat="false" ht="18.75" hidden="false" customHeight="false" outlineLevel="0" collapsed="false">
      <c r="B104" s="12"/>
      <c r="C104" s="19" t="s">
        <v>28</v>
      </c>
      <c r="D104" s="19"/>
      <c r="E104" s="19"/>
      <c r="F104" s="19"/>
      <c r="G104" s="63" t="n">
        <f aca="false">F78</f>
        <v>50</v>
      </c>
      <c r="H104" s="63"/>
      <c r="I104" s="15"/>
      <c r="J104" s="15"/>
      <c r="K104" s="15"/>
      <c r="L104" s="15"/>
      <c r="M104" s="15"/>
      <c r="N104" s="17"/>
      <c r="O104" s="17"/>
      <c r="P104" s="26"/>
      <c r="Q104" s="26"/>
      <c r="R104" s="15"/>
      <c r="S104" s="15"/>
      <c r="T104" s="15"/>
      <c r="U104" s="15"/>
      <c r="V104" s="62"/>
      <c r="W104" s="62"/>
      <c r="X104" s="22"/>
    </row>
    <row r="105" customFormat="false" ht="6.75" hidden="false" customHeight="true" outlineLevel="0" collapsed="false">
      <c r="B105" s="12"/>
      <c r="C105" s="17"/>
      <c r="D105" s="17"/>
      <c r="E105" s="63"/>
      <c r="F105" s="63"/>
      <c r="G105" s="15"/>
      <c r="H105" s="15"/>
      <c r="I105" s="15"/>
      <c r="J105" s="15"/>
      <c r="K105" s="15"/>
      <c r="L105" s="15"/>
      <c r="M105" s="15"/>
      <c r="N105" s="17"/>
      <c r="O105" s="17"/>
      <c r="P105" s="26"/>
      <c r="Q105" s="26"/>
      <c r="R105" s="15"/>
      <c r="S105" s="15"/>
      <c r="T105" s="15"/>
      <c r="U105" s="15"/>
      <c r="V105" s="62"/>
      <c r="W105" s="62"/>
      <c r="X105" s="22"/>
    </row>
    <row r="106" customFormat="false" ht="18.75" hidden="false" customHeight="false" outlineLevel="0" collapsed="false">
      <c r="B106" s="12"/>
      <c r="C106" s="19" t="s">
        <v>29</v>
      </c>
      <c r="D106" s="19"/>
      <c r="E106" s="19"/>
      <c r="F106" s="19"/>
      <c r="G106" s="63" t="n">
        <f aca="false">F78-G102</f>
        <v>20</v>
      </c>
      <c r="H106" s="63"/>
      <c r="I106" s="15"/>
      <c r="J106" s="15"/>
      <c r="K106" s="15"/>
      <c r="L106" s="15"/>
      <c r="M106" s="15"/>
      <c r="N106" s="17"/>
      <c r="O106" s="17"/>
      <c r="P106" s="64" t="s">
        <v>30</v>
      </c>
      <c r="Q106" s="64"/>
      <c r="R106" s="25"/>
      <c r="S106" s="25"/>
      <c r="T106" s="25"/>
      <c r="U106" s="25"/>
      <c r="V106" s="65"/>
      <c r="W106" s="65"/>
      <c r="X106" s="22"/>
    </row>
    <row r="107" customFormat="false" ht="9" hidden="false" customHeight="true" outlineLevel="0" collapsed="false">
      <c r="B107" s="12"/>
      <c r="C107" s="17"/>
      <c r="D107" s="17"/>
      <c r="E107" s="26"/>
      <c r="F107" s="26"/>
      <c r="G107" s="3"/>
      <c r="H107" s="3"/>
      <c r="I107" s="3"/>
      <c r="J107" s="62"/>
      <c r="K107" s="15"/>
      <c r="L107" s="15"/>
      <c r="M107" s="15"/>
      <c r="N107" s="17"/>
      <c r="O107" s="17"/>
      <c r="P107" s="26"/>
      <c r="Q107" s="26"/>
      <c r="R107" s="3"/>
      <c r="S107" s="3"/>
      <c r="T107" s="3"/>
      <c r="U107" s="62"/>
      <c r="V107" s="15"/>
      <c r="W107" s="15"/>
      <c r="X107" s="22"/>
    </row>
    <row r="108" customFormat="false" ht="30" hidden="false" customHeight="true" outlineLevel="0" collapsed="false">
      <c r="B108" s="66" t="s">
        <v>31</v>
      </c>
      <c r="C108" s="66"/>
      <c r="D108" s="66"/>
      <c r="E108" s="66"/>
      <c r="F108" s="66"/>
      <c r="G108" s="66"/>
      <c r="H108" s="66"/>
      <c r="I108" s="66"/>
      <c r="J108" s="66" t="s">
        <v>32</v>
      </c>
      <c r="K108" s="66"/>
      <c r="L108" s="66"/>
      <c r="M108" s="66"/>
      <c r="N108" s="66"/>
      <c r="O108" s="66" t="s">
        <v>33</v>
      </c>
      <c r="P108" s="66"/>
      <c r="Q108" s="66"/>
      <c r="R108" s="66"/>
      <c r="S108" s="66"/>
      <c r="T108" s="66" t="s">
        <v>34</v>
      </c>
      <c r="U108" s="66"/>
      <c r="V108" s="66"/>
      <c r="W108" s="66"/>
      <c r="X108" s="66"/>
    </row>
    <row r="109" customFormat="false" ht="31.5" hidden="false" customHeight="true" outlineLevel="0" collapsed="false">
      <c r="B109" s="67"/>
      <c r="C109" s="67"/>
      <c r="D109" s="67"/>
      <c r="E109" s="67"/>
      <c r="F109" s="67"/>
      <c r="G109" s="67"/>
      <c r="H109" s="67"/>
      <c r="I109" s="67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</row>
    <row r="110" customFormat="false" ht="31.5" hidden="false" customHeight="true" outlineLevel="0" collapsed="false">
      <c r="B110" s="67"/>
      <c r="C110" s="67"/>
      <c r="D110" s="67"/>
      <c r="E110" s="67"/>
      <c r="F110" s="67"/>
      <c r="G110" s="67"/>
      <c r="H110" s="67"/>
      <c r="I110" s="67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</row>
    <row r="111" customFormat="false" ht="31.5" hidden="false" customHeight="true" outlineLevel="0" collapsed="false">
      <c r="B111" s="67"/>
      <c r="C111" s="67"/>
      <c r="D111" s="67"/>
      <c r="E111" s="67"/>
      <c r="F111" s="67"/>
      <c r="G111" s="67"/>
      <c r="H111" s="67"/>
      <c r="I111" s="67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</row>
    <row r="112" customFormat="false" ht="31.5" hidden="false" customHeight="true" outlineLevel="0" collapsed="false">
      <c r="B112" s="67"/>
      <c r="C112" s="67"/>
      <c r="D112" s="67"/>
      <c r="E112" s="67"/>
      <c r="F112" s="67"/>
      <c r="G112" s="67"/>
      <c r="H112" s="67"/>
      <c r="I112" s="67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</row>
    <row r="113" customFormat="false" ht="31.5" hidden="false" customHeight="true" outlineLevel="0" collapsed="false">
      <c r="B113" s="67"/>
      <c r="C113" s="67"/>
      <c r="D113" s="67"/>
      <c r="E113" s="67"/>
      <c r="F113" s="67"/>
      <c r="G113" s="67"/>
      <c r="H113" s="67"/>
      <c r="I113" s="67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</row>
    <row r="114" customFormat="false" ht="31.5" hidden="false" customHeight="true" outlineLevel="0" collapsed="false">
      <c r="B114" s="67"/>
      <c r="C114" s="67"/>
      <c r="D114" s="67"/>
      <c r="E114" s="67"/>
      <c r="F114" s="67"/>
      <c r="G114" s="67"/>
      <c r="H114" s="67"/>
      <c r="I114" s="67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</row>
  </sheetData>
  <mergeCells count="213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0:F10"/>
    <mergeCell ref="P10:V10"/>
    <mergeCell ref="E11:F11"/>
    <mergeCell ref="E12:F12"/>
    <mergeCell ref="O12:W12"/>
    <mergeCell ref="I13:I18"/>
    <mergeCell ref="J13:J18"/>
    <mergeCell ref="K13:K18"/>
    <mergeCell ref="P14:V14"/>
    <mergeCell ref="E15:F15"/>
    <mergeCell ref="P16:V16"/>
    <mergeCell ref="E17:F17"/>
    <mergeCell ref="E18:F18"/>
    <mergeCell ref="P18:V18"/>
    <mergeCell ref="E19:F19"/>
    <mergeCell ref="I19:I25"/>
    <mergeCell ref="J19:J25"/>
    <mergeCell ref="K19:K25"/>
    <mergeCell ref="P20:V20"/>
    <mergeCell ref="E21:F21"/>
    <mergeCell ref="P21:V21"/>
    <mergeCell ref="P22:V22"/>
    <mergeCell ref="E24:F24"/>
    <mergeCell ref="O24:V24"/>
    <mergeCell ref="E25:F25"/>
    <mergeCell ref="E26:F26"/>
    <mergeCell ref="N26:W26"/>
    <mergeCell ref="E27:F27"/>
    <mergeCell ref="E28:F28"/>
    <mergeCell ref="H28:I28"/>
    <mergeCell ref="O28:V28"/>
    <mergeCell ref="G30:I30"/>
    <mergeCell ref="P31:S33"/>
    <mergeCell ref="T31:U33"/>
    <mergeCell ref="C32:F32"/>
    <mergeCell ref="G32:H32"/>
    <mergeCell ref="C34:F34"/>
    <mergeCell ref="G34:H34"/>
    <mergeCell ref="C36:F36"/>
    <mergeCell ref="G36:H36"/>
    <mergeCell ref="C37:D37"/>
    <mergeCell ref="E37:F37"/>
    <mergeCell ref="G37:I37"/>
    <mergeCell ref="N37:O37"/>
    <mergeCell ref="P37:Q37"/>
    <mergeCell ref="R37:T37"/>
    <mergeCell ref="C38:G38"/>
    <mergeCell ref="N38:Q38"/>
    <mergeCell ref="R38:S38"/>
    <mergeCell ref="T38:U38"/>
    <mergeCell ref="C39:E39"/>
    <mergeCell ref="F39:G39"/>
    <mergeCell ref="N39:P39"/>
    <mergeCell ref="R39:S43"/>
    <mergeCell ref="T39:U39"/>
    <mergeCell ref="C40:E40"/>
    <mergeCell ref="F40:G40"/>
    <mergeCell ref="T40:U40"/>
    <mergeCell ref="C41:E41"/>
    <mergeCell ref="F41:G41"/>
    <mergeCell ref="T41:U41"/>
    <mergeCell ref="C42:E42"/>
    <mergeCell ref="F42:G42"/>
    <mergeCell ref="M42:O42"/>
    <mergeCell ref="P42:Q42"/>
    <mergeCell ref="C43:E43"/>
    <mergeCell ref="F43:G43"/>
    <mergeCell ref="M43:O43"/>
    <mergeCell ref="E45:F45"/>
    <mergeCell ref="P45:V45"/>
    <mergeCell ref="E46:F46"/>
    <mergeCell ref="E47:F47"/>
    <mergeCell ref="O47:W47"/>
    <mergeCell ref="I48:I53"/>
    <mergeCell ref="J48:J53"/>
    <mergeCell ref="K48:K53"/>
    <mergeCell ref="P49:V49"/>
    <mergeCell ref="E50:F50"/>
    <mergeCell ref="P51:V51"/>
    <mergeCell ref="E52:F52"/>
    <mergeCell ref="E53:F53"/>
    <mergeCell ref="P53:V53"/>
    <mergeCell ref="E54:F54"/>
    <mergeCell ref="I54:I60"/>
    <mergeCell ref="J54:J60"/>
    <mergeCell ref="K54:K60"/>
    <mergeCell ref="P55:V55"/>
    <mergeCell ref="E56:F56"/>
    <mergeCell ref="P56:V56"/>
    <mergeCell ref="P57:V57"/>
    <mergeCell ref="E59:F59"/>
    <mergeCell ref="O59:V59"/>
    <mergeCell ref="E60:F60"/>
    <mergeCell ref="E61:F61"/>
    <mergeCell ref="N61:W61"/>
    <mergeCell ref="E62:F62"/>
    <mergeCell ref="E63:F63"/>
    <mergeCell ref="H63:I63"/>
    <mergeCell ref="O63:V63"/>
    <mergeCell ref="G65:I65"/>
    <mergeCell ref="P66:S68"/>
    <mergeCell ref="T66:U68"/>
    <mergeCell ref="C67:F67"/>
    <mergeCell ref="G67:H67"/>
    <mergeCell ref="C69:F69"/>
    <mergeCell ref="G69:H69"/>
    <mergeCell ref="C71:F71"/>
    <mergeCell ref="G71:H71"/>
    <mergeCell ref="C72:D72"/>
    <mergeCell ref="E72:F72"/>
    <mergeCell ref="G72:I72"/>
    <mergeCell ref="N72:O72"/>
    <mergeCell ref="P72:Q72"/>
    <mergeCell ref="R72:T72"/>
    <mergeCell ref="C73:G73"/>
    <mergeCell ref="N73:Q73"/>
    <mergeCell ref="R73:S73"/>
    <mergeCell ref="T73:U73"/>
    <mergeCell ref="C74:E74"/>
    <mergeCell ref="F74:G74"/>
    <mergeCell ref="N74:P74"/>
    <mergeCell ref="R74:S78"/>
    <mergeCell ref="T74:U74"/>
    <mergeCell ref="C75:E75"/>
    <mergeCell ref="F75:G75"/>
    <mergeCell ref="T75:U75"/>
    <mergeCell ref="C76:E76"/>
    <mergeCell ref="F76:G76"/>
    <mergeCell ref="T76:U76"/>
    <mergeCell ref="C77:E77"/>
    <mergeCell ref="F77:G77"/>
    <mergeCell ref="M77:O77"/>
    <mergeCell ref="P77:Q77"/>
    <mergeCell ref="C78:E78"/>
    <mergeCell ref="F78:G78"/>
    <mergeCell ref="M78:O78"/>
    <mergeCell ref="E80:F80"/>
    <mergeCell ref="P80:V80"/>
    <mergeCell ref="E81:F81"/>
    <mergeCell ref="E82:F82"/>
    <mergeCell ref="O82:W82"/>
    <mergeCell ref="I83:I88"/>
    <mergeCell ref="J83:J88"/>
    <mergeCell ref="K83:K88"/>
    <mergeCell ref="P84:V84"/>
    <mergeCell ref="E85:F85"/>
    <mergeCell ref="P86:V86"/>
    <mergeCell ref="E87:F87"/>
    <mergeCell ref="E88:F88"/>
    <mergeCell ref="P88:V88"/>
    <mergeCell ref="E89:F89"/>
    <mergeCell ref="I89:I95"/>
    <mergeCell ref="J89:J95"/>
    <mergeCell ref="K89:K95"/>
    <mergeCell ref="P90:V90"/>
    <mergeCell ref="E91:F91"/>
    <mergeCell ref="P91:V91"/>
    <mergeCell ref="P92:V92"/>
    <mergeCell ref="E94:F94"/>
    <mergeCell ref="O94:V94"/>
    <mergeCell ref="E95:F95"/>
    <mergeCell ref="E96:F96"/>
    <mergeCell ref="N96:W96"/>
    <mergeCell ref="E97:F97"/>
    <mergeCell ref="E98:F98"/>
    <mergeCell ref="H98:I98"/>
    <mergeCell ref="O98:V98"/>
    <mergeCell ref="G100:I100"/>
    <mergeCell ref="P101:S103"/>
    <mergeCell ref="T101:U103"/>
    <mergeCell ref="C102:F102"/>
    <mergeCell ref="G102:H102"/>
    <mergeCell ref="C104:F104"/>
    <mergeCell ref="G104:H104"/>
    <mergeCell ref="C106:F106"/>
    <mergeCell ref="G106:H106"/>
    <mergeCell ref="C107:D107"/>
    <mergeCell ref="E107:F107"/>
    <mergeCell ref="G107:I107"/>
    <mergeCell ref="N107:O107"/>
    <mergeCell ref="P107:Q107"/>
    <mergeCell ref="R107:T107"/>
    <mergeCell ref="B108:I108"/>
    <mergeCell ref="J108:N108"/>
    <mergeCell ref="O108:S108"/>
    <mergeCell ref="T108:X108"/>
    <mergeCell ref="B109:I114"/>
    <mergeCell ref="J109:N114"/>
    <mergeCell ref="O109:S114"/>
    <mergeCell ref="T109:X114"/>
  </mergeCells>
  <conditionalFormatting sqref="J28">
    <cfRule type="cellIs" priority="2" operator="notEqual" aboveAverage="0" equalAverage="0" bottom="0" percent="0" rank="0" text="" dxfId="3">
      <formula>$J$30</formula>
    </cfRule>
  </conditionalFormatting>
  <conditionalFormatting sqref="J63">
    <cfRule type="cellIs" priority="3" operator="notEqual" aboveAverage="0" equalAverage="0" bottom="0" percent="0" rank="0" text="" dxfId="4">
      <formula>$J$65</formula>
    </cfRule>
  </conditionalFormatting>
  <conditionalFormatting sqref="J98">
    <cfRule type="cellIs" priority="4" operator="notEqual" aboveAverage="0" equalAverage="0" bottom="0" percent="0" rank="0" text="" dxfId="5">
      <formula>$J$100</formula>
    </cfRule>
  </conditionalFormatting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2019-12-12T06:58:47Z</dcterms:created>
  <dc:creator>Bilgin YILDIZ</dc:creator>
  <dc:description/>
  <dc:language>en-US</dc:language>
  <cp:lastModifiedBy/>
  <cp:lastPrinted>2021-03-15T10:06:27Z</cp:lastPrinted>
  <dcterms:modified xsi:type="dcterms:W3CDTF">2024-07-22T12:59:35Z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