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JoanNug2005\dgbl\ketik\"/>
    </mc:Choice>
  </mc:AlternateContent>
  <xr:revisionPtr revIDLastSave="0" documentId="13_ncr:1_{284AD153-A1BC-413B-AE78-D143F065FDC5}" xr6:coauthVersionLast="47" xr6:coauthVersionMax="47" xr10:uidLastSave="{00000000-0000-0000-0000-000000000000}"/>
  <bookViews>
    <workbookView xWindow="-120" yWindow="-120" windowWidth="24240" windowHeight="13020" firstSheet="2" activeTab="4" xr2:uid="{00000000-000D-0000-FFFF-FFFF00000000}"/>
  </bookViews>
  <sheets>
    <sheet name="Overview" sheetId="11" r:id="rId1"/>
    <sheet name="#1 Basic Control" sheetId="1" r:id="rId2"/>
    <sheet name="#2 conventional learning tech" sheetId="2" r:id="rId3"/>
    <sheet name="control.subjective" sheetId="26" r:id="rId4"/>
    <sheet name="#3 Spelling Game by Typing" sheetId="3" r:id="rId5"/>
    <sheet name="experiment.subjective" sheetId="27" r:id="rId6"/>
    <sheet name="Sex Cluster" sheetId="12" r:id="rId7"/>
    <sheet name="Between" sheetId="10" r:id="rId8"/>
    <sheet name="Phrase Analysis" sheetId="13" r:id="rId9"/>
    <sheet name="Temporary Explanation" sheetId="16" r:id="rId10"/>
    <sheet name="Temporary Explanation2" sheetId="15" r:id="rId11"/>
    <sheet name="Note" sheetId="14" r:id="rId12"/>
    <sheet name="subjective_recap" sheetId="17" r:id="rId13"/>
    <sheet name="exp_detail" sheetId="18" r:id="rId14"/>
    <sheet name="control_detail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7" i="3" l="1"/>
  <c r="AA25" i="2"/>
  <c r="AA27" i="2"/>
  <c r="V26" i="2"/>
  <c r="Z24" i="3"/>
  <c r="Z21" i="3"/>
  <c r="X25" i="3"/>
  <c r="X21" i="3"/>
  <c r="AB27" i="3" l="1"/>
  <c r="AB23" i="3"/>
  <c r="Y25" i="3"/>
  <c r="W28" i="3"/>
  <c r="W23" i="3"/>
  <c r="AE11" i="3"/>
  <c r="AE8" i="3"/>
  <c r="AE7" i="3"/>
  <c r="AE6" i="3"/>
  <c r="AE5" i="3"/>
  <c r="AD11" i="3"/>
  <c r="AD8" i="3"/>
  <c r="AD7" i="3"/>
  <c r="AD6" i="3"/>
  <c r="AD5" i="3"/>
  <c r="AC18" i="2"/>
  <c r="AA19" i="2"/>
  <c r="AA20" i="2"/>
  <c r="AA17" i="2"/>
  <c r="AG11" i="2"/>
  <c r="AG7" i="2"/>
  <c r="AG6" i="2"/>
  <c r="AG5" i="2"/>
  <c r="AE11" i="2"/>
  <c r="AE7" i="2"/>
  <c r="AE6" i="2"/>
  <c r="AE5" i="2"/>
  <c r="AD11" i="2"/>
  <c r="AD7" i="2"/>
  <c r="AD6" i="2"/>
  <c r="AD5" i="2"/>
  <c r="X20" i="2"/>
  <c r="X17" i="2"/>
  <c r="AA18" i="2"/>
  <c r="M5" i="19"/>
  <c r="M4" i="19"/>
  <c r="M3" i="19"/>
  <c r="O4" i="18"/>
  <c r="P4" i="18" s="1"/>
  <c r="O3" i="18"/>
  <c r="P3" i="18" s="1"/>
  <c r="P2" i="18"/>
  <c r="O2" i="18"/>
  <c r="O1" i="18"/>
  <c r="F21" i="16"/>
  <c r="E21" i="16"/>
  <c r="D21" i="16"/>
  <c r="C18" i="16"/>
  <c r="G18" i="16" s="1"/>
  <c r="C17" i="16"/>
  <c r="G17" i="16" s="1"/>
  <c r="C13" i="16"/>
  <c r="G13" i="16" s="1"/>
  <c r="C12" i="16"/>
  <c r="G12" i="16" s="1"/>
  <c r="C16" i="16"/>
  <c r="G16" i="16" s="1"/>
  <c r="C19" i="16"/>
  <c r="G19" i="16" s="1"/>
  <c r="C15" i="16"/>
  <c r="G15" i="16" s="1"/>
  <c r="C10" i="16"/>
  <c r="G10" i="16" s="1"/>
  <c r="C11" i="16"/>
  <c r="G11" i="16" s="1"/>
  <c r="C14" i="16"/>
  <c r="G14" i="16" s="1"/>
  <c r="T21" i="13"/>
  <c r="W17" i="13"/>
  <c r="W16" i="13"/>
  <c r="W15" i="13"/>
  <c r="W13" i="13"/>
  <c r="W12" i="13"/>
  <c r="W11" i="13"/>
  <c r="W10" i="13"/>
  <c r="W19" i="13"/>
  <c r="W18" i="13"/>
  <c r="W14" i="13"/>
  <c r="S21" i="13"/>
  <c r="AL21" i="13"/>
  <c r="AP18" i="13"/>
  <c r="AP15" i="13"/>
  <c r="AP14" i="13"/>
  <c r="AP13" i="13"/>
  <c r="AP16" i="13"/>
  <c r="AP11" i="13"/>
  <c r="AP12" i="13"/>
  <c r="AP17" i="13"/>
  <c r="AP10" i="13"/>
  <c r="AK21" i="13"/>
  <c r="R21" i="13"/>
  <c r="AJ21" i="13"/>
  <c r="Q21" i="13"/>
  <c r="AI21" i="13"/>
  <c r="AP19" i="13"/>
  <c r="P21" i="13"/>
  <c r="AH21" i="13"/>
  <c r="O21" i="13"/>
  <c r="AG21" i="13"/>
  <c r="N21" i="13"/>
  <c r="AF21" i="13"/>
  <c r="M21" i="13"/>
  <c r="L21" i="13"/>
  <c r="AD21" i="13"/>
  <c r="F21" i="13"/>
  <c r="E21" i="13"/>
  <c r="D21" i="13"/>
  <c r="C19" i="13"/>
  <c r="G19" i="13" s="1"/>
  <c r="C18" i="13"/>
  <c r="G18" i="13" s="1"/>
  <c r="C17" i="13"/>
  <c r="G17" i="13" s="1"/>
  <c r="C16" i="13"/>
  <c r="G16" i="13" s="1"/>
  <c r="C15" i="13"/>
  <c r="G15" i="13" s="1"/>
  <c r="C14" i="13"/>
  <c r="C13" i="13"/>
  <c r="G13" i="13" s="1"/>
  <c r="C12" i="13"/>
  <c r="G12" i="13" s="1"/>
  <c r="C11" i="13"/>
  <c r="G11" i="13" s="1"/>
  <c r="C10" i="13"/>
  <c r="G10" i="13" s="1"/>
  <c r="AE21" i="13"/>
  <c r="AC21" i="13"/>
  <c r="Z21" i="13"/>
  <c r="C21" i="16" l="1"/>
  <c r="AP21" i="13"/>
  <c r="W21" i="13"/>
  <c r="C21" i="13"/>
  <c r="G14" i="13"/>
  <c r="K21" i="13"/>
  <c r="BA21" i="13"/>
  <c r="AW21" i="13"/>
  <c r="AR21" i="13"/>
  <c r="J21" i="13" l="1"/>
  <c r="Y21" i="13"/>
  <c r="Z30" i="12" l="1"/>
  <c r="Y30" i="12"/>
  <c r="W30" i="12"/>
  <c r="V30" i="12"/>
  <c r="U30" i="12"/>
  <c r="S30" i="12"/>
  <c r="R30" i="12"/>
  <c r="Q30" i="12"/>
  <c r="O30" i="12"/>
  <c r="N30" i="12"/>
  <c r="L30" i="12"/>
  <c r="J30" i="12" s="1"/>
  <c r="G30" i="12"/>
  <c r="Z29" i="12"/>
  <c r="Y29" i="12"/>
  <c r="W29" i="12"/>
  <c r="V29" i="12"/>
  <c r="U29" i="12"/>
  <c r="S29" i="12"/>
  <c r="R29" i="12"/>
  <c r="Q29" i="12"/>
  <c r="O29" i="12"/>
  <c r="N29" i="12"/>
  <c r="L29" i="12"/>
  <c r="J29" i="12" s="1"/>
  <c r="G29" i="12"/>
  <c r="Z28" i="12"/>
  <c r="Y28" i="12"/>
  <c r="W28" i="12"/>
  <c r="V28" i="12"/>
  <c r="U28" i="12"/>
  <c r="S28" i="12"/>
  <c r="R28" i="12"/>
  <c r="Q28" i="12"/>
  <c r="O28" i="12"/>
  <c r="N28" i="12"/>
  <c r="L28" i="12"/>
  <c r="J28" i="12" s="1"/>
  <c r="G28" i="12"/>
  <c r="Z34" i="12"/>
  <c r="Y34" i="12"/>
  <c r="W34" i="12"/>
  <c r="V34" i="12"/>
  <c r="U34" i="12"/>
  <c r="S34" i="12"/>
  <c r="R34" i="12"/>
  <c r="Q34" i="12"/>
  <c r="O34" i="12"/>
  <c r="N34" i="12"/>
  <c r="L34" i="12"/>
  <c r="J34" i="12" s="1"/>
  <c r="G34" i="12"/>
  <c r="Z33" i="12"/>
  <c r="Y33" i="12"/>
  <c r="W33" i="12"/>
  <c r="V33" i="12"/>
  <c r="U33" i="12"/>
  <c r="S33" i="12"/>
  <c r="R33" i="12"/>
  <c r="Q33" i="12"/>
  <c r="O33" i="12"/>
  <c r="N33" i="12"/>
  <c r="L33" i="12"/>
  <c r="J33" i="12"/>
  <c r="G33" i="12"/>
  <c r="Z27" i="12"/>
  <c r="Y27" i="12"/>
  <c r="W27" i="12"/>
  <c r="V27" i="12"/>
  <c r="U27" i="12"/>
  <c r="S27" i="12"/>
  <c r="R27" i="12"/>
  <c r="Q27" i="12"/>
  <c r="O27" i="12"/>
  <c r="N27" i="12"/>
  <c r="L27" i="12"/>
  <c r="J27" i="12" s="1"/>
  <c r="G27" i="12"/>
  <c r="Z26" i="12"/>
  <c r="Y26" i="12"/>
  <c r="W26" i="12"/>
  <c r="V26" i="12"/>
  <c r="U26" i="12"/>
  <c r="S26" i="12"/>
  <c r="R26" i="12"/>
  <c r="Q26" i="12"/>
  <c r="O26" i="12"/>
  <c r="N26" i="12"/>
  <c r="L26" i="12"/>
  <c r="J26" i="12"/>
  <c r="G26" i="12"/>
  <c r="W14" i="12"/>
  <c r="V14" i="12"/>
  <c r="U14" i="12"/>
  <c r="L14" i="12"/>
  <c r="J14" i="12" s="1"/>
  <c r="G14" i="12"/>
  <c r="Z13" i="12"/>
  <c r="Y13" i="12"/>
  <c r="W13" i="12"/>
  <c r="V13" i="12"/>
  <c r="U13" i="12"/>
  <c r="S13" i="12"/>
  <c r="R13" i="12"/>
  <c r="Q13" i="12"/>
  <c r="O13" i="12"/>
  <c r="N13" i="12"/>
  <c r="L13" i="12"/>
  <c r="J13" i="12" s="1"/>
  <c r="G13" i="12"/>
  <c r="Z11" i="12"/>
  <c r="Y11" i="12"/>
  <c r="W11" i="12"/>
  <c r="S11" i="12"/>
  <c r="R11" i="12"/>
  <c r="N11" i="12"/>
  <c r="Z10" i="12"/>
  <c r="Y10" i="12"/>
  <c r="W10" i="12"/>
  <c r="V10" i="12"/>
  <c r="U10" i="12"/>
  <c r="S10" i="12"/>
  <c r="O10" i="12"/>
  <c r="L10" i="12"/>
  <c r="J10" i="12" s="1"/>
  <c r="G10" i="12"/>
  <c r="Z9" i="12"/>
  <c r="Y9" i="12"/>
  <c r="W9" i="12"/>
  <c r="V9" i="12"/>
  <c r="U9" i="12"/>
  <c r="S9" i="12"/>
  <c r="R9" i="12"/>
  <c r="Q9" i="12"/>
  <c r="O9" i="12"/>
  <c r="N9" i="12"/>
  <c r="L9" i="12"/>
  <c r="J9" i="12" s="1"/>
  <c r="G9" i="12"/>
  <c r="Z8" i="12"/>
  <c r="Y8" i="12"/>
  <c r="W8" i="12"/>
  <c r="V8" i="12"/>
  <c r="U8" i="12"/>
  <c r="S8" i="12"/>
  <c r="R8" i="12"/>
  <c r="Q8" i="12"/>
  <c r="O8" i="12"/>
  <c r="N8" i="12"/>
  <c r="L8" i="12"/>
  <c r="J8" i="12" s="1"/>
  <c r="G8" i="12"/>
  <c r="R7" i="12"/>
  <c r="Q7" i="12"/>
  <c r="O7" i="12"/>
  <c r="L7" i="12"/>
  <c r="J7" i="12" s="1"/>
  <c r="Z6" i="12"/>
  <c r="Y6" i="12"/>
  <c r="W6" i="12"/>
  <c r="V6" i="12"/>
  <c r="U6" i="12"/>
  <c r="S6" i="12"/>
  <c r="R6" i="12"/>
  <c r="Q6" i="12"/>
  <c r="O6" i="12"/>
  <c r="N6" i="12"/>
  <c r="L6" i="12"/>
  <c r="J6" i="12" s="1"/>
  <c r="G6" i="12"/>
  <c r="Z5" i="12"/>
  <c r="Y5" i="12"/>
  <c r="W5" i="12"/>
  <c r="V5" i="12"/>
  <c r="U5" i="12"/>
  <c r="S5" i="12"/>
  <c r="R5" i="12"/>
  <c r="Q5" i="12"/>
  <c r="O5" i="12"/>
  <c r="N5" i="12"/>
  <c r="L5" i="12"/>
  <c r="J5" i="12" s="1"/>
  <c r="G5" i="12"/>
  <c r="K17" i="3" l="1"/>
  <c r="K12" i="2"/>
  <c r="T17" i="3" l="1"/>
  <c r="W16" i="3"/>
  <c r="X17" i="3"/>
  <c r="Y16" i="3"/>
  <c r="Z16" i="3"/>
  <c r="W15" i="3"/>
  <c r="Y15" i="3"/>
  <c r="Z15" i="3"/>
  <c r="Z14" i="3"/>
  <c r="Y14" i="3"/>
  <c r="U14" i="3"/>
  <c r="V14" i="3"/>
  <c r="W14" i="3"/>
  <c r="U13" i="3"/>
  <c r="V13" i="3"/>
  <c r="W13" i="3"/>
  <c r="Z12" i="3"/>
  <c r="Y12" i="3"/>
  <c r="U12" i="3"/>
  <c r="V12" i="3"/>
  <c r="W12" i="3"/>
  <c r="Z11" i="3"/>
  <c r="Y11" i="3"/>
  <c r="U11" i="3"/>
  <c r="V11" i="3"/>
  <c r="W11" i="3"/>
  <c r="Z10" i="3"/>
  <c r="Y10" i="3"/>
  <c r="U10" i="3"/>
  <c r="V10" i="3"/>
  <c r="W10" i="3"/>
  <c r="Z9" i="3"/>
  <c r="Y9" i="3"/>
  <c r="W9" i="3"/>
  <c r="V9" i="3"/>
  <c r="U9" i="3"/>
  <c r="Z8" i="3"/>
  <c r="Y8" i="3"/>
  <c r="W8" i="3"/>
  <c r="V8" i="3"/>
  <c r="U8" i="3"/>
  <c r="Z10" i="2" l="1"/>
  <c r="Y10" i="2"/>
  <c r="U10" i="2"/>
  <c r="V10" i="2"/>
  <c r="W10" i="2"/>
  <c r="Z9" i="2"/>
  <c r="Y9" i="2"/>
  <c r="U9" i="2"/>
  <c r="V9" i="2"/>
  <c r="W9" i="2"/>
  <c r="Z7" i="2"/>
  <c r="Y7" i="2"/>
  <c r="W7" i="2"/>
  <c r="V7" i="2"/>
  <c r="U7" i="2"/>
  <c r="Z6" i="2"/>
  <c r="Y6" i="2"/>
  <c r="W6" i="2"/>
  <c r="V6" i="2"/>
  <c r="U6" i="2"/>
  <c r="Z5" i="2"/>
  <c r="Z8" i="2"/>
  <c r="Y5" i="2"/>
  <c r="Y8" i="2"/>
  <c r="W5" i="2"/>
  <c r="V5" i="2"/>
  <c r="U5" i="2"/>
  <c r="S15" i="3"/>
  <c r="S14" i="3"/>
  <c r="S12" i="3"/>
  <c r="S11" i="3"/>
  <c r="S10" i="3"/>
  <c r="R16" i="3"/>
  <c r="R15" i="3"/>
  <c r="R14" i="3"/>
  <c r="O14" i="3"/>
  <c r="Q14" i="3"/>
  <c r="N14" i="3"/>
  <c r="O12" i="3"/>
  <c r="N15" i="3"/>
  <c r="O11" i="3"/>
  <c r="Q11" i="3"/>
  <c r="R11" i="3"/>
  <c r="N11" i="3"/>
  <c r="O10" i="3" l="1"/>
  <c r="Q10" i="3"/>
  <c r="R10" i="3"/>
  <c r="N10" i="3"/>
  <c r="Q10" i="2" l="1"/>
  <c r="O10" i="2"/>
  <c r="R10" i="2"/>
  <c r="S10" i="2"/>
  <c r="N10" i="2"/>
  <c r="Q9" i="2"/>
  <c r="O9" i="2"/>
  <c r="R9" i="2"/>
  <c r="S9" i="2"/>
  <c r="N9" i="2" l="1"/>
  <c r="R9" i="3" l="1"/>
  <c r="R8" i="3"/>
  <c r="R7" i="3"/>
  <c r="S7" i="2"/>
  <c r="S6" i="2"/>
  <c r="R5" i="2"/>
  <c r="R6" i="2"/>
  <c r="R7" i="2"/>
  <c r="Q7" i="2"/>
  <c r="Q6" i="2"/>
  <c r="N5" i="2"/>
  <c r="N6" i="2"/>
  <c r="N7" i="2"/>
  <c r="O7" i="2"/>
  <c r="O6" i="2"/>
  <c r="Q11" i="2" l="1"/>
  <c r="Q8" i="2"/>
  <c r="Q5" i="2"/>
  <c r="Q9" i="3"/>
  <c r="Q8" i="3"/>
  <c r="Q7" i="3"/>
  <c r="Q6" i="3"/>
  <c r="Q5" i="3"/>
  <c r="Q17" i="3" s="1"/>
  <c r="S5" i="2"/>
  <c r="S9" i="3"/>
  <c r="S8" i="3"/>
  <c r="N9" i="3"/>
  <c r="N8" i="3"/>
  <c r="O9" i="3"/>
  <c r="O8" i="3"/>
  <c r="O7" i="3"/>
  <c r="O5" i="2"/>
  <c r="Q12" i="2" l="1"/>
  <c r="H17" i="3"/>
  <c r="I17" i="3"/>
  <c r="I12" i="2"/>
  <c r="H12" i="2"/>
  <c r="E17" i="3"/>
  <c r="P17" i="3"/>
  <c r="M17" i="3"/>
  <c r="F17" i="3" l="1"/>
  <c r="G14" i="3"/>
  <c r="L14" i="3"/>
  <c r="J14" i="3" s="1"/>
  <c r="G13" i="3" l="1"/>
  <c r="L13" i="3"/>
  <c r="J13" i="3"/>
  <c r="G12" i="3" l="1"/>
  <c r="G11" i="3"/>
  <c r="G10" i="3"/>
  <c r="G9" i="3"/>
  <c r="G8" i="3"/>
  <c r="G6" i="3"/>
  <c r="G5" i="3"/>
  <c r="G11" i="2"/>
  <c r="G10" i="2"/>
  <c r="G9" i="2"/>
  <c r="G8" i="2"/>
  <c r="G7" i="2"/>
  <c r="G6" i="2"/>
  <c r="G5" i="2"/>
  <c r="O6" i="3"/>
  <c r="O5" i="3"/>
  <c r="S6" i="3"/>
  <c r="S5" i="3"/>
  <c r="S17" i="3" s="1"/>
  <c r="S11" i="2"/>
  <c r="S8" i="2"/>
  <c r="S12" i="2" s="1"/>
  <c r="O8" i="2"/>
  <c r="O11" i="2"/>
  <c r="N6" i="3"/>
  <c r="N5" i="3"/>
  <c r="N11" i="2"/>
  <c r="N8" i="2"/>
  <c r="W11" i="2"/>
  <c r="W6" i="3"/>
  <c r="W5" i="3"/>
  <c r="W8" i="2"/>
  <c r="M12" i="2"/>
  <c r="R8" i="2"/>
  <c r="R11" i="2"/>
  <c r="G12" i="2" l="1"/>
  <c r="O12" i="2"/>
  <c r="W17" i="3"/>
  <c r="G17" i="3"/>
  <c r="O17" i="3"/>
  <c r="W12" i="2"/>
  <c r="V6" i="3"/>
  <c r="V5" i="3"/>
  <c r="V17" i="3" s="1"/>
  <c r="U6" i="3"/>
  <c r="U5" i="3"/>
  <c r="U17" i="3" s="1"/>
  <c r="Y11" i="2"/>
  <c r="Y12" i="2" s="1"/>
  <c r="Y5" i="3"/>
  <c r="Y6" i="3"/>
  <c r="U11" i="2"/>
  <c r="U8" i="2"/>
  <c r="U12" i="2" s="1"/>
  <c r="V8" i="2"/>
  <c r="R12" i="2"/>
  <c r="N17" i="3"/>
  <c r="N12" i="2"/>
  <c r="Z11" i="2"/>
  <c r="R6" i="3"/>
  <c r="R5" i="3"/>
  <c r="V11" i="2"/>
  <c r="Y17" i="3" l="1"/>
  <c r="R17" i="3"/>
  <c r="V12" i="2"/>
  <c r="T12" i="2"/>
  <c r="Z12" i="2"/>
  <c r="X12" i="2"/>
  <c r="P12" i="2"/>
  <c r="Z6" i="3"/>
  <c r="Z5" i="3"/>
  <c r="Z17" i="3" s="1"/>
  <c r="L12" i="3" l="1"/>
  <c r="J12" i="3" s="1"/>
  <c r="F12" i="2" l="1"/>
  <c r="L11" i="2"/>
  <c r="J11" i="2" s="1"/>
  <c r="E12" i="2"/>
  <c r="L9" i="2"/>
  <c r="J9" i="2" s="1"/>
  <c r="L10" i="2" l="1"/>
  <c r="J10" i="2" s="1"/>
  <c r="G7" i="1"/>
  <c r="G6" i="1"/>
  <c r="G5" i="1"/>
  <c r="G4" i="1"/>
  <c r="G3" i="1"/>
  <c r="E7" i="1"/>
  <c r="E6" i="1"/>
  <c r="E5" i="1"/>
  <c r="E4" i="1"/>
  <c r="E3" i="1"/>
  <c r="E8" i="1" s="1"/>
  <c r="G8" i="1" l="1"/>
  <c r="L11" i="3"/>
  <c r="J11" i="3" s="1"/>
  <c r="L8" i="2" l="1"/>
  <c r="J8" i="2" s="1"/>
  <c r="F8" i="1"/>
  <c r="D8" i="1"/>
  <c r="C8" i="1"/>
  <c r="L10" i="3" l="1"/>
  <c r="J10" i="3" s="1"/>
  <c r="L9" i="3"/>
  <c r="J9" i="3" s="1"/>
  <c r="L8" i="3"/>
  <c r="J8" i="3" s="1"/>
  <c r="L7" i="3"/>
  <c r="J7" i="3" s="1"/>
  <c r="L6" i="3"/>
  <c r="J6" i="3" s="1"/>
  <c r="L5" i="3"/>
  <c r="L7" i="2"/>
  <c r="J7" i="2" s="1"/>
  <c r="L6" i="2"/>
  <c r="J6" i="2" s="1"/>
  <c r="L5" i="2"/>
  <c r="J5" i="2" s="1"/>
  <c r="J12" i="2" s="1"/>
  <c r="J17" i="3" l="1"/>
  <c r="L17" i="3"/>
  <c r="J5" i="3"/>
  <c r="L12" i="2"/>
</calcChain>
</file>

<file path=xl/sharedStrings.xml><?xml version="1.0" encoding="utf-8"?>
<sst xmlns="http://schemas.openxmlformats.org/spreadsheetml/2006/main" count="670" uniqueCount="216">
  <si>
    <t>Name</t>
  </si>
  <si>
    <t>Enny</t>
  </si>
  <si>
    <t>PreSpelling</t>
  </si>
  <si>
    <t>PostSpelling</t>
  </si>
  <si>
    <t>Julian</t>
  </si>
  <si>
    <t>Trijono</t>
  </si>
  <si>
    <t>Richard</t>
  </si>
  <si>
    <t>Vincent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</si>
  <si>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</si>
  <si>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</si>
  <si>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</si>
  <si>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</si>
  <si>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</si>
  <si>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</si>
  <si>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</si>
  <si>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</si>
  <si>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</si>
  <si>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</si>
  <si>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</si>
  <si>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</si>
  <si>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Nama</t>
  </si>
  <si>
    <t>Vivi</t>
  </si>
  <si>
    <t>Sasa</t>
  </si>
  <si>
    <t>Agus</t>
  </si>
  <si>
    <t>Andy</t>
  </si>
  <si>
    <t>David</t>
  </si>
  <si>
    <t>Jack</t>
  </si>
  <si>
    <t>Julia</t>
  </si>
  <si>
    <t>Sean</t>
  </si>
  <si>
    <t>Xuan</t>
  </si>
  <si>
    <t>Gain</t>
  </si>
  <si>
    <t>AVG</t>
  </si>
  <si>
    <t>t-Test: Two-Sample Assuming Unequal Variances</t>
  </si>
  <si>
    <t>Felix</t>
  </si>
  <si>
    <t>Wang</t>
  </si>
  <si>
    <t>Gain2</t>
  </si>
  <si>
    <t>Yoru</t>
  </si>
  <si>
    <t>Vicky</t>
  </si>
  <si>
    <t>Nanda</t>
  </si>
  <si>
    <t>Pretest #2 Guided Word compared with #3 Typing Game</t>
  </si>
  <si>
    <t>is significant difference. This means guided word only is superceeded unguided learning basic control</t>
  </si>
  <si>
    <t>Firstly we analyze the pretest of three groups</t>
  </si>
  <si>
    <t>Second now we compare the guided group #2 guided word only #3 guided typing game with element of multimedia.picture and element of gamification.score with control group #1 unguided learning</t>
  </si>
  <si>
    <t>Learning Gain #1 basic control unguided learning compared with #2 guided word only</t>
  </si>
  <si>
    <t>Learning gain #1 basic control group compared with #3 guided learning with typing game with element of multimedia.picture and element of gamification.score</t>
  </si>
  <si>
    <t>is significant different. It means guided learning with typing game with element of multimedia.picture and element of gamification.score is superceeded basic control group unguided learning</t>
  </si>
  <si>
    <t>This concluded that both guided group is superceeded unguided learning group</t>
  </si>
  <si>
    <t>#3 guided group using typing game with element of multimedia.picture and element of gamification.score is averaged better than #2 guided group using word only however no statistical significant difference</t>
  </si>
  <si>
    <t>Implication</t>
  </si>
  <si>
    <t>Using guided learning (either word only or using typing game with element of multimedia and element of gamification) is better than unguided learning</t>
  </si>
  <si>
    <t>Next. Analyze subjective perception of three groups</t>
  </si>
  <si>
    <t>Note</t>
  </si>
  <si>
    <t>Using Man Whitney also yield approximately same result</t>
  </si>
  <si>
    <t>#4</t>
  </si>
  <si>
    <t>#1</t>
  </si>
  <si>
    <t>#3</t>
  </si>
  <si>
    <t>#2</t>
  </si>
  <si>
    <t>Using guided learning using #3 typing game with element of multimedia and element of gamification provided average better learning result compared with #2 word only but not statistic difference</t>
  </si>
  <si>
    <t>Using guided learning (either word only or using typing game with element of multimedia and element of gamification) is statisticant improved learning while #1 unguided learning not</t>
  </si>
  <si>
    <t>Actually I Had already collected and analyzed data from group #1, #2, #3, #4</t>
  </si>
  <si>
    <t>#5 haven't yet</t>
  </si>
  <si>
    <t>AfterUnguided</t>
  </si>
  <si>
    <t>AfterTypeGame</t>
  </si>
  <si>
    <t>Liw</t>
  </si>
  <si>
    <t>PreMatching</t>
  </si>
  <si>
    <t>PostMatching</t>
  </si>
  <si>
    <t>percent remember</t>
  </si>
  <si>
    <t>Pre Matching</t>
  </si>
  <si>
    <t>Post Matching</t>
  </si>
  <si>
    <t>Remember form</t>
  </si>
  <si>
    <t>Remember meaning</t>
  </si>
  <si>
    <t>Remember Form</t>
  </si>
  <si>
    <t>Loss Remember</t>
  </si>
  <si>
    <t>Focus on Form</t>
  </si>
  <si>
    <t>Focus on Meaning</t>
  </si>
  <si>
    <t>Spelling Section</t>
  </si>
  <si>
    <t>Matching Section</t>
  </si>
  <si>
    <t>Free Remember Section</t>
  </si>
  <si>
    <t>Improvement over form</t>
  </si>
  <si>
    <t>Post Improvement over form</t>
  </si>
  <si>
    <t>Pre Improvement over form</t>
  </si>
  <si>
    <t>Total Gain</t>
  </si>
  <si>
    <t>Percent Gain</t>
  </si>
  <si>
    <t>Gain Scale 10</t>
  </si>
  <si>
    <t>Sandra</t>
  </si>
  <si>
    <t>Yi</t>
  </si>
  <si>
    <t>Intensive attendance</t>
  </si>
  <si>
    <t>Hoho</t>
  </si>
  <si>
    <t>Percent Gain Without Full Score</t>
  </si>
  <si>
    <t>Full Score</t>
  </si>
  <si>
    <t>F</t>
  </si>
  <si>
    <t>M</t>
  </si>
  <si>
    <t>U</t>
  </si>
  <si>
    <t>However, After We studied more detail we found following</t>
  </si>
  <si>
    <t>This means the typing game although in overal participant not significant differ from conventional method but if we focus on the medium or low student / participant they gain significant difference over conventional method</t>
  </si>
  <si>
    <t>Gain non top performer</t>
  </si>
  <si>
    <t>Gain non Top performer</t>
  </si>
  <si>
    <t>This means the typing game more benefited to medium and low performer student/participant</t>
  </si>
  <si>
    <t>2.3.2. If we cluster (group) based on sex (n=6 vs n=2), thus male gain is also significant better at typing game toward conventional learning tech</t>
  </si>
  <si>
    <t>2.3.1. If we cluster (group) based on top performance (participants who scored 100 at posttest spelling) and non top performance (participants who scored less than 100 at posttest spelling) (n=9 vs n=5), the non top performance student / participant (medium high, medium low, or low) perform statistical significant over conventional method</t>
  </si>
  <si>
    <t>This means main gained better gain at learning environmen with multimedia and gamification in this case is typing game than women</t>
  </si>
  <si>
    <t>This means main gained better gain at typing game than women</t>
  </si>
  <si>
    <t>2.3.2.1. t test of male gain typing game vs male gain conventional learning tech</t>
  </si>
  <si>
    <t>While women gain is not significant differ (n=2 vs n=5)</t>
  </si>
  <si>
    <t>This lead to conclusion of quantitative data analysis of study 1 as follows</t>
  </si>
  <si>
    <t>The typing game learning system comparable to other conventional learning technology in general sample</t>
  </si>
  <si>
    <t>However, The typing game learning system outperform significantly toward conventional learning technology on medium and low performing participant and male participant</t>
  </si>
  <si>
    <t>BONJOUR</t>
  </si>
  <si>
    <t>2.3.2.1. t test of female gain typing game vs female gain conventional learning tech</t>
  </si>
  <si>
    <t>Now we compare Guided Conventional and Guided Typing Game</t>
  </si>
  <si>
    <t>two tail analysis show no significant difference. However we use learning gain to focus on the gain achieved</t>
  </si>
  <si>
    <t>BELLE</t>
  </si>
  <si>
    <t>OUI</t>
  </si>
  <si>
    <t>CROISSANT</t>
  </si>
  <si>
    <t>Pretest Spelling</t>
  </si>
  <si>
    <t>#3 Typing Game Group</t>
  </si>
  <si>
    <t>BON APPETIT</t>
  </si>
  <si>
    <t>MERCI</t>
  </si>
  <si>
    <t>MUFFIN</t>
  </si>
  <si>
    <t>FRENCH VANE</t>
  </si>
  <si>
    <t>JOYEUX ANNIVERSAIRE</t>
  </si>
  <si>
    <t>PARLEZ VOUS-FRANCAIS</t>
  </si>
  <si>
    <t>Pretest Matching</t>
  </si>
  <si>
    <t>Posttest Spelling</t>
  </si>
  <si>
    <t>Posttest Matching</t>
  </si>
  <si>
    <t>Free Spelling</t>
  </si>
  <si>
    <t>Free Matching</t>
  </si>
  <si>
    <t>len</t>
  </si>
  <si>
    <t>vocal</t>
  </si>
  <si>
    <t>consonan</t>
  </si>
  <si>
    <t>type</t>
  </si>
  <si>
    <t>check</t>
  </si>
  <si>
    <t>Noun</t>
  </si>
  <si>
    <t>Adverb</t>
  </si>
  <si>
    <t>other</t>
  </si>
  <si>
    <t>Phrase</t>
  </si>
  <si>
    <t>parlez: verb; vous: pronoun; noun</t>
  </si>
  <si>
    <t>Interjection</t>
  </si>
  <si>
    <t>bon: adjective; noun</t>
  </si>
  <si>
    <t>noun; noun</t>
  </si>
  <si>
    <t>joyeux: adjective; anniversaire: noun</t>
  </si>
  <si>
    <t>Noun: 9</t>
  </si>
  <si>
    <t>Adverb: 1</t>
  </si>
  <si>
    <t>Verb: 1</t>
  </si>
  <si>
    <t>Pronoun: 1</t>
  </si>
  <si>
    <t>Adjective: 2</t>
  </si>
  <si>
    <t>Interjection: 1</t>
  </si>
  <si>
    <t>Phrase: 4</t>
  </si>
  <si>
    <t>Noun: 4</t>
  </si>
  <si>
    <t>1.</t>
  </si>
  <si>
    <t>How much phrase displayed</t>
  </si>
  <si>
    <t>Phrase Familiarity Index</t>
  </si>
  <si>
    <t>Pretest</t>
  </si>
  <si>
    <t>Post Test</t>
  </si>
  <si>
    <t>Analysis</t>
  </si>
  <si>
    <t>ID</t>
  </si>
  <si>
    <t>Posttest</t>
  </si>
  <si>
    <t>AVG1</t>
  </si>
  <si>
    <t>AVG2</t>
  </si>
  <si>
    <t>ORIGINAL</t>
  </si>
  <si>
    <t>SORT BASED ON LEN</t>
  </si>
  <si>
    <t>SORT BASED ON AVG1</t>
  </si>
  <si>
    <t>SORT BASED ON AVG2</t>
  </si>
  <si>
    <t>THE LONGER THE PHRASE MORE DIFFICULT</t>
  </si>
  <si>
    <t>Questionnaire</t>
  </si>
  <si>
    <t>5 likert scale</t>
  </si>
  <si>
    <t>exp</t>
  </si>
  <si>
    <t>control</t>
  </si>
  <si>
    <t>1. I can learn French phrase very well with Allez-y</t>
  </si>
  <si>
    <t>1. I can learn French phrase very well with this method</t>
  </si>
  <si>
    <t>2. I feel motivated using Allez-y</t>
  </si>
  <si>
    <t>2. I feel motivated using this method</t>
  </si>
  <si>
    <t>3. I feel engaged using Allez-y</t>
  </si>
  <si>
    <t>3. I feel engaged using this method</t>
  </si>
  <si>
    <t>From 7 participant who returned the questionnaire</t>
  </si>
  <si>
    <t>vivi</t>
  </si>
  <si>
    <t>Angelica</t>
  </si>
  <si>
    <t>kai</t>
  </si>
  <si>
    <t>motivation</t>
  </si>
  <si>
    <t>engagement</t>
  </si>
  <si>
    <t>2</t>
  </si>
  <si>
    <t>3</t>
  </si>
  <si>
    <t>1</t>
  </si>
  <si>
    <t>perceived</t>
  </si>
  <si>
    <t>actual</t>
  </si>
  <si>
    <t>2 relation 1</t>
  </si>
  <si>
    <t>3 relation 1</t>
  </si>
  <si>
    <t>actual spelling</t>
  </si>
  <si>
    <t>actual meaning</t>
  </si>
  <si>
    <t>b</t>
  </si>
  <si>
    <t>a</t>
  </si>
  <si>
    <t>perceived relation to actual</t>
  </si>
  <si>
    <t>meaning that perceived learning more related to focus on meaning not focus on form</t>
  </si>
  <si>
    <t>meaning that engagement more related to perceived learning</t>
  </si>
  <si>
    <t>while motivation more related to focus on form</t>
  </si>
  <si>
    <t>while motivation and engagement are related</t>
  </si>
  <si>
    <t>while focus on form and focus on meaning are related</t>
  </si>
  <si>
    <t>and its also related to engagement</t>
  </si>
  <si>
    <t>(but motivation not correlated to focus on meaning)</t>
  </si>
  <si>
    <t>This means that for spelling more important is motivation (initial) while meaning is more related to engagement (flow)</t>
  </si>
  <si>
    <t>NOTE: IN HERE WE CAN SEE, IN THE EXPERIMENT GROUP PERCEIVED LEARNING RELATED TO FOCUS ON FORM</t>
  </si>
  <si>
    <t>WHILE IN THE CONTROL GROUP PERCEIVED LEARNING RELATED TO FOCUS ON MEANING</t>
  </si>
  <si>
    <t>THIS MEANS THAT ALLEZ-Y SUCESSFULY ACHIEVE ITS OBJECTIVE</t>
  </si>
  <si>
    <t>TO LEARN SPELLING (FOCUS ON FORM)</t>
  </si>
  <si>
    <t>This also support that Allez-y succesffully aided spelling engagement related to spelling (thus means, during the game, learner feel flow toward learning focus on form not focus on meaning)</t>
  </si>
  <si>
    <t>while motivation now in reverse with control group more related to focus on meaning</t>
  </si>
  <si>
    <t>motivation and engagement still related, like control group</t>
  </si>
  <si>
    <t>still same with control group, engagement related to perceived learning (however, the perceived learning now related to focus on form)</t>
  </si>
  <si>
    <t>NOTE:</t>
  </si>
  <si>
    <t>THIS NOT RELATED TO OBJECTIVE RESULT</t>
  </si>
  <si>
    <t>SINCE, WE KNOW THAT FOCUS ON MEANING RESULT IS BETTER THAN FOCUS ON FORM ON BOTH GROUP</t>
  </si>
  <si>
    <t>AND BOTH RESULT IS COMPARABLE IN BOTH GROUPS</t>
  </si>
  <si>
    <t>perceived learning</t>
  </si>
  <si>
    <t>better model</t>
  </si>
  <si>
    <t>actual spelling performance</t>
  </si>
  <si>
    <t>actual meaning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</si>
</sst>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3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2" borderId="3" xfId="0" applyFill="1" applyBorder="1" applyAlignment="1">
      <alignment horizontal="center"/>
    </xf>
    <xf numFmtId="10" fontId="0" fillId="2" borderId="3" xfId="0" applyNumberFormat="1" applyFill="1" applyBorder="1"/>
    <xf numFmtId="10" fontId="0" fillId="2" borderId="0" xfId="0" applyNumberFormat="1" applyFill="1"/>
    <xf numFmtId="10" fontId="0" fillId="2" borderId="6" xfId="0" applyNumberFormat="1" applyFill="1" applyBorder="1" applyAlignment="1">
      <alignment horizontal="center"/>
    </xf>
    <xf numFmtId="0" fontId="0" fillId="2" borderId="4" xfId="0" applyFill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3" borderId="0" xfId="0" applyFill="1"/>
    <xf numFmtId="0" fontId="2" fillId="0" borderId="0" xfId="0" applyFont="1"/>
    <xf numFmtId="0" fontId="0" fillId="4" borderId="0" xfId="0" applyFill="1"/>
    <xf numFmtId="0" fontId="3" fillId="2" borderId="0" xfId="0" applyFont="1" applyFill="1"/>
    <xf numFmtId="10" fontId="0" fillId="2" borderId="0" xfId="0" quotePrefix="1" applyNumberFormat="1" applyFill="1"/>
    <xf numFmtId="0" fontId="0" fillId="2" borderId="0" xfId="0" quotePrefix="1" applyFill="1"/>
    <xf numFmtId="0" fontId="0" fillId="4" borderId="1" xfId="0" applyFill="1" applyBorder="1"/>
    <xf numFmtId="0" fontId="4" fillId="4" borderId="0" xfId="0" applyFont="1" applyFill="1"/>
    <xf numFmtId="0" fontId="4" fillId="4" borderId="1" xfId="0" applyFont="1" applyFill="1" applyBorder="1"/>
    <xf numFmtId="0" fontId="5" fillId="0" borderId="0" xfId="0" applyFont="1"/>
    <xf numFmtId="2" fontId="0" fillId="2" borderId="0" xfId="0" applyNumberFormat="1" applyFill="1"/>
    <xf numFmtId="2" fontId="0" fillId="4" borderId="0" xfId="0" applyNumberFormat="1" applyFill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13</xdr:col>
      <xdr:colOff>457200</xdr:colOff>
      <xdr:row>28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025DDD-0921-D472-38B5-9015B3E99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52500"/>
          <a:ext cx="7772400" cy="4389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876299</xdr:colOff>
      <xdr:row>18</xdr:row>
      <xdr:rowOff>171450</xdr:rowOff>
    </xdr:from>
    <xdr:to>
      <xdr:col>22</xdr:col>
      <xdr:colOff>685800</xdr:colOff>
      <xdr:row>20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BCAB4C6-4172-20F8-A1A7-E90C35566C46}"/>
            </a:ext>
          </a:extLst>
        </xdr:cNvPr>
        <xdr:cNvSpPr/>
      </xdr:nvSpPr>
      <xdr:spPr>
        <a:xfrm>
          <a:off x="17802224" y="3600450"/>
          <a:ext cx="876301" cy="4000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Motivation</a:t>
          </a:r>
        </a:p>
      </xdr:txBody>
    </xdr:sp>
    <xdr:clientData/>
  </xdr:twoCellAnchor>
  <xdr:twoCellAnchor>
    <xdr:from>
      <xdr:col>21</xdr:col>
      <xdr:colOff>895349</xdr:colOff>
      <xdr:row>24</xdr:row>
      <xdr:rowOff>19050</xdr:rowOff>
    </xdr:from>
    <xdr:to>
      <xdr:col>22</xdr:col>
      <xdr:colOff>923924</xdr:colOff>
      <xdr:row>25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D548492-7E1B-90A1-9A2A-29908DC6F123}"/>
            </a:ext>
          </a:extLst>
        </xdr:cNvPr>
        <xdr:cNvSpPr/>
      </xdr:nvSpPr>
      <xdr:spPr>
        <a:xfrm>
          <a:off x="17821274" y="4600575"/>
          <a:ext cx="1095375" cy="323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Engagement</a:t>
          </a:r>
        </a:p>
      </xdr:txBody>
    </xdr:sp>
    <xdr:clientData/>
  </xdr:twoCellAnchor>
  <xdr:twoCellAnchor>
    <xdr:from>
      <xdr:col>24</xdr:col>
      <xdr:colOff>257175</xdr:colOff>
      <xdr:row>21</xdr:row>
      <xdr:rowOff>104775</xdr:rowOff>
    </xdr:from>
    <xdr:to>
      <xdr:col>25</xdr:col>
      <xdr:colOff>600075</xdr:colOff>
      <xdr:row>23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E9E7CAB-8CCC-85AE-D797-1F2DE95EB5B4}"/>
            </a:ext>
          </a:extLst>
        </xdr:cNvPr>
        <xdr:cNvSpPr/>
      </xdr:nvSpPr>
      <xdr:spPr>
        <a:xfrm>
          <a:off x="20602575" y="4114800"/>
          <a:ext cx="1371600" cy="3524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Perceived learning</a:t>
          </a:r>
        </a:p>
      </xdr:txBody>
    </xdr:sp>
    <xdr:clientData/>
  </xdr:twoCellAnchor>
  <xdr:twoCellAnchor>
    <xdr:from>
      <xdr:col>26</xdr:col>
      <xdr:colOff>447674</xdr:colOff>
      <xdr:row>19</xdr:row>
      <xdr:rowOff>95250</xdr:rowOff>
    </xdr:from>
    <xdr:to>
      <xdr:col>29</xdr:col>
      <xdr:colOff>523875</xdr:colOff>
      <xdr:row>21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89B7F51-0734-8D0D-8FE7-0D93BE212A38}"/>
            </a:ext>
          </a:extLst>
        </xdr:cNvPr>
        <xdr:cNvSpPr/>
      </xdr:nvSpPr>
      <xdr:spPr>
        <a:xfrm>
          <a:off x="23021924" y="3714750"/>
          <a:ext cx="1905001" cy="3714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Actual</a:t>
          </a:r>
          <a:r>
            <a:rPr lang="en-ID" sz="1100" baseline="0"/>
            <a:t> spelling performance</a:t>
          </a:r>
          <a:endParaRPr lang="en-ID" sz="1100"/>
        </a:p>
      </xdr:txBody>
    </xdr:sp>
    <xdr:clientData/>
  </xdr:twoCellAnchor>
  <xdr:twoCellAnchor>
    <xdr:from>
      <xdr:col>26</xdr:col>
      <xdr:colOff>485775</xdr:colOff>
      <xdr:row>23</xdr:row>
      <xdr:rowOff>171450</xdr:rowOff>
    </xdr:from>
    <xdr:to>
      <xdr:col>29</xdr:col>
      <xdr:colOff>752475</xdr:colOff>
      <xdr:row>25</xdr:row>
      <xdr:rowOff>133350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91FD5DB-04AC-AC52-BACF-3FDD283C4B08}"/>
            </a:ext>
          </a:extLst>
        </xdr:cNvPr>
        <xdr:cNvSpPr/>
      </xdr:nvSpPr>
      <xdr:spPr>
        <a:xfrm>
          <a:off x="23060025" y="4562475"/>
          <a:ext cx="20955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Actual vocabulary</a:t>
          </a:r>
          <a:r>
            <a:rPr lang="en-ID" sz="1100" baseline="0"/>
            <a:t> performance</a:t>
          </a:r>
          <a:endParaRPr lang="en-ID" sz="1100"/>
        </a:p>
      </xdr:txBody>
    </xdr:sp>
    <xdr:clientData/>
  </xdr:twoCellAnchor>
  <xdr:twoCellAnchor>
    <xdr:from>
      <xdr:col>22</xdr:col>
      <xdr:colOff>828675</xdr:colOff>
      <xdr:row>20</xdr:row>
      <xdr:rowOff>9525</xdr:rowOff>
    </xdr:from>
    <xdr:to>
      <xdr:col>23</xdr:col>
      <xdr:colOff>1190625</xdr:colOff>
      <xdr:row>22</xdr:row>
      <xdr:rowOff>19050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C78CA6E-7C4A-44C0-2BD9-585C8AE13D79}"/>
            </a:ext>
          </a:extLst>
        </xdr:cNvPr>
        <xdr:cNvCxnSpPr/>
      </xdr:nvCxnSpPr>
      <xdr:spPr>
        <a:xfrm>
          <a:off x="18821400" y="3819525"/>
          <a:ext cx="142875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23</xdr:row>
      <xdr:rowOff>28575</xdr:rowOff>
    </xdr:from>
    <xdr:to>
      <xdr:col>23</xdr:col>
      <xdr:colOff>1171575</xdr:colOff>
      <xdr:row>24</xdr:row>
      <xdr:rowOff>152400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5CEF508-7EC2-10AF-43F8-D39A85997AA7}"/>
            </a:ext>
          </a:extLst>
        </xdr:cNvPr>
        <xdr:cNvCxnSpPr/>
      </xdr:nvCxnSpPr>
      <xdr:spPr>
        <a:xfrm flipV="1">
          <a:off x="19097625" y="4419600"/>
          <a:ext cx="1133475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819150</xdr:colOff>
      <xdr:row>20</xdr:row>
      <xdr:rowOff>76200</xdr:rowOff>
    </xdr:from>
    <xdr:to>
      <xdr:col>26</xdr:col>
      <xdr:colOff>209550</xdr:colOff>
      <xdr:row>22</xdr:row>
      <xdr:rowOff>19050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F10D1E09-B4A4-0CFE-E77F-54E648783DD1}"/>
            </a:ext>
          </a:extLst>
        </xdr:cNvPr>
        <xdr:cNvCxnSpPr/>
      </xdr:nvCxnSpPr>
      <xdr:spPr>
        <a:xfrm flipV="1">
          <a:off x="22193250" y="3886200"/>
          <a:ext cx="59055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790575</xdr:colOff>
      <xdr:row>23</xdr:row>
      <xdr:rowOff>9525</xdr:rowOff>
    </xdr:from>
    <xdr:to>
      <xdr:col>26</xdr:col>
      <xdr:colOff>257175</xdr:colOff>
      <xdr:row>24</xdr:row>
      <xdr:rowOff>114300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D78B2603-4336-4CFD-75D9-E1238F6AB382}"/>
            </a:ext>
          </a:extLst>
        </xdr:cNvPr>
        <xdr:cNvCxnSpPr/>
      </xdr:nvCxnSpPr>
      <xdr:spPr>
        <a:xfrm>
          <a:off x="22164675" y="4400550"/>
          <a:ext cx="66675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895349</xdr:colOff>
      <xdr:row>34</xdr:row>
      <xdr:rowOff>180975</xdr:rowOff>
    </xdr:from>
    <xdr:to>
      <xdr:col>22</xdr:col>
      <xdr:colOff>923924</xdr:colOff>
      <xdr:row>36</xdr:row>
      <xdr:rowOff>123825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60D9AB4-4940-44CB-A560-653D8F545DE1}"/>
            </a:ext>
          </a:extLst>
        </xdr:cNvPr>
        <xdr:cNvSpPr/>
      </xdr:nvSpPr>
      <xdr:spPr>
        <a:xfrm>
          <a:off x="17821274" y="6677025"/>
          <a:ext cx="1095375" cy="323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Engagement</a:t>
          </a:r>
        </a:p>
      </xdr:txBody>
    </xdr:sp>
    <xdr:clientData/>
  </xdr:twoCellAnchor>
  <xdr:twoCellAnchor>
    <xdr:from>
      <xdr:col>20</xdr:col>
      <xdr:colOff>104774</xdr:colOff>
      <xdr:row>34</xdr:row>
      <xdr:rowOff>133350</xdr:rowOff>
    </xdr:from>
    <xdr:to>
      <xdr:col>20</xdr:col>
      <xdr:colOff>981075</xdr:colOff>
      <xdr:row>36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7579B8A-33BA-41B3-9EBE-C1F5534EA9A1}"/>
            </a:ext>
          </a:extLst>
        </xdr:cNvPr>
        <xdr:cNvSpPr/>
      </xdr:nvSpPr>
      <xdr:spPr>
        <a:xfrm>
          <a:off x="15963899" y="6629400"/>
          <a:ext cx="876301" cy="4000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Motivation</a:t>
          </a:r>
        </a:p>
      </xdr:txBody>
    </xdr:sp>
    <xdr:clientData/>
  </xdr:twoCellAnchor>
  <xdr:twoCellAnchor>
    <xdr:from>
      <xdr:col>20</xdr:col>
      <xdr:colOff>981075</xdr:colOff>
      <xdr:row>35</xdr:row>
      <xdr:rowOff>142875</xdr:rowOff>
    </xdr:from>
    <xdr:to>
      <xdr:col>21</xdr:col>
      <xdr:colOff>895349</xdr:colOff>
      <xdr:row>35</xdr:row>
      <xdr:rowOff>152400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4535448-E5AB-F5F5-4348-7B5AD9683487}"/>
            </a:ext>
          </a:extLst>
        </xdr:cNvPr>
        <xdr:cNvCxnSpPr>
          <a:stCxn id="8" idx="3"/>
          <a:endCxn id="3" idx="1"/>
        </xdr:cNvCxnSpPr>
      </xdr:nvCxnSpPr>
      <xdr:spPr>
        <a:xfrm>
          <a:off x="16840200" y="6829425"/>
          <a:ext cx="98107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1009650</xdr:colOff>
      <xdr:row>34</xdr:row>
      <xdr:rowOff>161925</xdr:rowOff>
    </xdr:from>
    <xdr:to>
      <xdr:col>25</xdr:col>
      <xdr:colOff>66675</xdr:colOff>
      <xdr:row>36</xdr:row>
      <xdr:rowOff>133350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31F70A6-C302-4EBF-9A42-FC6754EDDC5E}"/>
            </a:ext>
          </a:extLst>
        </xdr:cNvPr>
        <xdr:cNvSpPr/>
      </xdr:nvSpPr>
      <xdr:spPr>
        <a:xfrm>
          <a:off x="20069175" y="6657975"/>
          <a:ext cx="1371600" cy="3524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Perceived learning</a:t>
          </a:r>
        </a:p>
      </xdr:txBody>
    </xdr:sp>
    <xdr:clientData/>
  </xdr:twoCellAnchor>
  <xdr:twoCellAnchor>
    <xdr:from>
      <xdr:col>22</xdr:col>
      <xdr:colOff>923924</xdr:colOff>
      <xdr:row>35</xdr:row>
      <xdr:rowOff>147638</xdr:rowOff>
    </xdr:from>
    <xdr:to>
      <xdr:col>23</xdr:col>
      <xdr:colOff>1009650</xdr:colOff>
      <xdr:row>35</xdr:row>
      <xdr:rowOff>152400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6ADB608-31C1-326E-85C5-26F66E965B5F}"/>
            </a:ext>
          </a:extLst>
        </xdr:cNvPr>
        <xdr:cNvCxnSpPr>
          <a:stCxn id="3" idx="3"/>
          <a:endCxn id="14" idx="1"/>
        </xdr:cNvCxnSpPr>
      </xdr:nvCxnSpPr>
      <xdr:spPr>
        <a:xfrm flipV="1">
          <a:off x="18916649" y="6834188"/>
          <a:ext cx="1152526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4"/>
  <sheetViews>
    <sheetView workbookViewId="0">
      <selection activeCell="B6" sqref="B6"/>
    </sheetView>
  </sheetViews>
  <sheetFormatPr defaultRowHeight="15" x14ac:dyDescent="0.25"/>
  <sheetData>
    <row r="3" spans="2:2" x14ac:dyDescent="0.25">
      <c r="B3" t="s">
        <v>59</v>
      </c>
    </row>
    <row r="4" spans="2:2" x14ac:dyDescent="0.25">
      <c r="B4" t="s">
        <v>60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60A5-0F3E-43B8-B9B9-33DFE2248648}">
  <dimension ref="B9:K26"/>
  <sheetViews>
    <sheetView workbookViewId="0">
      <selection activeCell="J15" sqref="J15:K19"/>
    </sheetView>
  </sheetViews>
  <sheetFormatPr defaultRowHeight="15" x14ac:dyDescent="0.25"/>
  <cols>
    <col min="2" max="2" width="21.140625" bestFit="1" customWidth="1"/>
    <col min="3" max="3" width="5.28515625" bestFit="1" customWidth="1"/>
    <col min="4" max="4" width="5.42578125" bestFit="1" customWidth="1"/>
    <col min="5" max="5" width="9" bestFit="1" customWidth="1"/>
    <col min="6" max="6" width="5.5703125" bestFit="1" customWidth="1"/>
    <col min="7" max="7" width="6.28515625" bestFit="1" customWidth="1"/>
    <col min="8" max="8" width="12.42578125" bestFit="1" customWidth="1"/>
    <col min="9" max="9" width="31.28515625" bestFit="1" customWidth="1"/>
    <col min="10" max="11" width="37.7109375" bestFit="1" customWidth="1"/>
  </cols>
  <sheetData>
    <row r="9" spans="2:11" x14ac:dyDescent="0.25">
      <c r="C9" t="s">
        <v>127</v>
      </c>
      <c r="D9" t="s">
        <v>128</v>
      </c>
      <c r="E9" t="s">
        <v>129</v>
      </c>
      <c r="F9" t="s">
        <v>134</v>
      </c>
      <c r="G9" t="s">
        <v>131</v>
      </c>
      <c r="H9" t="s">
        <v>130</v>
      </c>
      <c r="J9" t="s">
        <v>31</v>
      </c>
      <c r="K9" t="s">
        <v>31</v>
      </c>
    </row>
    <row r="10" spans="2:11" x14ac:dyDescent="0.25">
      <c r="B10" t="s">
        <v>112</v>
      </c>
      <c r="C10" s="13">
        <f t="shared" ref="C10:C19" si="0">LEN(B10)</f>
        <v>3</v>
      </c>
      <c r="D10">
        <v>3</v>
      </c>
      <c r="E10">
        <v>0</v>
      </c>
      <c r="F10">
        <v>0</v>
      </c>
      <c r="G10" t="str">
        <f t="shared" ref="G10:G19" si="1">IF(SUM(D10:F10)=C10,"ok","not ok")</f>
        <v>ok</v>
      </c>
      <c r="H10" t="s">
        <v>133</v>
      </c>
      <c r="J10" s="13">
        <v>0.36363636363636365</v>
      </c>
      <c r="K10" s="13">
        <v>1</v>
      </c>
    </row>
    <row r="11" spans="2:11" x14ac:dyDescent="0.25">
      <c r="B11" t="s">
        <v>111</v>
      </c>
      <c r="C11" s="13">
        <f t="shared" si="0"/>
        <v>5</v>
      </c>
      <c r="D11">
        <v>2</v>
      </c>
      <c r="E11">
        <v>3</v>
      </c>
      <c r="F11">
        <v>0</v>
      </c>
      <c r="G11" t="str">
        <f t="shared" si="1"/>
        <v>ok</v>
      </c>
      <c r="H11" t="s">
        <v>132</v>
      </c>
      <c r="J11" s="13">
        <v>0.27272727272727271</v>
      </c>
      <c r="K11" s="13">
        <v>1</v>
      </c>
    </row>
    <row r="12" spans="2:11" x14ac:dyDescent="0.25">
      <c r="B12" t="s">
        <v>117</v>
      </c>
      <c r="C12" s="13">
        <f t="shared" si="0"/>
        <v>5</v>
      </c>
      <c r="D12">
        <v>2</v>
      </c>
      <c r="E12">
        <v>3</v>
      </c>
      <c r="F12">
        <v>0</v>
      </c>
      <c r="G12" t="str">
        <f t="shared" si="1"/>
        <v>ok</v>
      </c>
      <c r="H12" t="s">
        <v>137</v>
      </c>
      <c r="J12" s="13">
        <v>0.18181818181818182</v>
      </c>
      <c r="K12" s="13">
        <v>0.9</v>
      </c>
    </row>
    <row r="13" spans="2:11" x14ac:dyDescent="0.25">
      <c r="B13" t="s">
        <v>118</v>
      </c>
      <c r="C13" s="13">
        <f t="shared" si="0"/>
        <v>6</v>
      </c>
      <c r="D13">
        <v>2</v>
      </c>
      <c r="E13">
        <v>4</v>
      </c>
      <c r="F13">
        <v>0</v>
      </c>
      <c r="G13" t="str">
        <f t="shared" si="1"/>
        <v>ok</v>
      </c>
      <c r="H13" t="s">
        <v>132</v>
      </c>
      <c r="J13" s="13">
        <v>0.45454545454545453</v>
      </c>
      <c r="K13" s="13">
        <v>1</v>
      </c>
    </row>
    <row r="14" spans="2:11" x14ac:dyDescent="0.25">
      <c r="B14" t="s">
        <v>107</v>
      </c>
      <c r="C14" s="13">
        <f t="shared" si="0"/>
        <v>7</v>
      </c>
      <c r="D14">
        <v>3</v>
      </c>
      <c r="E14">
        <v>4</v>
      </c>
      <c r="F14">
        <v>0</v>
      </c>
      <c r="G14" t="str">
        <f t="shared" si="1"/>
        <v>ok</v>
      </c>
      <c r="H14" t="s">
        <v>132</v>
      </c>
      <c r="J14" s="13">
        <v>0.90909090909090906</v>
      </c>
      <c r="K14" s="13">
        <v>1</v>
      </c>
    </row>
    <row r="15" spans="2:11" x14ac:dyDescent="0.25">
      <c r="B15" t="s">
        <v>113</v>
      </c>
      <c r="C15" s="14">
        <f t="shared" si="0"/>
        <v>9</v>
      </c>
      <c r="D15">
        <v>3</v>
      </c>
      <c r="E15">
        <v>6</v>
      </c>
      <c r="F15">
        <v>0</v>
      </c>
      <c r="G15" t="str">
        <f t="shared" si="1"/>
        <v>ok</v>
      </c>
      <c r="H15" t="s">
        <v>132</v>
      </c>
      <c r="J15" s="14">
        <v>0.18181818181818182</v>
      </c>
      <c r="K15" s="14">
        <v>0.5</v>
      </c>
    </row>
    <row r="16" spans="2:11" x14ac:dyDescent="0.25">
      <c r="B16" t="s">
        <v>116</v>
      </c>
      <c r="C16" s="14">
        <f t="shared" si="0"/>
        <v>11</v>
      </c>
      <c r="D16">
        <v>4</v>
      </c>
      <c r="E16">
        <v>6</v>
      </c>
      <c r="F16">
        <v>1</v>
      </c>
      <c r="G16" t="str">
        <f t="shared" si="1"/>
        <v>ok</v>
      </c>
      <c r="H16" t="s">
        <v>135</v>
      </c>
      <c r="I16" t="s">
        <v>138</v>
      </c>
      <c r="J16" s="14">
        <v>0.18181818181818182</v>
      </c>
      <c r="K16" s="14">
        <v>0.6</v>
      </c>
    </row>
    <row r="17" spans="2:11" x14ac:dyDescent="0.25">
      <c r="B17" t="s">
        <v>119</v>
      </c>
      <c r="C17" s="14">
        <f t="shared" si="0"/>
        <v>11</v>
      </c>
      <c r="D17">
        <v>3</v>
      </c>
      <c r="E17">
        <v>7</v>
      </c>
      <c r="F17">
        <v>1</v>
      </c>
      <c r="G17" t="str">
        <f t="shared" si="1"/>
        <v>ok</v>
      </c>
      <c r="H17" t="s">
        <v>135</v>
      </c>
      <c r="I17" t="s">
        <v>139</v>
      </c>
      <c r="J17" s="14">
        <v>0</v>
      </c>
      <c r="K17" s="14">
        <v>0.4</v>
      </c>
    </row>
    <row r="18" spans="2:11" x14ac:dyDescent="0.25">
      <c r="B18" t="s">
        <v>120</v>
      </c>
      <c r="C18" s="14">
        <f t="shared" si="0"/>
        <v>19</v>
      </c>
      <c r="D18">
        <v>9</v>
      </c>
      <c r="E18">
        <v>9</v>
      </c>
      <c r="F18">
        <v>1</v>
      </c>
      <c r="G18" t="str">
        <f t="shared" si="1"/>
        <v>ok</v>
      </c>
      <c r="H18" t="s">
        <v>135</v>
      </c>
      <c r="I18" t="s">
        <v>140</v>
      </c>
      <c r="J18" s="14">
        <v>0</v>
      </c>
      <c r="K18" s="14">
        <v>0.14285714285714285</v>
      </c>
    </row>
    <row r="19" spans="2:11" x14ac:dyDescent="0.25">
      <c r="B19" t="s">
        <v>121</v>
      </c>
      <c r="C19" s="14">
        <f t="shared" si="0"/>
        <v>20</v>
      </c>
      <c r="D19">
        <v>7</v>
      </c>
      <c r="E19">
        <v>11</v>
      </c>
      <c r="F19">
        <v>2</v>
      </c>
      <c r="G19" t="str">
        <f t="shared" si="1"/>
        <v>ok</v>
      </c>
      <c r="H19" t="s">
        <v>135</v>
      </c>
      <c r="I19" t="s">
        <v>136</v>
      </c>
      <c r="J19" s="14">
        <v>0</v>
      </c>
      <c r="K19" s="14">
        <v>0.2</v>
      </c>
    </row>
    <row r="21" spans="2:11" ht="26.25" x14ac:dyDescent="0.4">
      <c r="C21" s="12">
        <f>AVERAGE(C10:C19)</f>
        <v>9.6</v>
      </c>
      <c r="D21" s="12">
        <f>AVERAGE(D10:D19)</f>
        <v>3.8</v>
      </c>
      <c r="E21" s="12">
        <f>AVERAGE(E10:E19)</f>
        <v>5.3</v>
      </c>
      <c r="F21" s="12">
        <f>AVERAGE(F10:F19)</f>
        <v>0.5</v>
      </c>
      <c r="H21" t="s">
        <v>147</v>
      </c>
      <c r="I21" t="s">
        <v>141</v>
      </c>
      <c r="J21" s="12">
        <v>0.25454545454545452</v>
      </c>
      <c r="K21" s="12">
        <v>0.67428571428571438</v>
      </c>
    </row>
    <row r="22" spans="2:11" ht="26.25" x14ac:dyDescent="0.4">
      <c r="H22" t="s">
        <v>148</v>
      </c>
      <c r="I22" t="s">
        <v>142</v>
      </c>
      <c r="J22" s="12" t="s">
        <v>151</v>
      </c>
      <c r="K22" s="12" t="s">
        <v>151</v>
      </c>
    </row>
    <row r="23" spans="2:11" ht="26.25" x14ac:dyDescent="0.4">
      <c r="H23" t="s">
        <v>142</v>
      </c>
      <c r="I23" t="s">
        <v>143</v>
      </c>
      <c r="J23" s="12" t="s">
        <v>152</v>
      </c>
      <c r="K23" s="12" t="s">
        <v>153</v>
      </c>
    </row>
    <row r="24" spans="2:11" x14ac:dyDescent="0.25">
      <c r="H24" t="s">
        <v>146</v>
      </c>
      <c r="I24" t="s">
        <v>144</v>
      </c>
    </row>
    <row r="25" spans="2:11" x14ac:dyDescent="0.25">
      <c r="I25" t="s">
        <v>145</v>
      </c>
    </row>
    <row r="26" spans="2:11" x14ac:dyDescent="0.25">
      <c r="I26" t="s">
        <v>146</v>
      </c>
    </row>
  </sheetData>
  <sortState xmlns:xlrd2="http://schemas.microsoft.com/office/spreadsheetml/2017/richdata2" ref="B10:K19">
    <sortCondition ref="C10:C1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AF9B-9C7A-495F-A4CC-F2540E70B8A2}">
  <dimension ref="B1:W15"/>
  <sheetViews>
    <sheetView workbookViewId="0">
      <selection activeCell="H15" sqref="H15"/>
    </sheetView>
  </sheetViews>
  <sheetFormatPr defaultRowHeight="15" x14ac:dyDescent="0.25"/>
  <cols>
    <col min="1" max="1" width="3.7109375" customWidth="1"/>
    <col min="6" max="6" width="3.7109375" customWidth="1"/>
    <col min="7" max="7" width="3.28515625" customWidth="1"/>
    <col min="8" max="8" width="21.140625" bestFit="1" customWidth="1"/>
    <col min="12" max="12" width="3.85546875" customWidth="1"/>
    <col min="13" max="13" width="4.7109375" customWidth="1"/>
    <col min="14" max="14" width="21.140625" bestFit="1" customWidth="1"/>
    <col min="18" max="18" width="3.7109375" customWidth="1"/>
    <col min="19" max="19" width="4.5703125" customWidth="1"/>
    <col min="20" max="20" width="21.140625" bestFit="1" customWidth="1"/>
  </cols>
  <sheetData>
    <row r="1" spans="2:23" x14ac:dyDescent="0.25">
      <c r="B1" t="s">
        <v>159</v>
      </c>
      <c r="H1" t="s">
        <v>160</v>
      </c>
      <c r="N1" t="s">
        <v>161</v>
      </c>
      <c r="T1" t="s">
        <v>162</v>
      </c>
    </row>
    <row r="2" spans="2:23" x14ac:dyDescent="0.25">
      <c r="B2" t="s">
        <v>155</v>
      </c>
      <c r="C2" t="s">
        <v>154</v>
      </c>
      <c r="D2" t="s">
        <v>152</v>
      </c>
      <c r="E2" t="s">
        <v>156</v>
      </c>
      <c r="H2" t="s">
        <v>155</v>
      </c>
      <c r="I2" t="s">
        <v>154</v>
      </c>
      <c r="J2" t="s">
        <v>152</v>
      </c>
      <c r="K2" t="s">
        <v>156</v>
      </c>
      <c r="N2" t="s">
        <v>155</v>
      </c>
      <c r="O2" t="s">
        <v>154</v>
      </c>
      <c r="P2" t="s">
        <v>152</v>
      </c>
      <c r="Q2" t="s">
        <v>156</v>
      </c>
      <c r="T2" t="s">
        <v>155</v>
      </c>
      <c r="U2" t="s">
        <v>154</v>
      </c>
      <c r="V2" t="s">
        <v>152</v>
      </c>
      <c r="W2" t="s">
        <v>156</v>
      </c>
    </row>
    <row r="3" spans="2:23" x14ac:dyDescent="0.25">
      <c r="B3" t="s">
        <v>155</v>
      </c>
      <c r="C3" t="s">
        <v>127</v>
      </c>
      <c r="D3" t="s">
        <v>157</v>
      </c>
      <c r="E3" t="s">
        <v>158</v>
      </c>
      <c r="H3" t="s">
        <v>155</v>
      </c>
      <c r="I3" t="s">
        <v>127</v>
      </c>
      <c r="J3" t="s">
        <v>157</v>
      </c>
      <c r="K3" t="s">
        <v>158</v>
      </c>
      <c r="N3" t="s">
        <v>155</v>
      </c>
      <c r="O3" t="s">
        <v>127</v>
      </c>
      <c r="P3" t="s">
        <v>157</v>
      </c>
      <c r="Q3" t="s">
        <v>158</v>
      </c>
      <c r="T3" t="s">
        <v>155</v>
      </c>
      <c r="U3" t="s">
        <v>127</v>
      </c>
      <c r="V3" t="s">
        <v>157</v>
      </c>
      <c r="W3" t="s">
        <v>158</v>
      </c>
    </row>
    <row r="4" spans="2:23" x14ac:dyDescent="0.25">
      <c r="B4" t="s">
        <v>107</v>
      </c>
      <c r="C4">
        <v>7</v>
      </c>
      <c r="D4">
        <v>0.90909090909090906</v>
      </c>
      <c r="E4">
        <v>1</v>
      </c>
      <c r="H4" t="s">
        <v>121</v>
      </c>
      <c r="I4">
        <v>20</v>
      </c>
      <c r="J4">
        <v>0</v>
      </c>
      <c r="K4">
        <v>0.2</v>
      </c>
      <c r="N4" t="s">
        <v>107</v>
      </c>
      <c r="O4">
        <v>7</v>
      </c>
      <c r="P4">
        <v>0.90909090909090906</v>
      </c>
      <c r="Q4">
        <v>1</v>
      </c>
      <c r="T4" t="s">
        <v>107</v>
      </c>
      <c r="U4">
        <v>7</v>
      </c>
      <c r="V4">
        <v>0.90909090909090906</v>
      </c>
      <c r="W4">
        <v>1</v>
      </c>
    </row>
    <row r="5" spans="2:23" x14ac:dyDescent="0.25">
      <c r="B5" t="s">
        <v>111</v>
      </c>
      <c r="C5">
        <v>5</v>
      </c>
      <c r="D5">
        <v>0.27272727272727271</v>
      </c>
      <c r="E5">
        <v>1</v>
      </c>
      <c r="H5" t="s">
        <v>120</v>
      </c>
      <c r="I5">
        <v>19</v>
      </c>
      <c r="J5">
        <v>0</v>
      </c>
      <c r="K5">
        <v>0.14285714285714285</v>
      </c>
      <c r="N5" t="s">
        <v>118</v>
      </c>
      <c r="O5">
        <v>6</v>
      </c>
      <c r="P5">
        <v>0.45454545454545453</v>
      </c>
      <c r="Q5">
        <v>1</v>
      </c>
      <c r="T5" t="s">
        <v>111</v>
      </c>
      <c r="U5">
        <v>5</v>
      </c>
      <c r="V5">
        <v>0.27272727272727271</v>
      </c>
      <c r="W5">
        <v>1</v>
      </c>
    </row>
    <row r="6" spans="2:23" x14ac:dyDescent="0.25">
      <c r="B6" t="s">
        <v>112</v>
      </c>
      <c r="C6">
        <v>3</v>
      </c>
      <c r="D6">
        <v>0.36363636363636365</v>
      </c>
      <c r="E6">
        <v>1</v>
      </c>
      <c r="H6" t="s">
        <v>116</v>
      </c>
      <c r="I6">
        <v>11</v>
      </c>
      <c r="J6">
        <v>0.18181818181818182</v>
      </c>
      <c r="K6">
        <v>0.6</v>
      </c>
      <c r="N6" t="s">
        <v>112</v>
      </c>
      <c r="O6">
        <v>3</v>
      </c>
      <c r="P6">
        <v>0.36363636363636365</v>
      </c>
      <c r="Q6">
        <v>1</v>
      </c>
      <c r="T6" t="s">
        <v>112</v>
      </c>
      <c r="U6">
        <v>3</v>
      </c>
      <c r="V6">
        <v>0.36363636363636365</v>
      </c>
      <c r="W6">
        <v>1</v>
      </c>
    </row>
    <row r="7" spans="2:23" x14ac:dyDescent="0.25">
      <c r="B7" t="s">
        <v>113</v>
      </c>
      <c r="C7">
        <v>9</v>
      </c>
      <c r="D7">
        <v>0.18181818181818182</v>
      </c>
      <c r="E7">
        <v>0.5</v>
      </c>
      <c r="H7" t="s">
        <v>119</v>
      </c>
      <c r="I7">
        <v>11</v>
      </c>
      <c r="J7">
        <v>0</v>
      </c>
      <c r="K7">
        <v>0.4</v>
      </c>
      <c r="N7" t="s">
        <v>111</v>
      </c>
      <c r="O7">
        <v>5</v>
      </c>
      <c r="P7">
        <v>0.27272727272727271</v>
      </c>
      <c r="Q7">
        <v>1</v>
      </c>
      <c r="T7" t="s">
        <v>118</v>
      </c>
      <c r="U7">
        <v>6</v>
      </c>
      <c r="V7">
        <v>0.45454545454545453</v>
      </c>
      <c r="W7">
        <v>1</v>
      </c>
    </row>
    <row r="8" spans="2:23" x14ac:dyDescent="0.25">
      <c r="B8" t="s">
        <v>121</v>
      </c>
      <c r="C8">
        <v>20</v>
      </c>
      <c r="D8">
        <v>0</v>
      </c>
      <c r="E8">
        <v>0.2</v>
      </c>
      <c r="H8" t="s">
        <v>113</v>
      </c>
      <c r="I8">
        <v>9</v>
      </c>
      <c r="J8">
        <v>0.18181818181818182</v>
      </c>
      <c r="K8">
        <v>0.5</v>
      </c>
      <c r="N8" t="s">
        <v>113</v>
      </c>
      <c r="O8">
        <v>9</v>
      </c>
      <c r="P8">
        <v>0.18181818181818182</v>
      </c>
      <c r="Q8">
        <v>0.5</v>
      </c>
      <c r="T8" t="s">
        <v>117</v>
      </c>
      <c r="U8">
        <v>5</v>
      </c>
      <c r="V8">
        <v>0.18181818181818182</v>
      </c>
      <c r="W8">
        <v>0.9</v>
      </c>
    </row>
    <row r="9" spans="2:23" x14ac:dyDescent="0.25">
      <c r="B9" t="s">
        <v>116</v>
      </c>
      <c r="C9">
        <v>11</v>
      </c>
      <c r="D9">
        <v>0.18181818181818182</v>
      </c>
      <c r="E9">
        <v>0.6</v>
      </c>
      <c r="H9" t="s">
        <v>107</v>
      </c>
      <c r="I9">
        <v>7</v>
      </c>
      <c r="J9">
        <v>0.90909090909090906</v>
      </c>
      <c r="K9">
        <v>1</v>
      </c>
      <c r="N9" t="s">
        <v>116</v>
      </c>
      <c r="O9">
        <v>11</v>
      </c>
      <c r="P9">
        <v>0.18181818181818182</v>
      </c>
      <c r="Q9">
        <v>0.6</v>
      </c>
      <c r="T9" t="s">
        <v>116</v>
      </c>
      <c r="U9">
        <v>11</v>
      </c>
      <c r="V9">
        <v>0.18181818181818182</v>
      </c>
      <c r="W9">
        <v>0.6</v>
      </c>
    </row>
    <row r="10" spans="2:23" x14ac:dyDescent="0.25">
      <c r="B10" t="s">
        <v>117</v>
      </c>
      <c r="C10">
        <v>5</v>
      </c>
      <c r="D10">
        <v>0.18181818181818182</v>
      </c>
      <c r="E10">
        <v>0.9</v>
      </c>
      <c r="H10" t="s">
        <v>118</v>
      </c>
      <c r="I10">
        <v>6</v>
      </c>
      <c r="J10">
        <v>0.45454545454545453</v>
      </c>
      <c r="K10">
        <v>1</v>
      </c>
      <c r="N10" t="s">
        <v>117</v>
      </c>
      <c r="O10">
        <v>5</v>
      </c>
      <c r="P10">
        <v>0.18181818181818182</v>
      </c>
      <c r="Q10">
        <v>0.9</v>
      </c>
      <c r="T10" t="s">
        <v>113</v>
      </c>
      <c r="U10">
        <v>9</v>
      </c>
      <c r="V10">
        <v>0.18181818181818182</v>
      </c>
      <c r="W10">
        <v>0.5</v>
      </c>
    </row>
    <row r="11" spans="2:23" x14ac:dyDescent="0.25">
      <c r="B11" t="s">
        <v>118</v>
      </c>
      <c r="C11">
        <v>6</v>
      </c>
      <c r="D11">
        <v>0.45454545454545453</v>
      </c>
      <c r="E11">
        <v>1</v>
      </c>
      <c r="H11" t="s">
        <v>111</v>
      </c>
      <c r="I11">
        <v>5</v>
      </c>
      <c r="J11">
        <v>0.27272727272727271</v>
      </c>
      <c r="K11">
        <v>1</v>
      </c>
      <c r="N11" t="s">
        <v>121</v>
      </c>
      <c r="O11">
        <v>20</v>
      </c>
      <c r="P11">
        <v>0</v>
      </c>
      <c r="Q11">
        <v>0.2</v>
      </c>
      <c r="T11" t="s">
        <v>119</v>
      </c>
      <c r="U11">
        <v>11</v>
      </c>
      <c r="V11">
        <v>0</v>
      </c>
      <c r="W11">
        <v>0.4</v>
      </c>
    </row>
    <row r="12" spans="2:23" x14ac:dyDescent="0.25">
      <c r="B12" t="s">
        <v>119</v>
      </c>
      <c r="C12">
        <v>11</v>
      </c>
      <c r="D12">
        <v>0</v>
      </c>
      <c r="E12">
        <v>0.4</v>
      </c>
      <c r="H12" t="s">
        <v>117</v>
      </c>
      <c r="I12">
        <v>5</v>
      </c>
      <c r="J12">
        <v>0.18181818181818182</v>
      </c>
      <c r="K12">
        <v>0.9</v>
      </c>
      <c r="N12" t="s">
        <v>119</v>
      </c>
      <c r="O12">
        <v>11</v>
      </c>
      <c r="P12">
        <v>0</v>
      </c>
      <c r="Q12">
        <v>0.4</v>
      </c>
      <c r="T12" t="s">
        <v>121</v>
      </c>
      <c r="U12">
        <v>20</v>
      </c>
      <c r="V12">
        <v>0</v>
      </c>
      <c r="W12">
        <v>0.2</v>
      </c>
    </row>
    <row r="13" spans="2:23" x14ac:dyDescent="0.25">
      <c r="B13" t="s">
        <v>120</v>
      </c>
      <c r="C13">
        <v>19</v>
      </c>
      <c r="D13">
        <v>0</v>
      </c>
      <c r="E13">
        <v>0.14285714285714285</v>
      </c>
      <c r="H13" t="s">
        <v>112</v>
      </c>
      <c r="I13">
        <v>3</v>
      </c>
      <c r="J13">
        <v>0.36363636363636365</v>
      </c>
      <c r="K13">
        <v>1</v>
      </c>
      <c r="N13" t="s">
        <v>120</v>
      </c>
      <c r="O13">
        <v>19</v>
      </c>
      <c r="P13">
        <v>0</v>
      </c>
      <c r="Q13">
        <v>0.14285714285714285</v>
      </c>
      <c r="T13" t="s">
        <v>120</v>
      </c>
      <c r="U13">
        <v>19</v>
      </c>
      <c r="V13">
        <v>0</v>
      </c>
      <c r="W13">
        <v>0.14285714285714285</v>
      </c>
    </row>
    <row r="15" spans="2:23" ht="26.25" x14ac:dyDescent="0.4">
      <c r="H15" s="12" t="s">
        <v>163</v>
      </c>
    </row>
  </sheetData>
  <sortState xmlns:xlrd2="http://schemas.microsoft.com/office/spreadsheetml/2017/richdata2" ref="T4:W13">
    <sortCondition descending="1" ref="W4:W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1EFE-CD09-48F0-AD0D-4388ED6E198C}">
  <dimension ref="B2:C2"/>
  <sheetViews>
    <sheetView workbookViewId="0">
      <selection activeCell="C3" sqref="C3"/>
    </sheetView>
  </sheetViews>
  <sheetFormatPr defaultRowHeight="15" x14ac:dyDescent="0.25"/>
  <sheetData>
    <row r="2" spans="2:3" x14ac:dyDescent="0.25">
      <c r="B2" t="s">
        <v>149</v>
      </c>
      <c r="C2" t="s">
        <v>150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7677-E3D7-410F-94CB-2B49B2E0F730}">
  <dimension ref="B1:Q8"/>
  <sheetViews>
    <sheetView workbookViewId="0">
      <selection sqref="A1:XFD1048576"/>
    </sheetView>
  </sheetViews>
  <sheetFormatPr defaultRowHeight="15" x14ac:dyDescent="0.25"/>
  <cols>
    <col min="8" max="8" width="11.140625" bestFit="1" customWidth="1"/>
  </cols>
  <sheetData>
    <row r="1" spans="2:17" x14ac:dyDescent="0.25">
      <c r="B1" s="27" t="s">
        <v>164</v>
      </c>
      <c r="C1" s="27"/>
      <c r="D1" s="27"/>
      <c r="E1" s="27"/>
      <c r="F1" s="27"/>
      <c r="G1" s="27"/>
      <c r="H1" s="27"/>
    </row>
    <row r="2" spans="2:17" x14ac:dyDescent="0.25">
      <c r="H2" t="s">
        <v>165</v>
      </c>
    </row>
    <row r="3" spans="2:17" x14ac:dyDescent="0.25">
      <c r="H3" t="s">
        <v>166</v>
      </c>
      <c r="Q3" t="s">
        <v>167</v>
      </c>
    </row>
    <row r="4" spans="2:17" x14ac:dyDescent="0.25">
      <c r="B4" t="s">
        <v>168</v>
      </c>
      <c r="H4">
        <v>4.1399999999999997</v>
      </c>
      <c r="K4" t="s">
        <v>169</v>
      </c>
      <c r="Q4">
        <v>2.75</v>
      </c>
    </row>
    <row r="5" spans="2:17" x14ac:dyDescent="0.25">
      <c r="B5" t="s">
        <v>170</v>
      </c>
      <c r="H5">
        <v>3.86</v>
      </c>
      <c r="K5" t="s">
        <v>171</v>
      </c>
      <c r="Q5">
        <v>3</v>
      </c>
    </row>
    <row r="6" spans="2:17" x14ac:dyDescent="0.25">
      <c r="B6" t="s">
        <v>172</v>
      </c>
      <c r="H6">
        <v>3.71</v>
      </c>
      <c r="K6" t="s">
        <v>173</v>
      </c>
      <c r="Q6">
        <v>3</v>
      </c>
    </row>
    <row r="8" spans="2:17" x14ac:dyDescent="0.25">
      <c r="B8" t="s">
        <v>174</v>
      </c>
    </row>
  </sheetData>
  <mergeCells count="1">
    <mergeCell ref="B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2B8CD-B39B-4582-A8C1-3A2635EFD4A5}">
  <dimension ref="B1:P4"/>
  <sheetViews>
    <sheetView workbookViewId="0">
      <selection sqref="A1:XFD1048576"/>
    </sheetView>
  </sheetViews>
  <sheetFormatPr defaultRowHeight="15" x14ac:dyDescent="0.25"/>
  <cols>
    <col min="7" max="7" width="10" bestFit="1" customWidth="1"/>
    <col min="9" max="9" width="10" bestFit="1" customWidth="1"/>
  </cols>
  <sheetData>
    <row r="1" spans="2:16" x14ac:dyDescent="0.25">
      <c r="G1">
        <v>111584602</v>
      </c>
      <c r="H1" t="s">
        <v>26</v>
      </c>
      <c r="I1">
        <v>110524003</v>
      </c>
      <c r="J1" t="s">
        <v>25</v>
      </c>
      <c r="K1" t="s">
        <v>27</v>
      </c>
      <c r="L1" t="s">
        <v>34</v>
      </c>
      <c r="M1" t="s">
        <v>24</v>
      </c>
      <c r="O1">
        <f>COUNT(G2:M2)</f>
        <v>7</v>
      </c>
    </row>
    <row r="2" spans="2:16" x14ac:dyDescent="0.25">
      <c r="B2" t="s">
        <v>168</v>
      </c>
      <c r="G2">
        <v>5</v>
      </c>
      <c r="H2">
        <v>3</v>
      </c>
      <c r="I2">
        <v>4</v>
      </c>
      <c r="J2">
        <v>5</v>
      </c>
      <c r="K2">
        <v>4</v>
      </c>
      <c r="L2">
        <v>3</v>
      </c>
      <c r="M2">
        <v>5</v>
      </c>
      <c r="O2">
        <f>AVERAGE(G2:M2)</f>
        <v>4.1428571428571432</v>
      </c>
      <c r="P2">
        <f>ROUND(O2,2)</f>
        <v>4.1399999999999997</v>
      </c>
    </row>
    <row r="3" spans="2:16" x14ac:dyDescent="0.25">
      <c r="B3" t="s">
        <v>170</v>
      </c>
      <c r="G3">
        <v>5</v>
      </c>
      <c r="H3">
        <v>4</v>
      </c>
      <c r="I3">
        <v>4</v>
      </c>
      <c r="J3">
        <v>3</v>
      </c>
      <c r="K3">
        <v>3</v>
      </c>
      <c r="L3">
        <v>3</v>
      </c>
      <c r="M3">
        <v>5</v>
      </c>
      <c r="O3">
        <f t="shared" ref="O3:O4" si="0">AVERAGE(G3:M3)</f>
        <v>3.8571428571428572</v>
      </c>
      <c r="P3">
        <f t="shared" ref="P3:P4" si="1">ROUND(O3,2)</f>
        <v>3.86</v>
      </c>
    </row>
    <row r="4" spans="2:16" x14ac:dyDescent="0.25">
      <c r="B4" t="s">
        <v>172</v>
      </c>
      <c r="G4">
        <v>5</v>
      </c>
      <c r="H4">
        <v>3</v>
      </c>
      <c r="I4">
        <v>4</v>
      </c>
      <c r="J4">
        <v>4</v>
      </c>
      <c r="K4">
        <v>2</v>
      </c>
      <c r="L4">
        <v>3</v>
      </c>
      <c r="M4">
        <v>5</v>
      </c>
      <c r="O4">
        <f t="shared" si="0"/>
        <v>3.7142857142857144</v>
      </c>
      <c r="P4">
        <f t="shared" si="1"/>
        <v>3.71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7B3E-8099-42B2-ADD3-8047D88A066B}">
  <dimension ref="B2:M5"/>
  <sheetViews>
    <sheetView workbookViewId="0">
      <selection sqref="A1:XFD1048576"/>
    </sheetView>
  </sheetViews>
  <sheetFormatPr defaultRowHeight="15" x14ac:dyDescent="0.25"/>
  <sheetData>
    <row r="2" spans="2:13" x14ac:dyDescent="0.25">
      <c r="H2" t="s">
        <v>175</v>
      </c>
      <c r="I2" t="s">
        <v>176</v>
      </c>
      <c r="J2" t="s">
        <v>177</v>
      </c>
      <c r="K2" t="s">
        <v>23</v>
      </c>
      <c r="L2" t="s">
        <v>38</v>
      </c>
    </row>
    <row r="3" spans="2:13" x14ac:dyDescent="0.25">
      <c r="B3" t="s">
        <v>169</v>
      </c>
      <c r="H3">
        <v>3</v>
      </c>
      <c r="I3">
        <v>4</v>
      </c>
      <c r="J3">
        <v>2</v>
      </c>
      <c r="K3">
        <v>2</v>
      </c>
      <c r="L3">
        <v>3</v>
      </c>
      <c r="M3">
        <f>AVERAGE(H3:L3)</f>
        <v>2.8</v>
      </c>
    </row>
    <row r="4" spans="2:13" x14ac:dyDescent="0.25">
      <c r="B4" t="s">
        <v>171</v>
      </c>
      <c r="H4">
        <v>4</v>
      </c>
      <c r="I4">
        <v>3</v>
      </c>
      <c r="J4">
        <v>3</v>
      </c>
      <c r="K4">
        <v>2</v>
      </c>
      <c r="L4">
        <v>4</v>
      </c>
      <c r="M4">
        <f>AVERAGE(H4:L4)</f>
        <v>3.2</v>
      </c>
    </row>
    <row r="5" spans="2:13" x14ac:dyDescent="0.25">
      <c r="B5" t="s">
        <v>173</v>
      </c>
      <c r="H5">
        <v>3</v>
      </c>
      <c r="I5">
        <v>4</v>
      </c>
      <c r="J5">
        <v>3</v>
      </c>
      <c r="K5">
        <v>2</v>
      </c>
      <c r="L5">
        <v>5</v>
      </c>
      <c r="M5">
        <f>AVERAGE(H5:L5)</f>
        <v>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8"/>
  <sheetViews>
    <sheetView zoomScaleNormal="100" workbookViewId="0">
      <selection activeCell="E8" sqref="E8"/>
    </sheetView>
  </sheetViews>
  <sheetFormatPr defaultRowHeight="15" x14ac:dyDescent="0.25"/>
  <cols>
    <col min="3" max="3" width="11.140625" bestFit="1" customWidth="1"/>
    <col min="4" max="4" width="14.28515625" bestFit="1" customWidth="1"/>
    <col min="5" max="5" width="12.140625" customWidth="1"/>
    <col min="6" max="6" width="15.140625" bestFit="1" customWidth="1"/>
  </cols>
  <sheetData>
    <row r="1" spans="1:7" x14ac:dyDescent="0.25">
      <c r="D1" t="s">
        <v>54</v>
      </c>
      <c r="F1" t="s">
        <v>53</v>
      </c>
    </row>
    <row r="2" spans="1:7" x14ac:dyDescent="0.25">
      <c r="B2" t="s">
        <v>0</v>
      </c>
      <c r="C2" t="s">
        <v>2</v>
      </c>
      <c r="D2" t="s">
        <v>61</v>
      </c>
      <c r="E2" t="s">
        <v>30</v>
      </c>
      <c r="F2" t="s">
        <v>62</v>
      </c>
      <c r="G2" t="s">
        <v>35</v>
      </c>
    </row>
    <row r="3" spans="1:7" x14ac:dyDescent="0.25">
      <c r="A3">
        <v>1</v>
      </c>
      <c r="B3" t="s">
        <v>1</v>
      </c>
      <c r="C3">
        <v>0</v>
      </c>
      <c r="D3">
        <v>0</v>
      </c>
      <c r="E3">
        <f>D3-C3</f>
        <v>0</v>
      </c>
      <c r="F3">
        <v>60</v>
      </c>
      <c r="G3">
        <f>F3-D3</f>
        <v>60</v>
      </c>
    </row>
    <row r="4" spans="1:7" x14ac:dyDescent="0.25">
      <c r="A4">
        <v>2</v>
      </c>
      <c r="B4" t="s">
        <v>4</v>
      </c>
      <c r="C4">
        <v>60</v>
      </c>
      <c r="D4">
        <v>60</v>
      </c>
      <c r="E4">
        <f t="shared" ref="E4:E7" si="0">D4-C4</f>
        <v>0</v>
      </c>
      <c r="F4">
        <v>90</v>
      </c>
      <c r="G4">
        <f t="shared" ref="G4:G7" si="1">F4-D4</f>
        <v>30</v>
      </c>
    </row>
    <row r="5" spans="1:7" x14ac:dyDescent="0.25">
      <c r="A5">
        <v>3</v>
      </c>
      <c r="B5" t="s">
        <v>5</v>
      </c>
      <c r="C5">
        <v>0</v>
      </c>
      <c r="D5">
        <v>20</v>
      </c>
      <c r="E5">
        <f t="shared" si="0"/>
        <v>20</v>
      </c>
      <c r="F5">
        <v>50</v>
      </c>
      <c r="G5">
        <f t="shared" si="1"/>
        <v>30</v>
      </c>
    </row>
    <row r="6" spans="1:7" x14ac:dyDescent="0.25">
      <c r="A6">
        <v>4</v>
      </c>
      <c r="B6" t="s">
        <v>6</v>
      </c>
      <c r="C6">
        <v>60</v>
      </c>
      <c r="D6">
        <v>60</v>
      </c>
      <c r="E6">
        <f t="shared" si="0"/>
        <v>0</v>
      </c>
      <c r="F6">
        <v>90</v>
      </c>
      <c r="G6">
        <f t="shared" si="1"/>
        <v>30</v>
      </c>
    </row>
    <row r="7" spans="1:7" x14ac:dyDescent="0.25">
      <c r="A7">
        <v>5</v>
      </c>
      <c r="B7" t="s">
        <v>7</v>
      </c>
      <c r="C7">
        <v>60</v>
      </c>
      <c r="D7">
        <v>70</v>
      </c>
      <c r="E7">
        <f t="shared" si="0"/>
        <v>10</v>
      </c>
      <c r="F7">
        <v>90</v>
      </c>
      <c r="G7">
        <f t="shared" si="1"/>
        <v>20</v>
      </c>
    </row>
    <row r="8" spans="1:7" x14ac:dyDescent="0.25">
      <c r="B8" t="s">
        <v>31</v>
      </c>
      <c r="C8">
        <f>AVERAGE(C3:C7)</f>
        <v>36</v>
      </c>
      <c r="D8">
        <f t="shared" ref="D8:G8" si="2">AVERAGE(D3:D7)</f>
        <v>42</v>
      </c>
      <c r="E8">
        <f t="shared" si="2"/>
        <v>6</v>
      </c>
      <c r="F8">
        <f t="shared" si="2"/>
        <v>76</v>
      </c>
      <c r="G8">
        <f t="shared" si="2"/>
        <v>34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G27"/>
  <sheetViews>
    <sheetView workbookViewId="0">
      <pane xSplit="2" ySplit="4" topLeftCell="R6" activePane="bottomRight" state="frozen"/>
      <selection pane="topRight" activeCell="C1" sqref="C1"/>
      <selection pane="bottomLeft" activeCell="A5" sqref="A5"/>
      <selection pane="bottomRight" activeCell="Z26" sqref="Z26"/>
    </sheetView>
  </sheetViews>
  <sheetFormatPr defaultColWidth="9.140625" defaultRowHeight="15" x14ac:dyDescent="0.25"/>
  <cols>
    <col min="1" max="5" width="9.140625" style="3"/>
    <col min="6" max="6" width="12" style="3" bestFit="1" customWidth="1"/>
    <col min="7" max="8" width="12" style="6" customWidth="1"/>
    <col min="9" max="9" width="12" style="3" customWidth="1"/>
    <col min="10" max="10" width="16.7109375" style="6" bestFit="1" customWidth="1"/>
    <col min="11" max="11" width="16.7109375" style="6" customWidth="1"/>
    <col min="12" max="13" width="9.140625" style="3"/>
    <col min="14" max="14" width="9.140625" style="6"/>
    <col min="15" max="15" width="22.7109375" style="3" bestFit="1" customWidth="1"/>
    <col min="16" max="18" width="9.140625" style="3"/>
    <col min="19" max="19" width="10.85546875" style="6" bestFit="1" customWidth="1"/>
    <col min="20" max="20" width="15.7109375" style="3" bestFit="1" customWidth="1"/>
    <col min="21" max="21" width="15.7109375" style="3" customWidth="1"/>
    <col min="22" max="23" width="15.7109375" style="6" customWidth="1"/>
    <col min="24" max="24" width="19.28515625" style="3" bestFit="1" customWidth="1"/>
    <col min="25" max="25" width="10.85546875" style="3" customWidth="1"/>
    <col min="26" max="26" width="15.42578125" style="6" bestFit="1" customWidth="1"/>
    <col min="27" max="27" width="12" style="3" bestFit="1" customWidth="1"/>
    <col min="28" max="28" width="10.7109375" style="3" bestFit="1" customWidth="1"/>
    <col min="29" max="29" width="12.140625" style="3" bestFit="1" customWidth="1"/>
    <col min="30" max="30" width="13.85546875" style="3" bestFit="1" customWidth="1"/>
    <col min="31" max="31" width="14.5703125" style="3" bestFit="1" customWidth="1"/>
    <col min="32" max="16384" width="9.140625" style="3"/>
  </cols>
  <sheetData>
    <row r="1" spans="1:33" x14ac:dyDescent="0.25">
      <c r="A1" s="1"/>
      <c r="B1" s="1"/>
      <c r="C1" s="8"/>
      <c r="D1" s="8"/>
      <c r="E1" s="23" t="s">
        <v>75</v>
      </c>
      <c r="F1" s="24"/>
      <c r="G1" s="24"/>
      <c r="H1" s="24"/>
      <c r="I1" s="24"/>
      <c r="J1" s="24"/>
      <c r="K1" s="24"/>
      <c r="L1" s="25"/>
      <c r="M1" s="23" t="s">
        <v>76</v>
      </c>
      <c r="N1" s="24"/>
      <c r="O1" s="24"/>
      <c r="P1" s="24"/>
      <c r="Q1" s="24"/>
      <c r="R1" s="25"/>
      <c r="S1" s="7"/>
      <c r="T1" s="26" t="s">
        <v>77</v>
      </c>
      <c r="U1" s="26"/>
      <c r="V1" s="26"/>
      <c r="W1" s="26"/>
      <c r="X1" s="26"/>
      <c r="Y1" s="26"/>
      <c r="Z1" s="26"/>
    </row>
    <row r="2" spans="1:33" x14ac:dyDescent="0.25">
      <c r="A2" s="1"/>
      <c r="B2" s="1"/>
      <c r="C2" s="8"/>
      <c r="D2" s="8"/>
      <c r="E2" s="23" t="s">
        <v>73</v>
      </c>
      <c r="F2" s="24"/>
      <c r="G2" s="24"/>
      <c r="H2" s="24"/>
      <c r="I2" s="24"/>
      <c r="J2" s="24"/>
      <c r="K2" s="24"/>
      <c r="L2" s="25"/>
      <c r="M2" s="23" t="s">
        <v>74</v>
      </c>
      <c r="N2" s="24"/>
      <c r="O2" s="24"/>
      <c r="P2" s="24"/>
      <c r="Q2" s="24"/>
      <c r="R2" s="25"/>
      <c r="S2" s="7"/>
      <c r="T2" s="26" t="s">
        <v>73</v>
      </c>
      <c r="U2" s="26"/>
      <c r="V2" s="26"/>
      <c r="W2" s="4"/>
      <c r="X2" s="26" t="s">
        <v>74</v>
      </c>
      <c r="Y2" s="26"/>
      <c r="Z2" s="26"/>
    </row>
    <row r="3" spans="1:33" x14ac:dyDescent="0.25">
      <c r="A3" s="1"/>
      <c r="B3" s="1"/>
      <c r="C3" s="1"/>
      <c r="D3" s="1"/>
      <c r="E3" s="1"/>
      <c r="F3" s="1" t="s">
        <v>56</v>
      </c>
      <c r="G3" s="5"/>
      <c r="H3" s="5"/>
      <c r="I3" s="1"/>
      <c r="J3" s="5"/>
      <c r="K3" s="5"/>
      <c r="L3" s="1"/>
      <c r="M3" s="1"/>
      <c r="N3" s="5"/>
      <c r="O3" s="1"/>
      <c r="P3" s="1"/>
      <c r="Q3" s="1"/>
      <c r="R3" s="1"/>
      <c r="S3" s="5"/>
      <c r="T3" s="1"/>
      <c r="U3" s="1"/>
      <c r="V3" s="5"/>
      <c r="W3" s="5"/>
      <c r="X3" s="1"/>
      <c r="Y3" s="1"/>
      <c r="Z3" s="5"/>
      <c r="AA3" s="3">
        <v>1</v>
      </c>
      <c r="AB3" s="3">
        <v>2</v>
      </c>
      <c r="AC3" s="3">
        <v>3</v>
      </c>
      <c r="AD3" s="16" t="s">
        <v>190</v>
      </c>
      <c r="AE3" s="16" t="s">
        <v>189</v>
      </c>
    </row>
    <row r="4" spans="1:33" x14ac:dyDescent="0.25">
      <c r="A4" s="1"/>
      <c r="B4" s="1" t="s">
        <v>20</v>
      </c>
      <c r="C4" s="1"/>
      <c r="D4" s="1"/>
      <c r="E4" s="1" t="s">
        <v>2</v>
      </c>
      <c r="F4" s="1" t="s">
        <v>3</v>
      </c>
      <c r="G4" s="5" t="s">
        <v>82</v>
      </c>
      <c r="H4" s="5" t="s">
        <v>88</v>
      </c>
      <c r="I4" s="1" t="s">
        <v>89</v>
      </c>
      <c r="J4" s="5" t="s">
        <v>83</v>
      </c>
      <c r="K4" s="5" t="s">
        <v>95</v>
      </c>
      <c r="L4" s="1" t="s">
        <v>30</v>
      </c>
      <c r="M4" s="1" t="s">
        <v>67</v>
      </c>
      <c r="N4" s="5" t="s">
        <v>80</v>
      </c>
      <c r="O4" s="1" t="s">
        <v>79</v>
      </c>
      <c r="P4" s="1" t="s">
        <v>68</v>
      </c>
      <c r="Q4" s="5" t="s">
        <v>82</v>
      </c>
      <c r="R4" s="1" t="s">
        <v>30</v>
      </c>
      <c r="S4" s="5" t="s">
        <v>81</v>
      </c>
      <c r="T4" s="1" t="s">
        <v>69</v>
      </c>
      <c r="U4" s="1" t="s">
        <v>72</v>
      </c>
      <c r="V4" s="5" t="s">
        <v>66</v>
      </c>
      <c r="W4" s="5" t="s">
        <v>78</v>
      </c>
      <c r="X4" s="1" t="s">
        <v>70</v>
      </c>
      <c r="Y4" s="1" t="s">
        <v>72</v>
      </c>
      <c r="Z4" s="5" t="s">
        <v>66</v>
      </c>
      <c r="AA4" s="3" t="s">
        <v>183</v>
      </c>
      <c r="AB4" s="3" t="s">
        <v>178</v>
      </c>
      <c r="AC4" s="3" t="s">
        <v>179</v>
      </c>
      <c r="AD4" s="3" t="s">
        <v>187</v>
      </c>
      <c r="AE4" s="3" t="s">
        <v>188</v>
      </c>
    </row>
    <row r="5" spans="1:33" x14ac:dyDescent="0.25">
      <c r="A5" s="1">
        <v>1</v>
      </c>
      <c r="B5" s="1" t="s">
        <v>21</v>
      </c>
      <c r="C5" s="1" t="s">
        <v>90</v>
      </c>
      <c r="D5" s="1"/>
      <c r="E5" s="1">
        <v>60</v>
      </c>
      <c r="F5" s="1">
        <v>90</v>
      </c>
      <c r="G5" s="5">
        <f>(F5-E5)/E5</f>
        <v>0.5</v>
      </c>
      <c r="H5" s="5">
        <v>0.5</v>
      </c>
      <c r="I5" s="1">
        <v>0</v>
      </c>
      <c r="J5" s="1">
        <f>L5/10</f>
        <v>3</v>
      </c>
      <c r="K5" s="1">
        <v>30</v>
      </c>
      <c r="L5" s="1">
        <f>F5-E5</f>
        <v>30</v>
      </c>
      <c r="M5" s="1">
        <v>70</v>
      </c>
      <c r="N5" s="5">
        <f t="shared" ref="N5:N11" si="0">(M5-E5)/E5</f>
        <v>0.16666666666666666</v>
      </c>
      <c r="O5" s="5">
        <f t="shared" ref="O5:O11" si="1">(P5-F5)/F5</f>
        <v>0.1111111111111111</v>
      </c>
      <c r="P5" s="1">
        <v>100</v>
      </c>
      <c r="Q5" s="5">
        <f t="shared" ref="Q5:Q11" si="2">(P5-M5)/M5</f>
        <v>0.42857142857142855</v>
      </c>
      <c r="R5" s="1">
        <f t="shared" ref="R5:R11" si="3">P5-M5</f>
        <v>30</v>
      </c>
      <c r="S5" s="5">
        <f t="shared" ref="S5:S11" si="4">(P5-E5)/E5</f>
        <v>0.66666666666666663</v>
      </c>
      <c r="T5" s="1">
        <v>10</v>
      </c>
      <c r="U5" s="1">
        <f t="shared" ref="U5:U11" si="5">(F5-T5*10)/10</f>
        <v>-1</v>
      </c>
      <c r="V5" s="5">
        <f t="shared" ref="V5:V11" si="6">T5*10/F5</f>
        <v>1.1111111111111112</v>
      </c>
      <c r="W5" s="5">
        <f t="shared" ref="W5:W11" si="7">(X5-T5)/T5</f>
        <v>0</v>
      </c>
      <c r="X5" s="1">
        <v>10</v>
      </c>
      <c r="Y5" s="1">
        <f t="shared" ref="Y5:Y11" si="8">(P5-X5*10)/10</f>
        <v>0</v>
      </c>
      <c r="Z5" s="5">
        <f t="shared" ref="Z5:Z11" si="9">X5*10/P5</f>
        <v>1</v>
      </c>
      <c r="AA5" s="3">
        <v>3</v>
      </c>
      <c r="AB5" s="3">
        <v>4</v>
      </c>
      <c r="AC5" s="3">
        <v>3</v>
      </c>
      <c r="AD5" s="3">
        <f>F5/10</f>
        <v>9</v>
      </c>
      <c r="AE5" s="3">
        <f>P5/10</f>
        <v>10</v>
      </c>
      <c r="AG5" s="3">
        <f>AA5</f>
        <v>3</v>
      </c>
    </row>
    <row r="6" spans="1:33" x14ac:dyDescent="0.25">
      <c r="A6" s="1">
        <v>2</v>
      </c>
      <c r="B6" s="1" t="s">
        <v>22</v>
      </c>
      <c r="C6" s="1" t="s">
        <v>90</v>
      </c>
      <c r="D6" s="1"/>
      <c r="E6" s="1">
        <v>70</v>
      </c>
      <c r="F6" s="1">
        <v>80</v>
      </c>
      <c r="G6" s="5">
        <f t="shared" ref="G6:G11" si="10">(F6-E6)/E6</f>
        <v>0.14285714285714285</v>
      </c>
      <c r="H6" s="5">
        <v>0.14285714285714285</v>
      </c>
      <c r="I6" s="1">
        <v>0</v>
      </c>
      <c r="J6" s="1">
        <f t="shared" ref="J6:J11" si="11">L6/10</f>
        <v>1</v>
      </c>
      <c r="K6" s="1">
        <v>10</v>
      </c>
      <c r="L6" s="1">
        <f t="shared" ref="L6:L11" si="12">F6-E6</f>
        <v>10</v>
      </c>
      <c r="M6" s="1">
        <v>90</v>
      </c>
      <c r="N6" s="5">
        <f t="shared" si="0"/>
        <v>0.2857142857142857</v>
      </c>
      <c r="O6" s="5">
        <f t="shared" si="1"/>
        <v>0.125</v>
      </c>
      <c r="P6" s="1">
        <v>90</v>
      </c>
      <c r="Q6" s="5">
        <f t="shared" si="2"/>
        <v>0</v>
      </c>
      <c r="R6" s="1">
        <f t="shared" si="3"/>
        <v>0</v>
      </c>
      <c r="S6" s="5">
        <f t="shared" si="4"/>
        <v>0.2857142857142857</v>
      </c>
      <c r="T6" s="1">
        <v>5</v>
      </c>
      <c r="U6" s="1">
        <f t="shared" si="5"/>
        <v>3</v>
      </c>
      <c r="V6" s="5">
        <f t="shared" si="6"/>
        <v>0.625</v>
      </c>
      <c r="W6" s="5">
        <f t="shared" si="7"/>
        <v>0.2</v>
      </c>
      <c r="X6" s="1">
        <v>6</v>
      </c>
      <c r="Y6" s="1">
        <f t="shared" si="8"/>
        <v>3</v>
      </c>
      <c r="Z6" s="5">
        <f t="shared" si="9"/>
        <v>0.66666666666666663</v>
      </c>
      <c r="AA6" s="3">
        <v>4</v>
      </c>
      <c r="AB6" s="3">
        <v>3</v>
      </c>
      <c r="AC6" s="3">
        <v>4</v>
      </c>
      <c r="AD6" s="3">
        <f t="shared" ref="AD6:AD11" si="13">F6/10</f>
        <v>8</v>
      </c>
      <c r="AE6" s="3">
        <f t="shared" ref="AE6:AE11" si="14">P6/10</f>
        <v>9</v>
      </c>
      <c r="AG6" s="3">
        <f t="shared" ref="AG6:AG11" si="15">AA6</f>
        <v>4</v>
      </c>
    </row>
    <row r="7" spans="1:33" x14ac:dyDescent="0.25">
      <c r="A7" s="1">
        <v>3</v>
      </c>
      <c r="B7" s="1" t="s">
        <v>23</v>
      </c>
      <c r="C7" s="1" t="s">
        <v>91</v>
      </c>
      <c r="D7" s="1"/>
      <c r="E7" s="1">
        <v>60</v>
      </c>
      <c r="F7" s="1">
        <v>80</v>
      </c>
      <c r="G7" s="5">
        <f t="shared" si="10"/>
        <v>0.33333333333333331</v>
      </c>
      <c r="H7" s="5">
        <v>0.33333333333333331</v>
      </c>
      <c r="I7" s="1">
        <v>0</v>
      </c>
      <c r="J7" s="1">
        <f t="shared" si="11"/>
        <v>2</v>
      </c>
      <c r="K7" s="1">
        <v>20</v>
      </c>
      <c r="L7" s="1">
        <f t="shared" si="12"/>
        <v>20</v>
      </c>
      <c r="M7" s="1">
        <v>80</v>
      </c>
      <c r="N7" s="5">
        <f t="shared" si="0"/>
        <v>0.33333333333333331</v>
      </c>
      <c r="O7" s="5">
        <f t="shared" si="1"/>
        <v>0.25</v>
      </c>
      <c r="P7" s="1">
        <v>100</v>
      </c>
      <c r="Q7" s="5">
        <f t="shared" si="2"/>
        <v>0.25</v>
      </c>
      <c r="R7" s="1">
        <f t="shared" si="3"/>
        <v>20</v>
      </c>
      <c r="S7" s="5">
        <f t="shared" si="4"/>
        <v>0.66666666666666663</v>
      </c>
      <c r="T7" s="1">
        <v>5</v>
      </c>
      <c r="U7" s="1">
        <f t="shared" si="5"/>
        <v>3</v>
      </c>
      <c r="V7" s="5">
        <f t="shared" si="6"/>
        <v>0.625</v>
      </c>
      <c r="W7" s="5">
        <f t="shared" si="7"/>
        <v>0.8</v>
      </c>
      <c r="X7" s="1">
        <v>9</v>
      </c>
      <c r="Y7" s="1">
        <f t="shared" si="8"/>
        <v>1</v>
      </c>
      <c r="Z7" s="5">
        <f t="shared" si="9"/>
        <v>0.9</v>
      </c>
      <c r="AA7" s="3">
        <v>2</v>
      </c>
      <c r="AB7" s="3">
        <v>2</v>
      </c>
      <c r="AC7" s="3">
        <v>2</v>
      </c>
      <c r="AD7" s="3">
        <f t="shared" si="13"/>
        <v>8</v>
      </c>
      <c r="AE7" s="3">
        <f t="shared" si="14"/>
        <v>10</v>
      </c>
      <c r="AG7" s="3">
        <f t="shared" si="15"/>
        <v>2</v>
      </c>
    </row>
    <row r="8" spans="1:33" x14ac:dyDescent="0.25">
      <c r="A8" s="1">
        <v>4</v>
      </c>
      <c r="B8" s="1" t="s">
        <v>33</v>
      </c>
      <c r="C8" s="1" t="s">
        <v>91</v>
      </c>
      <c r="D8" s="1"/>
      <c r="E8" s="1">
        <v>30</v>
      </c>
      <c r="F8" s="1">
        <v>60</v>
      </c>
      <c r="G8" s="5">
        <f t="shared" si="10"/>
        <v>1</v>
      </c>
      <c r="H8" s="5">
        <v>1</v>
      </c>
      <c r="I8" s="1">
        <v>0</v>
      </c>
      <c r="J8" s="1">
        <f t="shared" si="11"/>
        <v>3</v>
      </c>
      <c r="K8" s="1">
        <v>30</v>
      </c>
      <c r="L8" s="1">
        <f t="shared" si="12"/>
        <v>30</v>
      </c>
      <c r="M8" s="1">
        <v>80</v>
      </c>
      <c r="N8" s="5">
        <f t="shared" si="0"/>
        <v>1.6666666666666667</v>
      </c>
      <c r="O8" s="5">
        <f t="shared" si="1"/>
        <v>0.5</v>
      </c>
      <c r="P8" s="1">
        <v>90</v>
      </c>
      <c r="Q8" s="5">
        <f t="shared" si="2"/>
        <v>0.125</v>
      </c>
      <c r="R8" s="1">
        <f t="shared" si="3"/>
        <v>10</v>
      </c>
      <c r="S8" s="5">
        <f t="shared" si="4"/>
        <v>2</v>
      </c>
      <c r="T8" s="1">
        <v>3</v>
      </c>
      <c r="U8" s="1">
        <f t="shared" si="5"/>
        <v>3</v>
      </c>
      <c r="V8" s="5">
        <f t="shared" si="6"/>
        <v>0.5</v>
      </c>
      <c r="W8" s="5">
        <f t="shared" si="7"/>
        <v>1</v>
      </c>
      <c r="X8" s="1">
        <v>6</v>
      </c>
      <c r="Y8" s="1">
        <f t="shared" si="8"/>
        <v>3</v>
      </c>
      <c r="Z8" s="5">
        <f t="shared" si="9"/>
        <v>0.66666666666666663</v>
      </c>
    </row>
    <row r="9" spans="1:33" x14ac:dyDescent="0.25">
      <c r="A9" s="1">
        <v>5</v>
      </c>
      <c r="B9" s="1" t="s">
        <v>37</v>
      </c>
      <c r="C9" s="1" t="s">
        <v>90</v>
      </c>
      <c r="D9" s="1"/>
      <c r="E9" s="1">
        <v>20</v>
      </c>
      <c r="F9" s="1">
        <v>100</v>
      </c>
      <c r="G9" s="5">
        <f t="shared" si="10"/>
        <v>4</v>
      </c>
      <c r="H9" s="5"/>
      <c r="I9" s="1">
        <v>1</v>
      </c>
      <c r="J9" s="1">
        <f t="shared" si="11"/>
        <v>8</v>
      </c>
      <c r="K9" s="1"/>
      <c r="L9" s="1">
        <f t="shared" si="12"/>
        <v>80</v>
      </c>
      <c r="M9" s="1">
        <v>70</v>
      </c>
      <c r="N9" s="5">
        <f t="shared" si="0"/>
        <v>2.5</v>
      </c>
      <c r="O9" s="1">
        <f t="shared" si="1"/>
        <v>0</v>
      </c>
      <c r="P9" s="1">
        <v>100</v>
      </c>
      <c r="Q9" s="5">
        <f t="shared" si="2"/>
        <v>0.42857142857142855</v>
      </c>
      <c r="R9" s="1">
        <f t="shared" si="3"/>
        <v>30</v>
      </c>
      <c r="S9" s="5">
        <f t="shared" si="4"/>
        <v>4</v>
      </c>
      <c r="T9" s="1">
        <v>7</v>
      </c>
      <c r="U9" s="1">
        <f t="shared" si="5"/>
        <v>3</v>
      </c>
      <c r="V9" s="5">
        <f t="shared" si="6"/>
        <v>0.7</v>
      </c>
      <c r="W9" s="5">
        <f t="shared" si="7"/>
        <v>0.2857142857142857</v>
      </c>
      <c r="X9" s="1">
        <v>9</v>
      </c>
      <c r="Y9" s="1">
        <f t="shared" si="8"/>
        <v>1</v>
      </c>
      <c r="Z9" s="5">
        <f t="shared" si="9"/>
        <v>0.9</v>
      </c>
    </row>
    <row r="10" spans="1:33" x14ac:dyDescent="0.25">
      <c r="A10" s="1">
        <v>6</v>
      </c>
      <c r="B10" s="1" t="s">
        <v>36</v>
      </c>
      <c r="C10" s="1" t="s">
        <v>90</v>
      </c>
      <c r="D10" s="1"/>
      <c r="E10" s="1">
        <v>20</v>
      </c>
      <c r="F10" s="1">
        <v>100</v>
      </c>
      <c r="G10" s="5">
        <f t="shared" si="10"/>
        <v>4</v>
      </c>
      <c r="H10" s="5"/>
      <c r="I10" s="1">
        <v>1</v>
      </c>
      <c r="J10" s="1">
        <f t="shared" si="11"/>
        <v>8</v>
      </c>
      <c r="K10" s="1"/>
      <c r="L10" s="1">
        <f t="shared" si="12"/>
        <v>80</v>
      </c>
      <c r="M10" s="1">
        <v>70</v>
      </c>
      <c r="N10" s="5">
        <f t="shared" si="0"/>
        <v>2.5</v>
      </c>
      <c r="O10" s="1">
        <f t="shared" si="1"/>
        <v>0</v>
      </c>
      <c r="P10" s="1">
        <v>100</v>
      </c>
      <c r="Q10" s="5">
        <f t="shared" si="2"/>
        <v>0.42857142857142855</v>
      </c>
      <c r="R10" s="1">
        <f t="shared" si="3"/>
        <v>30</v>
      </c>
      <c r="S10" s="5">
        <f t="shared" si="4"/>
        <v>4</v>
      </c>
      <c r="T10" s="1">
        <v>6</v>
      </c>
      <c r="U10" s="1">
        <f t="shared" si="5"/>
        <v>4</v>
      </c>
      <c r="V10" s="5">
        <f t="shared" si="6"/>
        <v>0.6</v>
      </c>
      <c r="W10" s="5">
        <f t="shared" si="7"/>
        <v>0.33333333333333331</v>
      </c>
      <c r="X10" s="1">
        <v>8</v>
      </c>
      <c r="Y10" s="1">
        <f t="shared" si="8"/>
        <v>2</v>
      </c>
      <c r="Z10" s="5">
        <f t="shared" si="9"/>
        <v>0.8</v>
      </c>
    </row>
    <row r="11" spans="1:33" x14ac:dyDescent="0.25">
      <c r="A11" s="1">
        <v>7</v>
      </c>
      <c r="B11" s="1" t="s">
        <v>38</v>
      </c>
      <c r="C11" s="1" t="s">
        <v>90</v>
      </c>
      <c r="D11" s="1"/>
      <c r="E11" s="1">
        <v>50</v>
      </c>
      <c r="F11" s="1">
        <v>90</v>
      </c>
      <c r="G11" s="5">
        <f t="shared" si="10"/>
        <v>0.8</v>
      </c>
      <c r="H11" s="5">
        <v>0.8</v>
      </c>
      <c r="I11" s="1">
        <v>0</v>
      </c>
      <c r="J11" s="1">
        <f t="shared" si="11"/>
        <v>4</v>
      </c>
      <c r="K11" s="1">
        <v>40</v>
      </c>
      <c r="L11" s="1">
        <f t="shared" si="12"/>
        <v>40</v>
      </c>
      <c r="M11" s="1">
        <v>100</v>
      </c>
      <c r="N11" s="5">
        <f t="shared" si="0"/>
        <v>1</v>
      </c>
      <c r="O11" s="5">
        <f t="shared" si="1"/>
        <v>0.1111111111111111</v>
      </c>
      <c r="P11" s="1">
        <v>100</v>
      </c>
      <c r="Q11" s="5">
        <f t="shared" si="2"/>
        <v>0</v>
      </c>
      <c r="R11" s="1">
        <f t="shared" si="3"/>
        <v>0</v>
      </c>
      <c r="S11" s="5">
        <f t="shared" si="4"/>
        <v>1</v>
      </c>
      <c r="T11" s="1">
        <v>9</v>
      </c>
      <c r="U11" s="1">
        <f t="shared" si="5"/>
        <v>0</v>
      </c>
      <c r="V11" s="5">
        <f t="shared" si="6"/>
        <v>1</v>
      </c>
      <c r="W11" s="5">
        <f t="shared" si="7"/>
        <v>0.1111111111111111</v>
      </c>
      <c r="X11" s="1">
        <v>10</v>
      </c>
      <c r="Y11" s="1">
        <f t="shared" si="8"/>
        <v>0</v>
      </c>
      <c r="Z11" s="5">
        <f t="shared" si="9"/>
        <v>1</v>
      </c>
      <c r="AA11" s="3">
        <v>3</v>
      </c>
      <c r="AB11" s="3">
        <v>4</v>
      </c>
      <c r="AC11" s="3">
        <v>5</v>
      </c>
      <c r="AD11" s="3">
        <f t="shared" si="13"/>
        <v>9</v>
      </c>
      <c r="AE11" s="3">
        <f t="shared" si="14"/>
        <v>10</v>
      </c>
      <c r="AG11" s="3">
        <f t="shared" si="15"/>
        <v>3</v>
      </c>
    </row>
    <row r="12" spans="1:33" x14ac:dyDescent="0.25">
      <c r="A12" s="1"/>
      <c r="B12" s="1" t="s">
        <v>31</v>
      </c>
      <c r="C12" s="1"/>
      <c r="D12" s="1"/>
      <c r="E12" s="1">
        <f>AVERAGE(E5:E11)</f>
        <v>44.285714285714285</v>
      </c>
      <c r="F12" s="1">
        <f>AVERAGE(F5:F11)</f>
        <v>85.714285714285708</v>
      </c>
      <c r="G12" s="5">
        <f t="shared" ref="G12:Z12" si="16">AVERAGE(G5:G11)</f>
        <v>1.5394557823129253</v>
      </c>
      <c r="H12" s="5">
        <f t="shared" si="16"/>
        <v>0.5552380952380952</v>
      </c>
      <c r="I12" s="5">
        <f>SUM(I5:I11)/COUNT(I5:I11)</f>
        <v>0.2857142857142857</v>
      </c>
      <c r="J12" s="1">
        <f>AVERAGE(J5:J11)</f>
        <v>4.1428571428571432</v>
      </c>
      <c r="K12" s="1">
        <f>AVERAGE(K5:K11)</f>
        <v>26</v>
      </c>
      <c r="L12" s="1">
        <f>AVERAGE(L5:L11)</f>
        <v>41.428571428571431</v>
      </c>
      <c r="M12" s="1">
        <f t="shared" si="16"/>
        <v>80</v>
      </c>
      <c r="N12" s="5">
        <f t="shared" si="16"/>
        <v>1.207482993197279</v>
      </c>
      <c r="O12" s="5">
        <f t="shared" si="16"/>
        <v>0.15674603174603177</v>
      </c>
      <c r="P12" s="1">
        <f t="shared" si="16"/>
        <v>97.142857142857139</v>
      </c>
      <c r="Q12" s="5">
        <f>AVERAGE(Q5:Q11)</f>
        <v>0.23724489795918369</v>
      </c>
      <c r="R12" s="1">
        <f t="shared" si="16"/>
        <v>17.142857142857142</v>
      </c>
      <c r="S12" s="5">
        <f t="shared" si="16"/>
        <v>1.8027210884353742</v>
      </c>
      <c r="T12" s="1">
        <f t="shared" si="16"/>
        <v>6.4285714285714288</v>
      </c>
      <c r="U12" s="1">
        <f t="shared" si="16"/>
        <v>2.1428571428571428</v>
      </c>
      <c r="V12" s="5">
        <f t="shared" si="16"/>
        <v>0.73730158730158724</v>
      </c>
      <c r="W12" s="5">
        <f t="shared" si="16"/>
        <v>0.39002267573696148</v>
      </c>
      <c r="X12" s="1">
        <f t="shared" si="16"/>
        <v>8.2857142857142865</v>
      </c>
      <c r="Y12" s="1">
        <f t="shared" si="16"/>
        <v>1.4285714285714286</v>
      </c>
      <c r="Z12" s="5">
        <f t="shared" si="16"/>
        <v>0.84761904761904749</v>
      </c>
    </row>
    <row r="15" spans="1:33" x14ac:dyDescent="0.25">
      <c r="C15" t="s">
        <v>32</v>
      </c>
      <c r="D15"/>
      <c r="E15"/>
    </row>
    <row r="16" spans="1:33" ht="15.75" thickBot="1" x14ac:dyDescent="0.3">
      <c r="C16"/>
      <c r="D16"/>
      <c r="E16"/>
    </row>
    <row r="17" spans="3:29" x14ac:dyDescent="0.25">
      <c r="C17" s="10"/>
      <c r="D17" s="10" t="s">
        <v>8</v>
      </c>
      <c r="E17" s="10" t="s">
        <v>9</v>
      </c>
      <c r="V17" s="15" t="s">
        <v>180</v>
      </c>
      <c r="W17" s="6" t="s">
        <v>178</v>
      </c>
      <c r="X17" s="3">
        <f>AVERAGE(AA5:AA11)</f>
        <v>3</v>
      </c>
      <c r="Z17" s="15" t="s">
        <v>185</v>
      </c>
      <c r="AA17" s="3">
        <f>'control.subjective'!B3</f>
        <v>0.42640143271122083</v>
      </c>
    </row>
    <row r="18" spans="3:29" x14ac:dyDescent="0.25">
      <c r="C18" t="s">
        <v>10</v>
      </c>
      <c r="D18">
        <v>44.285714285714285</v>
      </c>
      <c r="E18">
        <v>85.714285714285708</v>
      </c>
      <c r="V18" s="13">
        <v>0.67419986246324204</v>
      </c>
      <c r="Y18" s="16" t="s">
        <v>182</v>
      </c>
      <c r="Z18" s="6" t="s">
        <v>183</v>
      </c>
      <c r="AA18" s="3">
        <f>AVERAGE(AA5:AA11)</f>
        <v>3</v>
      </c>
      <c r="AB18" s="16" t="s">
        <v>191</v>
      </c>
      <c r="AC18" s="3">
        <f>'control.subjective'!B5</f>
        <v>0</v>
      </c>
    </row>
    <row r="19" spans="3:29" x14ac:dyDescent="0.25">
      <c r="C19" t="s">
        <v>11</v>
      </c>
      <c r="D19">
        <v>428.57142857142844</v>
      </c>
      <c r="E19">
        <v>195.23809523809541</v>
      </c>
      <c r="Z19" s="6" t="s">
        <v>184</v>
      </c>
      <c r="AA19" s="3">
        <f>AVERAGE(AD5:AD11)</f>
        <v>8.5</v>
      </c>
    </row>
    <row r="20" spans="3:29" x14ac:dyDescent="0.25">
      <c r="C20" t="s">
        <v>12</v>
      </c>
      <c r="D20">
        <v>7</v>
      </c>
      <c r="E20">
        <v>7</v>
      </c>
      <c r="V20" s="15" t="s">
        <v>181</v>
      </c>
      <c r="W20" s="6" t="s">
        <v>179</v>
      </c>
      <c r="X20" s="3">
        <f>AVERAGE(AC5:AC11)</f>
        <v>3.5</v>
      </c>
      <c r="Z20" s="15" t="s">
        <v>186</v>
      </c>
      <c r="AA20" s="13">
        <f>'control.subjective'!B4</f>
        <v>0.63245553203367588</v>
      </c>
    </row>
    <row r="21" spans="3:29" x14ac:dyDescent="0.25">
      <c r="C21" t="s">
        <v>13</v>
      </c>
      <c r="D21">
        <v>0</v>
      </c>
      <c r="E21"/>
    </row>
    <row r="22" spans="3:29" x14ac:dyDescent="0.25">
      <c r="C22" t="s">
        <v>14</v>
      </c>
      <c r="D22">
        <v>11</v>
      </c>
      <c r="E22"/>
      <c r="AA22" s="3" t="s">
        <v>193</v>
      </c>
    </row>
    <row r="23" spans="3:29" x14ac:dyDescent="0.25">
      <c r="C23" t="s">
        <v>15</v>
      </c>
      <c r="D23">
        <v>-4.388569469056268</v>
      </c>
      <c r="E23"/>
    </row>
    <row r="24" spans="3:29" x14ac:dyDescent="0.25">
      <c r="C24" t="s">
        <v>16</v>
      </c>
      <c r="D24">
        <v>5.4178503174314504E-4</v>
      </c>
      <c r="E24"/>
    </row>
    <row r="25" spans="3:29" x14ac:dyDescent="0.25">
      <c r="C25" t="s">
        <v>17</v>
      </c>
      <c r="D25">
        <v>1.7958848187040437</v>
      </c>
      <c r="E25"/>
      <c r="AA25" s="3">
        <f>'control.subjective'!B5</f>
        <v>0</v>
      </c>
      <c r="AB25" s="3" t="s">
        <v>187</v>
      </c>
    </row>
    <row r="26" spans="3:29" x14ac:dyDescent="0.25">
      <c r="C26" t="s">
        <v>18</v>
      </c>
      <c r="D26">
        <v>1.0835700634862901E-3</v>
      </c>
      <c r="E26"/>
      <c r="S26" s="6" t="s">
        <v>213</v>
      </c>
      <c r="U26" s="6" t="s">
        <v>178</v>
      </c>
      <c r="V26" s="13">
        <f>'control.subjective'!C4</f>
        <v>0.67419986246324204</v>
      </c>
      <c r="W26" s="6" t="s">
        <v>179</v>
      </c>
      <c r="X26" s="13">
        <v>0.63245553203367588</v>
      </c>
      <c r="Z26" s="6" t="s">
        <v>212</v>
      </c>
    </row>
    <row r="27" spans="3:29" ht="15.75" thickBot="1" x14ac:dyDescent="0.3">
      <c r="C27" s="9" t="s">
        <v>19</v>
      </c>
      <c r="D27" s="9">
        <v>2.2009851600916384</v>
      </c>
      <c r="E27" s="9"/>
      <c r="AA27" s="13">
        <f>'control.subjective'!B6</f>
        <v>-0.81649658092772592</v>
      </c>
      <c r="AB27" s="3" t="s">
        <v>188</v>
      </c>
    </row>
  </sheetData>
  <mergeCells count="7">
    <mergeCell ref="M1:R1"/>
    <mergeCell ref="T2:V2"/>
    <mergeCell ref="X2:Z2"/>
    <mergeCell ref="T1:Z1"/>
    <mergeCell ref="E2:L2"/>
    <mergeCell ref="E1:L1"/>
    <mergeCell ref="M2:R2"/>
  </mergeCells>
  <pageMargins left="0.7" right="0.7" top="0.75" bottom="0.75" header="0.3" footer="0.3"/>
  <pageSetup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72772-8DC9-4DF7-AFA2-04583D28F591}">
  <dimension ref="A1:L14"/>
  <sheetViews>
    <sheetView workbookViewId="0">
      <selection activeCell="B4" sqref="B4"/>
    </sheetView>
  </sheetViews>
  <sheetFormatPr defaultRowHeight="15" x14ac:dyDescent="0.25"/>
  <cols>
    <col min="1" max="1" width="14.570312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4.140625" bestFit="1" customWidth="1"/>
    <col min="6" max="6" width="15.28515625" bestFit="1" customWidth="1"/>
  </cols>
  <sheetData>
    <row r="1" spans="1:12" x14ac:dyDescent="0.25">
      <c r="A1" s="10"/>
      <c r="B1" s="10" t="s">
        <v>183</v>
      </c>
      <c r="C1" s="10" t="s">
        <v>178</v>
      </c>
      <c r="D1" s="10" t="s">
        <v>179</v>
      </c>
      <c r="E1" s="10" t="s">
        <v>187</v>
      </c>
      <c r="F1" s="10" t="s">
        <v>188</v>
      </c>
    </row>
    <row r="2" spans="1:12" x14ac:dyDescent="0.25">
      <c r="A2" t="s">
        <v>183</v>
      </c>
      <c r="B2">
        <v>1</v>
      </c>
    </row>
    <row r="3" spans="1:12" x14ac:dyDescent="0.25">
      <c r="A3" t="s">
        <v>178</v>
      </c>
      <c r="B3">
        <v>0.42640143271122083</v>
      </c>
      <c r="C3">
        <v>1</v>
      </c>
    </row>
    <row r="4" spans="1:12" x14ac:dyDescent="0.25">
      <c r="A4" t="s">
        <v>179</v>
      </c>
      <c r="B4" s="13">
        <v>0.63245553203367588</v>
      </c>
      <c r="C4" s="13">
        <v>0.67419986246324204</v>
      </c>
      <c r="D4">
        <v>1</v>
      </c>
    </row>
    <row r="5" spans="1:12" ht="18.75" x14ac:dyDescent="0.3">
      <c r="A5" t="s">
        <v>187</v>
      </c>
      <c r="B5">
        <v>0</v>
      </c>
      <c r="C5" s="18">
        <v>0.90453403373329089</v>
      </c>
      <c r="D5">
        <v>0.44721359549995793</v>
      </c>
      <c r="E5">
        <v>1</v>
      </c>
    </row>
    <row r="6" spans="1:12" ht="19.5" thickBot="1" x14ac:dyDescent="0.35">
      <c r="A6" s="9" t="s">
        <v>188</v>
      </c>
      <c r="B6" s="19">
        <v>-0.81649658092772592</v>
      </c>
      <c r="C6" s="9">
        <v>0.17407765595569785</v>
      </c>
      <c r="D6" s="9">
        <v>-0.2581988897471611</v>
      </c>
      <c r="E6" s="17">
        <v>0.57735026918962584</v>
      </c>
      <c r="F6" s="9">
        <v>1</v>
      </c>
    </row>
    <row r="9" spans="1:12" ht="18.75" x14ac:dyDescent="0.3">
      <c r="B9" s="18" t="s">
        <v>192</v>
      </c>
      <c r="C9" s="13"/>
      <c r="D9" s="13"/>
      <c r="E9" s="13"/>
      <c r="F9" s="13"/>
      <c r="G9" s="13"/>
      <c r="H9" s="13"/>
      <c r="I9" s="13"/>
      <c r="J9" s="13"/>
      <c r="L9" t="s">
        <v>197</v>
      </c>
    </row>
    <row r="10" spans="1:12" ht="18.75" x14ac:dyDescent="0.3">
      <c r="B10" s="18" t="s">
        <v>194</v>
      </c>
      <c r="C10" s="13"/>
      <c r="D10" s="13"/>
      <c r="E10" s="13"/>
      <c r="F10" s="13"/>
    </row>
    <row r="11" spans="1:12" x14ac:dyDescent="0.25">
      <c r="B11" t="s">
        <v>195</v>
      </c>
      <c r="L11" s="20" t="s">
        <v>198</v>
      </c>
    </row>
    <row r="12" spans="1:12" x14ac:dyDescent="0.25">
      <c r="B12" t="s">
        <v>196</v>
      </c>
    </row>
    <row r="14" spans="1:12" x14ac:dyDescent="0.25">
      <c r="B14" t="s">
        <v>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E37"/>
  <sheetViews>
    <sheetView tabSelected="1" workbookViewId="0">
      <pane xSplit="4" ySplit="3" topLeftCell="T15" activePane="bottomRight" state="frozen"/>
      <selection pane="topRight" activeCell="E1" sqref="E1"/>
      <selection pane="bottomLeft" activeCell="A4" sqref="A4"/>
      <selection pane="bottomRight" activeCell="V37" sqref="V37"/>
    </sheetView>
  </sheetViews>
  <sheetFormatPr defaultColWidth="9.140625" defaultRowHeight="15" x14ac:dyDescent="0.25"/>
  <cols>
    <col min="1" max="3" width="9.140625" style="3"/>
    <col min="4" max="4" width="20" style="3" bestFit="1" customWidth="1"/>
    <col min="5" max="6" width="9.140625" style="3"/>
    <col min="7" max="7" width="10" style="3" customWidth="1"/>
    <col min="8" max="8" width="12" style="3" customWidth="1"/>
    <col min="9" max="9" width="9.140625" style="3"/>
    <col min="10" max="10" width="13.42578125" style="3" bestFit="1" customWidth="1"/>
    <col min="11" max="11" width="13.42578125" style="3" customWidth="1"/>
    <col min="12" max="12" width="9.140625" style="3"/>
    <col min="13" max="13" width="12.140625" style="3" bestFit="1" customWidth="1"/>
    <col min="14" max="15" width="12.140625" style="3" customWidth="1"/>
    <col min="16" max="16" width="13.140625" style="3" bestFit="1" customWidth="1"/>
    <col min="17" max="17" width="13.140625" style="6" customWidth="1"/>
    <col min="18" max="19" width="13.140625" style="3" customWidth="1"/>
    <col min="20" max="20" width="16" style="3" bestFit="1" customWidth="1"/>
    <col min="21" max="23" width="16" style="3" customWidth="1"/>
    <col min="24" max="24" width="19.28515625" style="3" bestFit="1" customWidth="1"/>
    <col min="25" max="25" width="15.42578125" style="3" bestFit="1" customWidth="1"/>
    <col min="26" max="26" width="18" style="6" bestFit="1" customWidth="1"/>
    <col min="27" max="29" width="9.140625" style="3"/>
    <col min="30" max="30" width="13.85546875" style="3" bestFit="1" customWidth="1"/>
    <col min="31" max="16384" width="9.140625" style="3"/>
  </cols>
  <sheetData>
    <row r="1" spans="1:31" x14ac:dyDescent="0.25">
      <c r="A1" s="1"/>
      <c r="B1" s="1"/>
      <c r="C1" s="8"/>
      <c r="D1" s="8"/>
      <c r="E1" s="23" t="s">
        <v>75</v>
      </c>
      <c r="F1" s="24"/>
      <c r="G1" s="24"/>
      <c r="H1" s="24"/>
      <c r="I1" s="24"/>
      <c r="J1" s="24"/>
      <c r="K1" s="24"/>
      <c r="L1" s="25"/>
      <c r="M1" s="23" t="s">
        <v>76</v>
      </c>
      <c r="N1" s="24"/>
      <c r="O1" s="24"/>
      <c r="P1" s="24"/>
      <c r="Q1" s="24"/>
      <c r="R1" s="25"/>
      <c r="S1" s="2"/>
      <c r="T1" s="26" t="s">
        <v>77</v>
      </c>
      <c r="U1" s="26"/>
      <c r="V1" s="26"/>
      <c r="W1" s="26"/>
      <c r="X1" s="26"/>
      <c r="Y1" s="26"/>
      <c r="Z1" s="26"/>
    </row>
    <row r="2" spans="1:31" x14ac:dyDescent="0.25">
      <c r="A2" s="1"/>
      <c r="B2" s="1"/>
      <c r="C2" s="8"/>
      <c r="D2" s="8"/>
      <c r="E2" s="23" t="s">
        <v>73</v>
      </c>
      <c r="F2" s="24"/>
      <c r="G2" s="24"/>
      <c r="H2" s="24"/>
      <c r="I2" s="24"/>
      <c r="J2" s="24"/>
      <c r="K2" s="24"/>
      <c r="L2" s="25"/>
      <c r="M2" s="23" t="s">
        <v>74</v>
      </c>
      <c r="N2" s="24"/>
      <c r="O2" s="24"/>
      <c r="P2" s="24"/>
      <c r="Q2" s="24"/>
      <c r="R2" s="25"/>
      <c r="S2" s="2"/>
      <c r="T2" s="26" t="s">
        <v>73</v>
      </c>
      <c r="U2" s="26"/>
      <c r="V2" s="26"/>
      <c r="W2" s="4"/>
      <c r="X2" s="26" t="s">
        <v>74</v>
      </c>
      <c r="Y2" s="26"/>
      <c r="Z2" s="26"/>
      <c r="AA2" s="3">
        <v>1</v>
      </c>
      <c r="AB2" s="3">
        <v>2</v>
      </c>
      <c r="AC2" s="3">
        <v>3</v>
      </c>
      <c r="AD2" s="16" t="s">
        <v>190</v>
      </c>
      <c r="AE2" s="16" t="s">
        <v>189</v>
      </c>
    </row>
    <row r="3" spans="1:31" x14ac:dyDescent="0.25">
      <c r="A3" s="1"/>
      <c r="B3" s="1"/>
      <c r="C3" s="1"/>
      <c r="D3" s="1"/>
      <c r="E3" s="1"/>
      <c r="F3" s="1" t="s">
        <v>55</v>
      </c>
      <c r="G3" s="1"/>
      <c r="H3" s="1"/>
      <c r="I3" s="1"/>
      <c r="J3" s="1"/>
      <c r="K3" s="1"/>
      <c r="L3" s="1"/>
      <c r="M3" s="1"/>
      <c r="N3" s="5"/>
      <c r="O3" s="1"/>
      <c r="P3" s="1"/>
      <c r="Q3" s="5"/>
      <c r="R3" s="1"/>
      <c r="S3" s="1"/>
      <c r="T3" s="1"/>
      <c r="U3" s="1"/>
      <c r="V3" s="5"/>
      <c r="W3" s="5"/>
      <c r="X3" s="1"/>
      <c r="Y3" s="1"/>
      <c r="Z3" s="5"/>
      <c r="AA3" s="3" t="s">
        <v>183</v>
      </c>
      <c r="AB3" s="3" t="s">
        <v>178</v>
      </c>
      <c r="AC3" s="3" t="s">
        <v>179</v>
      </c>
      <c r="AD3" s="3" t="s">
        <v>187</v>
      </c>
      <c r="AE3" s="3" t="s">
        <v>188</v>
      </c>
    </row>
    <row r="4" spans="1:31" x14ac:dyDescent="0.25">
      <c r="A4" s="1"/>
      <c r="B4" s="1" t="s">
        <v>0</v>
      </c>
      <c r="C4" s="1"/>
      <c r="D4" s="1"/>
      <c r="E4" s="1" t="s">
        <v>2</v>
      </c>
      <c r="F4" s="1" t="s">
        <v>3</v>
      </c>
      <c r="G4" s="5" t="s">
        <v>82</v>
      </c>
      <c r="H4" s="5" t="s">
        <v>88</v>
      </c>
      <c r="I4" s="1" t="s">
        <v>89</v>
      </c>
      <c r="J4" s="5" t="s">
        <v>83</v>
      </c>
      <c r="K4" s="5" t="s">
        <v>96</v>
      </c>
      <c r="L4" s="1" t="s">
        <v>30</v>
      </c>
      <c r="M4" s="1" t="s">
        <v>64</v>
      </c>
      <c r="N4" s="5" t="s">
        <v>80</v>
      </c>
      <c r="O4" s="1" t="s">
        <v>79</v>
      </c>
      <c r="P4" s="1" t="s">
        <v>65</v>
      </c>
      <c r="Q4" s="5" t="s">
        <v>82</v>
      </c>
      <c r="R4" s="1" t="s">
        <v>30</v>
      </c>
      <c r="S4" s="5" t="s">
        <v>81</v>
      </c>
      <c r="T4" s="1" t="s">
        <v>71</v>
      </c>
      <c r="U4" s="1" t="s">
        <v>72</v>
      </c>
      <c r="V4" s="5" t="s">
        <v>66</v>
      </c>
      <c r="W4" s="5" t="s">
        <v>79</v>
      </c>
      <c r="X4" s="1" t="s">
        <v>70</v>
      </c>
      <c r="Y4" s="1" t="s">
        <v>72</v>
      </c>
      <c r="Z4" s="5" t="s">
        <v>66</v>
      </c>
    </row>
    <row r="5" spans="1:31" x14ac:dyDescent="0.25">
      <c r="A5" s="1">
        <v>1</v>
      </c>
      <c r="B5" s="1" t="s">
        <v>24</v>
      </c>
      <c r="C5" s="1" t="s">
        <v>91</v>
      </c>
      <c r="D5" s="1"/>
      <c r="E5" s="1">
        <v>10</v>
      </c>
      <c r="F5" s="1">
        <v>80</v>
      </c>
      <c r="G5" s="5">
        <f>(F5-E5)/E5</f>
        <v>7</v>
      </c>
      <c r="H5" s="5">
        <v>7</v>
      </c>
      <c r="I5" s="1">
        <v>0</v>
      </c>
      <c r="J5" s="1">
        <f>L5/10</f>
        <v>7</v>
      </c>
      <c r="K5" s="1">
        <v>70</v>
      </c>
      <c r="L5" s="1">
        <f>F5-E5</f>
        <v>70</v>
      </c>
      <c r="M5" s="1">
        <v>60</v>
      </c>
      <c r="N5" s="5">
        <f>(M5-E5)/E5</f>
        <v>5</v>
      </c>
      <c r="O5" s="5">
        <f>(P5-F5)/F5</f>
        <v>-0.125</v>
      </c>
      <c r="P5" s="1">
        <v>70</v>
      </c>
      <c r="Q5" s="5">
        <f>(P5-M5)/M5</f>
        <v>0.16666666666666666</v>
      </c>
      <c r="R5" s="1">
        <f>P5-M5</f>
        <v>10</v>
      </c>
      <c r="S5" s="5">
        <f>(P5-E5)/E5</f>
        <v>6</v>
      </c>
      <c r="T5" s="1">
        <v>6</v>
      </c>
      <c r="U5" s="1">
        <f>(F5-T5*10)/10</f>
        <v>2</v>
      </c>
      <c r="V5" s="5">
        <f>T5*10/F5</f>
        <v>0.75</v>
      </c>
      <c r="W5" s="5">
        <f>(X5-T5)/T5</f>
        <v>0</v>
      </c>
      <c r="X5" s="1">
        <v>6</v>
      </c>
      <c r="Y5" s="1">
        <f>(P5-X5*10)/10</f>
        <v>1</v>
      </c>
      <c r="Z5" s="5">
        <f>X5*10/P5</f>
        <v>0.8571428571428571</v>
      </c>
      <c r="AA5" s="3">
        <v>5</v>
      </c>
      <c r="AB5" s="3">
        <v>5</v>
      </c>
      <c r="AC5" s="3">
        <v>5</v>
      </c>
      <c r="AD5" s="3">
        <f>F5/10</f>
        <v>8</v>
      </c>
      <c r="AE5" s="3">
        <f>P5/10</f>
        <v>7</v>
      </c>
    </row>
    <row r="6" spans="1:31" x14ac:dyDescent="0.25">
      <c r="A6" s="1">
        <v>2</v>
      </c>
      <c r="B6" s="1" t="s">
        <v>25</v>
      </c>
      <c r="C6" s="1" t="s">
        <v>91</v>
      </c>
      <c r="D6" s="1"/>
      <c r="E6" s="1">
        <v>60</v>
      </c>
      <c r="F6" s="1">
        <v>90</v>
      </c>
      <c r="G6" s="5">
        <f t="shared" ref="G6:G14" si="0">(F6-E6)/E6</f>
        <v>0.5</v>
      </c>
      <c r="H6" s="5">
        <v>0.5</v>
      </c>
      <c r="I6" s="1">
        <v>0</v>
      </c>
      <c r="J6" s="1">
        <f t="shared" ref="J6:J14" si="1">L6/10</f>
        <v>3</v>
      </c>
      <c r="K6" s="1">
        <v>30</v>
      </c>
      <c r="L6" s="1">
        <f t="shared" ref="L6:L14" si="2">F6-E6</f>
        <v>30</v>
      </c>
      <c r="M6" s="1">
        <v>100</v>
      </c>
      <c r="N6" s="5">
        <f>(M6-E6)/E6</f>
        <v>0.66666666666666663</v>
      </c>
      <c r="O6" s="5">
        <f>(P6-F6)/F6</f>
        <v>0.1111111111111111</v>
      </c>
      <c r="P6" s="1">
        <v>100</v>
      </c>
      <c r="Q6" s="5">
        <f t="shared" ref="Q6:Q11" si="3">(P6-M6)/M6</f>
        <v>0</v>
      </c>
      <c r="R6" s="1">
        <f>P6-M6</f>
        <v>0</v>
      </c>
      <c r="S6" s="5">
        <f>(P6-E6)/E6</f>
        <v>0.66666666666666663</v>
      </c>
      <c r="T6" s="1">
        <v>7</v>
      </c>
      <c r="U6" s="1">
        <f>(F6-T6*10)/10</f>
        <v>2</v>
      </c>
      <c r="V6" s="5">
        <f>T6*10/F6</f>
        <v>0.77777777777777779</v>
      </c>
      <c r="W6" s="5">
        <f>(X6-T6)/T6</f>
        <v>0.14285714285714285</v>
      </c>
      <c r="X6" s="1">
        <v>8</v>
      </c>
      <c r="Y6" s="1">
        <f>(P6-X6*10)/10</f>
        <v>2</v>
      </c>
      <c r="Z6" s="5">
        <f>X6*10/P6</f>
        <v>0.8</v>
      </c>
      <c r="AA6" s="3">
        <v>5</v>
      </c>
      <c r="AB6" s="3">
        <v>3</v>
      </c>
      <c r="AC6" s="3">
        <v>4</v>
      </c>
      <c r="AD6" s="3">
        <f t="shared" ref="AD6:AD11" si="4">F6/10</f>
        <v>9</v>
      </c>
      <c r="AE6" s="3">
        <f t="shared" ref="AE6:AE11" si="5">P6/10</f>
        <v>10</v>
      </c>
    </row>
    <row r="7" spans="1:31" x14ac:dyDescent="0.25">
      <c r="A7" s="1">
        <v>3</v>
      </c>
      <c r="B7" s="1" t="s">
        <v>26</v>
      </c>
      <c r="C7" s="1" t="s">
        <v>91</v>
      </c>
      <c r="D7" s="1"/>
      <c r="E7" s="1">
        <v>0</v>
      </c>
      <c r="F7" s="1">
        <v>50</v>
      </c>
      <c r="G7" s="5" t="s">
        <v>92</v>
      </c>
      <c r="H7" s="5" t="s">
        <v>92</v>
      </c>
      <c r="I7" s="1">
        <v>0</v>
      </c>
      <c r="J7" s="1">
        <f t="shared" si="1"/>
        <v>5</v>
      </c>
      <c r="K7" s="1">
        <v>50</v>
      </c>
      <c r="L7" s="1">
        <f t="shared" si="2"/>
        <v>50</v>
      </c>
      <c r="M7" s="1">
        <v>50</v>
      </c>
      <c r="N7" s="5" t="s">
        <v>92</v>
      </c>
      <c r="O7" s="5">
        <f t="shared" ref="O7:O14" si="6">(P7-F7)/F7</f>
        <v>0.4</v>
      </c>
      <c r="P7" s="1">
        <v>70</v>
      </c>
      <c r="Q7" s="5">
        <f t="shared" si="3"/>
        <v>0.4</v>
      </c>
      <c r="R7" s="1">
        <f t="shared" ref="R7:R11" si="7">P7-M7</f>
        <v>20</v>
      </c>
      <c r="S7" s="5"/>
      <c r="T7" s="1"/>
      <c r="U7" s="1"/>
      <c r="V7" s="5"/>
      <c r="W7" s="5"/>
      <c r="X7" s="1"/>
      <c r="Y7" s="1"/>
      <c r="Z7" s="5"/>
      <c r="AA7" s="3">
        <v>3</v>
      </c>
      <c r="AB7" s="3">
        <v>4</v>
      </c>
      <c r="AC7" s="3">
        <v>3</v>
      </c>
      <c r="AD7" s="3">
        <f t="shared" si="4"/>
        <v>5</v>
      </c>
      <c r="AE7" s="3">
        <f t="shared" si="5"/>
        <v>7</v>
      </c>
    </row>
    <row r="8" spans="1:31" x14ac:dyDescent="0.25">
      <c r="A8" s="1">
        <v>4</v>
      </c>
      <c r="B8" s="1" t="s">
        <v>27</v>
      </c>
      <c r="C8" s="1" t="s">
        <v>90</v>
      </c>
      <c r="D8" s="1"/>
      <c r="E8" s="1">
        <v>30</v>
      </c>
      <c r="F8" s="1">
        <v>60</v>
      </c>
      <c r="G8" s="5">
        <f t="shared" si="0"/>
        <v>1</v>
      </c>
      <c r="H8" s="5">
        <v>1</v>
      </c>
      <c r="I8" s="1">
        <v>0</v>
      </c>
      <c r="J8" s="1">
        <f t="shared" si="1"/>
        <v>3</v>
      </c>
      <c r="K8" s="1">
        <v>30</v>
      </c>
      <c r="L8" s="1">
        <f t="shared" si="2"/>
        <v>30</v>
      </c>
      <c r="M8" s="1">
        <v>70</v>
      </c>
      <c r="N8" s="5">
        <f>(M8-E8)/E8</f>
        <v>1.3333333333333333</v>
      </c>
      <c r="O8" s="5">
        <f t="shared" si="6"/>
        <v>0.5</v>
      </c>
      <c r="P8" s="1">
        <v>90</v>
      </c>
      <c r="Q8" s="5">
        <f t="shared" si="3"/>
        <v>0.2857142857142857</v>
      </c>
      <c r="R8" s="1">
        <f t="shared" si="7"/>
        <v>20</v>
      </c>
      <c r="S8" s="5">
        <f>(P8-E8)/E8</f>
        <v>2</v>
      </c>
      <c r="T8" s="1">
        <v>2</v>
      </c>
      <c r="U8" s="1">
        <f t="shared" ref="U8:U14" si="8">(F8-T8*10)/10</f>
        <v>4</v>
      </c>
      <c r="V8" s="5">
        <f t="shared" ref="V8:V14" si="9">T8*10/F8</f>
        <v>0.33333333333333331</v>
      </c>
      <c r="W8" s="5">
        <f t="shared" ref="W8:W16" si="10">(X8-T8)/T8</f>
        <v>0</v>
      </c>
      <c r="X8" s="1">
        <v>2</v>
      </c>
      <c r="Y8" s="1">
        <f>(P8-X8*10)/10</f>
        <v>7</v>
      </c>
      <c r="Z8" s="5">
        <f>X8*10/P8</f>
        <v>0.22222222222222221</v>
      </c>
      <c r="AA8" s="3">
        <v>4</v>
      </c>
      <c r="AB8" s="3">
        <v>3</v>
      </c>
      <c r="AC8" s="3">
        <v>2</v>
      </c>
      <c r="AD8" s="3">
        <f t="shared" si="4"/>
        <v>6</v>
      </c>
      <c r="AE8" s="3">
        <f t="shared" si="5"/>
        <v>9</v>
      </c>
    </row>
    <row r="9" spans="1:31" x14ac:dyDescent="0.25">
      <c r="A9" s="1">
        <v>5</v>
      </c>
      <c r="B9" s="1" t="s">
        <v>28</v>
      </c>
      <c r="C9" s="1" t="s">
        <v>91</v>
      </c>
      <c r="D9" s="1"/>
      <c r="E9" s="1">
        <v>10</v>
      </c>
      <c r="F9" s="1">
        <v>100</v>
      </c>
      <c r="G9" s="5">
        <f t="shared" si="0"/>
        <v>9</v>
      </c>
      <c r="H9" s="5"/>
      <c r="I9" s="1">
        <v>1</v>
      </c>
      <c r="J9" s="1">
        <f t="shared" si="1"/>
        <v>9</v>
      </c>
      <c r="K9" s="1"/>
      <c r="L9" s="1">
        <f t="shared" si="2"/>
        <v>90</v>
      </c>
      <c r="M9" s="1">
        <v>30</v>
      </c>
      <c r="N9" s="5">
        <f>(M9-E9)/E9</f>
        <v>2</v>
      </c>
      <c r="O9" s="5">
        <f t="shared" si="6"/>
        <v>0</v>
      </c>
      <c r="P9" s="1">
        <v>100</v>
      </c>
      <c r="Q9" s="5">
        <f t="shared" si="3"/>
        <v>2.3333333333333335</v>
      </c>
      <c r="R9" s="1">
        <f t="shared" si="7"/>
        <v>70</v>
      </c>
      <c r="S9" s="5">
        <f>(P9-E9)/E9</f>
        <v>9</v>
      </c>
      <c r="T9" s="1">
        <v>7</v>
      </c>
      <c r="U9" s="1">
        <f t="shared" si="8"/>
        <v>3</v>
      </c>
      <c r="V9" s="5">
        <f t="shared" si="9"/>
        <v>0.7</v>
      </c>
      <c r="W9" s="5">
        <f t="shared" si="10"/>
        <v>0</v>
      </c>
      <c r="X9" s="1">
        <v>7</v>
      </c>
      <c r="Y9" s="1">
        <f>(P9-X9*10)/10</f>
        <v>3</v>
      </c>
      <c r="Z9" s="5">
        <f>X9*10/P9</f>
        <v>0.7</v>
      </c>
    </row>
    <row r="10" spans="1:31" x14ac:dyDescent="0.25">
      <c r="A10" s="1">
        <v>6</v>
      </c>
      <c r="B10" s="1" t="s">
        <v>29</v>
      </c>
      <c r="C10" s="1"/>
      <c r="D10" s="1"/>
      <c r="E10" s="1">
        <v>20</v>
      </c>
      <c r="F10" s="1">
        <v>70</v>
      </c>
      <c r="G10" s="5">
        <f t="shared" si="0"/>
        <v>2.5</v>
      </c>
      <c r="H10" s="5">
        <v>2.5</v>
      </c>
      <c r="I10" s="1">
        <v>0</v>
      </c>
      <c r="J10" s="1">
        <f t="shared" si="1"/>
        <v>5</v>
      </c>
      <c r="K10" s="1">
        <v>50</v>
      </c>
      <c r="L10" s="1">
        <f t="shared" si="2"/>
        <v>50</v>
      </c>
      <c r="M10" s="1">
        <v>30</v>
      </c>
      <c r="N10" s="5">
        <f>(M10-E10)/E10</f>
        <v>0.5</v>
      </c>
      <c r="O10" s="5">
        <f t="shared" si="6"/>
        <v>-0.5714285714285714</v>
      </c>
      <c r="P10" s="1">
        <v>30</v>
      </c>
      <c r="Q10" s="5">
        <f t="shared" si="3"/>
        <v>0</v>
      </c>
      <c r="R10" s="1">
        <f t="shared" si="7"/>
        <v>0</v>
      </c>
      <c r="S10" s="5">
        <f t="shared" ref="S10:S12" si="11">(P10-E10)/E10</f>
        <v>0.5</v>
      </c>
      <c r="T10" s="1">
        <v>2</v>
      </c>
      <c r="U10" s="1">
        <f t="shared" si="8"/>
        <v>5</v>
      </c>
      <c r="V10" s="5">
        <f t="shared" si="9"/>
        <v>0.2857142857142857</v>
      </c>
      <c r="W10" s="5">
        <f t="shared" si="10"/>
        <v>0.5</v>
      </c>
      <c r="X10" s="1">
        <v>3</v>
      </c>
      <c r="Y10" s="1">
        <f>(P10-X10*10)/10</f>
        <v>0</v>
      </c>
      <c r="Z10" s="5">
        <f>X10*10/P10</f>
        <v>1</v>
      </c>
    </row>
    <row r="11" spans="1:31" x14ac:dyDescent="0.25">
      <c r="A11" s="1">
        <v>7</v>
      </c>
      <c r="B11" s="1" t="s">
        <v>34</v>
      </c>
      <c r="C11" s="1" t="s">
        <v>91</v>
      </c>
      <c r="D11" s="1"/>
      <c r="E11" s="1">
        <v>10</v>
      </c>
      <c r="F11" s="1">
        <v>40</v>
      </c>
      <c r="G11" s="5">
        <f t="shared" si="0"/>
        <v>3</v>
      </c>
      <c r="H11" s="5">
        <v>3</v>
      </c>
      <c r="I11" s="1">
        <v>0</v>
      </c>
      <c r="J11" s="1">
        <f t="shared" si="1"/>
        <v>3</v>
      </c>
      <c r="K11" s="1">
        <v>30</v>
      </c>
      <c r="L11" s="1">
        <f t="shared" si="2"/>
        <v>30</v>
      </c>
      <c r="M11" s="1">
        <v>40</v>
      </c>
      <c r="N11" s="5">
        <f>(M11-E11)/E11</f>
        <v>3</v>
      </c>
      <c r="O11" s="5">
        <f t="shared" si="6"/>
        <v>1.5</v>
      </c>
      <c r="P11" s="1">
        <v>100</v>
      </c>
      <c r="Q11" s="5">
        <f t="shared" si="3"/>
        <v>1.5</v>
      </c>
      <c r="R11" s="1">
        <f t="shared" si="7"/>
        <v>60</v>
      </c>
      <c r="S11" s="5">
        <f t="shared" si="11"/>
        <v>9</v>
      </c>
      <c r="T11" s="1">
        <v>2</v>
      </c>
      <c r="U11" s="1">
        <f t="shared" si="8"/>
        <v>2</v>
      </c>
      <c r="V11" s="5">
        <f t="shared" si="9"/>
        <v>0.5</v>
      </c>
      <c r="W11" s="5">
        <f t="shared" si="10"/>
        <v>0</v>
      </c>
      <c r="X11" s="1">
        <v>2</v>
      </c>
      <c r="Y11" s="1">
        <f>(P11-X11*10)/10</f>
        <v>8</v>
      </c>
      <c r="Z11" s="5">
        <f>X11*10/P11</f>
        <v>0.2</v>
      </c>
      <c r="AA11" s="3">
        <v>3</v>
      </c>
      <c r="AB11" s="3">
        <v>3</v>
      </c>
      <c r="AC11" s="3">
        <v>3</v>
      </c>
      <c r="AD11" s="3">
        <f t="shared" si="4"/>
        <v>4</v>
      </c>
      <c r="AE11" s="3">
        <f t="shared" si="5"/>
        <v>10</v>
      </c>
    </row>
    <row r="12" spans="1:31" x14ac:dyDescent="0.25">
      <c r="A12" s="1">
        <v>8</v>
      </c>
      <c r="B12" s="1" t="s">
        <v>63</v>
      </c>
      <c r="C12" s="1" t="s">
        <v>91</v>
      </c>
      <c r="D12" s="1" t="s">
        <v>86</v>
      </c>
      <c r="E12" s="1">
        <v>10</v>
      </c>
      <c r="F12" s="1">
        <v>60</v>
      </c>
      <c r="G12" s="5">
        <f t="shared" si="0"/>
        <v>5</v>
      </c>
      <c r="H12" s="5">
        <v>5</v>
      </c>
      <c r="I12" s="1">
        <v>0</v>
      </c>
      <c r="J12" s="1">
        <f t="shared" si="1"/>
        <v>5</v>
      </c>
      <c r="K12" s="1">
        <v>50</v>
      </c>
      <c r="L12" s="1">
        <f t="shared" si="2"/>
        <v>50</v>
      </c>
      <c r="M12" s="1"/>
      <c r="N12" s="5"/>
      <c r="O12" s="5">
        <f t="shared" si="6"/>
        <v>0.33333333333333331</v>
      </c>
      <c r="P12" s="1">
        <v>80</v>
      </c>
      <c r="Q12" s="5"/>
      <c r="R12" s="1"/>
      <c r="S12" s="5">
        <f t="shared" si="11"/>
        <v>7</v>
      </c>
      <c r="T12" s="1">
        <v>1</v>
      </c>
      <c r="U12" s="1">
        <f t="shared" si="8"/>
        <v>5</v>
      </c>
      <c r="V12" s="5">
        <f t="shared" si="9"/>
        <v>0.16666666666666666</v>
      </c>
      <c r="W12" s="5">
        <f t="shared" si="10"/>
        <v>3</v>
      </c>
      <c r="X12" s="1">
        <v>4</v>
      </c>
      <c r="Y12" s="1">
        <f>(P12-X12*10)/10</f>
        <v>4</v>
      </c>
      <c r="Z12" s="5">
        <f>X12*10/P12</f>
        <v>0.5</v>
      </c>
    </row>
    <row r="13" spans="1:31" x14ac:dyDescent="0.25">
      <c r="A13" s="1">
        <v>9</v>
      </c>
      <c r="B13" s="1" t="s">
        <v>84</v>
      </c>
      <c r="C13" s="1" t="s">
        <v>90</v>
      </c>
      <c r="D13" s="1"/>
      <c r="E13" s="1">
        <v>40</v>
      </c>
      <c r="F13" s="1">
        <v>80</v>
      </c>
      <c r="G13" s="5">
        <f t="shared" si="0"/>
        <v>1</v>
      </c>
      <c r="H13" s="5">
        <v>1</v>
      </c>
      <c r="I13" s="1">
        <v>0</v>
      </c>
      <c r="J13" s="1">
        <f t="shared" si="1"/>
        <v>4</v>
      </c>
      <c r="K13" s="1">
        <v>40</v>
      </c>
      <c r="L13" s="1">
        <f t="shared" si="2"/>
        <v>40</v>
      </c>
      <c r="M13" s="1"/>
      <c r="N13" s="5"/>
      <c r="O13" s="5"/>
      <c r="P13" s="1"/>
      <c r="Q13" s="5"/>
      <c r="R13" s="1"/>
      <c r="S13" s="1"/>
      <c r="T13" s="1">
        <v>4</v>
      </c>
      <c r="U13" s="1">
        <f t="shared" si="8"/>
        <v>4</v>
      </c>
      <c r="V13" s="5">
        <f t="shared" si="9"/>
        <v>0.5</v>
      </c>
      <c r="W13" s="5">
        <f t="shared" si="10"/>
        <v>1</v>
      </c>
      <c r="X13" s="1">
        <v>8</v>
      </c>
      <c r="Y13" s="1"/>
      <c r="Z13" s="5"/>
    </row>
    <row r="14" spans="1:31" x14ac:dyDescent="0.25">
      <c r="A14" s="1">
        <v>10</v>
      </c>
      <c r="B14" s="1">
        <v>3</v>
      </c>
      <c r="C14" s="1"/>
      <c r="D14" s="1"/>
      <c r="E14" s="1">
        <v>20</v>
      </c>
      <c r="F14" s="1">
        <v>50</v>
      </c>
      <c r="G14" s="5">
        <f t="shared" si="0"/>
        <v>1.5</v>
      </c>
      <c r="H14" s="5">
        <v>1.5</v>
      </c>
      <c r="I14" s="1">
        <v>0</v>
      </c>
      <c r="J14" s="1">
        <f t="shared" si="1"/>
        <v>3</v>
      </c>
      <c r="K14" s="1">
        <v>30</v>
      </c>
      <c r="L14" s="1">
        <f t="shared" si="2"/>
        <v>30</v>
      </c>
      <c r="M14" s="1">
        <v>30</v>
      </c>
      <c r="N14" s="5">
        <f>(M14-E14)/E14</f>
        <v>0.5</v>
      </c>
      <c r="O14" s="5">
        <f t="shared" si="6"/>
        <v>0</v>
      </c>
      <c r="P14" s="1">
        <v>50</v>
      </c>
      <c r="Q14" s="5">
        <f t="shared" ref="Q14" si="12">(P14-M14)/M14</f>
        <v>0.66666666666666663</v>
      </c>
      <c r="R14" s="1">
        <f t="shared" ref="R14:R16" si="13">P14-M14</f>
        <v>20</v>
      </c>
      <c r="S14" s="5">
        <f t="shared" ref="S14:S15" si="14">(P14-E14)/E14</f>
        <v>1.5</v>
      </c>
      <c r="T14" s="1">
        <v>3</v>
      </c>
      <c r="U14" s="1">
        <f t="shared" si="8"/>
        <v>2</v>
      </c>
      <c r="V14" s="5">
        <f t="shared" si="9"/>
        <v>0.6</v>
      </c>
      <c r="W14" s="5">
        <f t="shared" si="10"/>
        <v>0.33333333333333331</v>
      </c>
      <c r="X14" s="1">
        <v>4</v>
      </c>
      <c r="Y14" s="1">
        <f>(P14-X14*10)/10</f>
        <v>1</v>
      </c>
      <c r="Z14" s="5">
        <f>X14*10/P14</f>
        <v>0.8</v>
      </c>
    </row>
    <row r="15" spans="1:31" x14ac:dyDescent="0.25">
      <c r="A15" s="1">
        <v>11</v>
      </c>
      <c r="B15" s="1" t="s">
        <v>85</v>
      </c>
      <c r="C15" s="1" t="s">
        <v>91</v>
      </c>
      <c r="D15" s="1" t="s">
        <v>86</v>
      </c>
      <c r="E15" s="1">
        <v>70</v>
      </c>
      <c r="F15" s="1"/>
      <c r="G15" s="5"/>
      <c r="H15" s="5"/>
      <c r="I15" s="1">
        <v>0</v>
      </c>
      <c r="J15" s="1"/>
      <c r="K15" s="1"/>
      <c r="L15" s="1"/>
      <c r="M15" s="1">
        <v>90</v>
      </c>
      <c r="N15" s="5">
        <f>(M15-E15)/E15</f>
        <v>0.2857142857142857</v>
      </c>
      <c r="O15" s="5"/>
      <c r="P15" s="1">
        <v>100</v>
      </c>
      <c r="Q15" s="5"/>
      <c r="R15" s="1">
        <f t="shared" si="13"/>
        <v>10</v>
      </c>
      <c r="S15" s="5">
        <f t="shared" si="14"/>
        <v>0.42857142857142855</v>
      </c>
      <c r="T15" s="1">
        <v>4</v>
      </c>
      <c r="U15" s="1"/>
      <c r="V15" s="5"/>
      <c r="W15" s="5">
        <f t="shared" si="10"/>
        <v>0</v>
      </c>
      <c r="X15" s="1">
        <v>4</v>
      </c>
      <c r="Y15" s="1">
        <f>(P15-X15*10)/10</f>
        <v>6</v>
      </c>
      <c r="Z15" s="5">
        <f>X15*10/P15</f>
        <v>0.4</v>
      </c>
    </row>
    <row r="16" spans="1:31" x14ac:dyDescent="0.25">
      <c r="A16" s="1">
        <v>12</v>
      </c>
      <c r="B16" s="1" t="s">
        <v>87</v>
      </c>
      <c r="C16" s="1" t="s">
        <v>90</v>
      </c>
      <c r="D16" s="1"/>
      <c r="E16" s="1"/>
      <c r="F16" s="1"/>
      <c r="G16" s="5"/>
      <c r="H16" s="5"/>
      <c r="I16" s="1"/>
      <c r="J16" s="1"/>
      <c r="K16" s="1"/>
      <c r="L16" s="1"/>
      <c r="M16" s="1">
        <v>60</v>
      </c>
      <c r="N16" s="5"/>
      <c r="O16" s="5"/>
      <c r="P16" s="1">
        <v>100</v>
      </c>
      <c r="Q16" s="5"/>
      <c r="R16" s="1">
        <f t="shared" si="13"/>
        <v>40</v>
      </c>
      <c r="S16" s="1"/>
      <c r="T16" s="1">
        <v>5</v>
      </c>
      <c r="U16" s="1"/>
      <c r="V16" s="5"/>
      <c r="W16" s="5">
        <f t="shared" si="10"/>
        <v>0</v>
      </c>
      <c r="X16" s="1">
        <v>5</v>
      </c>
      <c r="Y16" s="1">
        <f>(P16-X16*10)/10</f>
        <v>5</v>
      </c>
      <c r="Z16" s="5">
        <f>X16*10/P16</f>
        <v>0.5</v>
      </c>
    </row>
    <row r="17" spans="1:28" x14ac:dyDescent="0.25">
      <c r="A17" s="1"/>
      <c r="B17" s="1" t="s">
        <v>31</v>
      </c>
      <c r="C17" s="1"/>
      <c r="D17" s="1"/>
      <c r="E17" s="1">
        <f>AVERAGE(E5:E15)</f>
        <v>25.454545454545453</v>
      </c>
      <c r="F17" s="1">
        <f>AVERAGE(F5:F14)</f>
        <v>68</v>
      </c>
      <c r="G17" s="5">
        <f t="shared" ref="G17:H17" si="15">AVERAGE(G6:G12)</f>
        <v>3.5</v>
      </c>
      <c r="H17" s="5">
        <f t="shared" si="15"/>
        <v>2.4</v>
      </c>
      <c r="I17" s="5">
        <f>SUM(I5:I16)/COUNT(I5:I16)</f>
        <v>9.0909090909090912E-2</v>
      </c>
      <c r="J17" s="1">
        <f>AVERAGE(J6:J12)</f>
        <v>4.7142857142857144</v>
      </c>
      <c r="K17" s="1">
        <f>AVERAGE(K5:K14)</f>
        <v>42.222222222222221</v>
      </c>
      <c r="L17" s="1">
        <f>AVERAGE(L5:L14)</f>
        <v>47</v>
      </c>
      <c r="M17" s="1">
        <f>AVERAGE(M5:M15)</f>
        <v>55.555555555555557</v>
      </c>
      <c r="N17" s="5">
        <f>AVERAGE(N5:N12)</f>
        <v>2.0833333333333335</v>
      </c>
      <c r="O17" s="5">
        <f>AVERAGE(O5:O12)</f>
        <v>0.26850198412698412</v>
      </c>
      <c r="P17" s="1">
        <f>AVERAGE(P5:P15)</f>
        <v>79</v>
      </c>
      <c r="Q17" s="5">
        <f>AVERAGE(Q5:Q16)</f>
        <v>0.66904761904761911</v>
      </c>
      <c r="R17" s="1">
        <f t="shared" ref="R17:Z17" si="16">AVERAGE(R5:R12)</f>
        <v>25.714285714285715</v>
      </c>
      <c r="S17" s="5">
        <f t="shared" si="16"/>
        <v>4.8809523809523814</v>
      </c>
      <c r="T17" s="1">
        <f>AVERAGE(T5:T16)</f>
        <v>3.9090909090909092</v>
      </c>
      <c r="U17" s="1">
        <f>AVERAGE(U5:U14)</f>
        <v>3.2222222222222223</v>
      </c>
      <c r="V17" s="5">
        <f>AVERAGE(V5:V14)</f>
        <v>0.51261022927689581</v>
      </c>
      <c r="W17" s="5">
        <f>AVERAGE(W5:W16)</f>
        <v>0.45238095238095233</v>
      </c>
      <c r="X17" s="1">
        <f>AVERAGE(X5:X16)</f>
        <v>4.8181818181818183</v>
      </c>
      <c r="Y17" s="1">
        <f t="shared" si="16"/>
        <v>3.5714285714285716</v>
      </c>
      <c r="Z17" s="5">
        <f t="shared" si="16"/>
        <v>0.61133786848072558</v>
      </c>
    </row>
    <row r="20" spans="1:28" x14ac:dyDescent="0.25">
      <c r="C20" t="s">
        <v>32</v>
      </c>
      <c r="D20"/>
      <c r="E20"/>
    </row>
    <row r="21" spans="1:28" ht="15.75" thickBot="1" x14ac:dyDescent="0.3">
      <c r="C21"/>
      <c r="D21"/>
      <c r="E21"/>
      <c r="X21" s="3">
        <f>experiment.subjective!B3</f>
        <v>0.27950849718747373</v>
      </c>
      <c r="Z21" s="22">
        <f>experiment.subjective!B5</f>
        <v>0.96448564434082429</v>
      </c>
    </row>
    <row r="22" spans="1:28" x14ac:dyDescent="0.25">
      <c r="C22" s="10"/>
      <c r="D22" s="10" t="s">
        <v>8</v>
      </c>
      <c r="E22" s="10" t="s">
        <v>9</v>
      </c>
    </row>
    <row r="23" spans="1:28" x14ac:dyDescent="0.25">
      <c r="C23" t="s">
        <v>10</v>
      </c>
      <c r="D23">
        <v>25.454545454545453</v>
      </c>
      <c r="E23">
        <v>68</v>
      </c>
      <c r="W23" s="3">
        <f>AVERAGE(AB5:AB11)</f>
        <v>3.6</v>
      </c>
      <c r="AB23" s="3">
        <f>AVERAGE(AD5:AD11)</f>
        <v>6.4</v>
      </c>
    </row>
    <row r="24" spans="1:28" x14ac:dyDescent="0.25">
      <c r="C24" t="s">
        <v>11</v>
      </c>
      <c r="D24">
        <v>507.27272727272731</v>
      </c>
      <c r="E24">
        <v>373.33333333333331</v>
      </c>
      <c r="Z24" s="21">
        <f>experiment.subjective!B6</f>
        <v>0</v>
      </c>
    </row>
    <row r="25" spans="1:28" x14ac:dyDescent="0.25">
      <c r="C25" t="s">
        <v>12</v>
      </c>
      <c r="D25">
        <v>11</v>
      </c>
      <c r="E25">
        <v>10</v>
      </c>
      <c r="X25" s="13">
        <f>experiment.subjective!B4</f>
        <v>0.65779351448027179</v>
      </c>
      <c r="Y25" s="3">
        <f>AVERAGE(AA5:AA11)</f>
        <v>4</v>
      </c>
    </row>
    <row r="26" spans="1:28" x14ac:dyDescent="0.25">
      <c r="C26" t="s">
        <v>13</v>
      </c>
      <c r="D26">
        <v>0</v>
      </c>
      <c r="E26"/>
    </row>
    <row r="27" spans="1:28" x14ac:dyDescent="0.25">
      <c r="C27" t="s">
        <v>14</v>
      </c>
      <c r="D27">
        <v>19</v>
      </c>
      <c r="E27"/>
      <c r="AB27" s="3">
        <f>AVERAGE(AE5:AE11)</f>
        <v>8.6</v>
      </c>
    </row>
    <row r="28" spans="1:28" x14ac:dyDescent="0.25">
      <c r="C28" t="s">
        <v>15</v>
      </c>
      <c r="D28">
        <v>-4.6573889275935212</v>
      </c>
      <c r="E28"/>
      <c r="W28" s="3">
        <f>AVERAGE(AC5:AC11)</f>
        <v>3.4</v>
      </c>
      <c r="Y28" s="3" t="s">
        <v>200</v>
      </c>
    </row>
    <row r="29" spans="1:28" x14ac:dyDescent="0.25">
      <c r="C29" t="s">
        <v>16</v>
      </c>
      <c r="D29">
        <v>8.5835875179467234E-5</v>
      </c>
      <c r="E29"/>
      <c r="Y29" s="3" t="s">
        <v>201</v>
      </c>
    </row>
    <row r="30" spans="1:28" x14ac:dyDescent="0.25">
      <c r="C30" t="s">
        <v>17</v>
      </c>
      <c r="D30">
        <v>1.7291328115213698</v>
      </c>
      <c r="E30"/>
      <c r="Y30" s="3" t="s">
        <v>202</v>
      </c>
    </row>
    <row r="31" spans="1:28" x14ac:dyDescent="0.25">
      <c r="C31" t="s">
        <v>18</v>
      </c>
      <c r="D31">
        <v>1.7167175035893447E-4</v>
      </c>
      <c r="E31"/>
      <c r="Y31" s="3" t="s">
        <v>203</v>
      </c>
    </row>
    <row r="32" spans="1:28" ht="15.75" thickBot="1" x14ac:dyDescent="0.3">
      <c r="C32" s="9" t="s">
        <v>19</v>
      </c>
      <c r="D32" s="9">
        <v>2.0930240544083096</v>
      </c>
      <c r="E32" s="9"/>
    </row>
    <row r="35" spans="22:27" x14ac:dyDescent="0.25">
      <c r="Z35" s="22">
        <v>0.96448564434082429</v>
      </c>
      <c r="AA35" s="3" t="s">
        <v>214</v>
      </c>
    </row>
    <row r="37" spans="22:27" x14ac:dyDescent="0.25">
      <c r="V37" s="13">
        <f>experiment.subjective!C4</f>
        <v>0.68640647298364399</v>
      </c>
      <c r="X37" s="13">
        <v>0.65779351448027179</v>
      </c>
      <c r="Z37" s="3">
        <v>0</v>
      </c>
      <c r="AA37" s="3" t="s">
        <v>215</v>
      </c>
    </row>
  </sheetData>
  <mergeCells count="7">
    <mergeCell ref="E2:L2"/>
    <mergeCell ref="M2:R2"/>
    <mergeCell ref="T2:V2"/>
    <mergeCell ref="X2:Z2"/>
    <mergeCell ref="E1:L1"/>
    <mergeCell ref="M1:R1"/>
    <mergeCell ref="T1:Z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39B9-29A9-4811-AB98-F97BAAE3E9EB}">
  <dimension ref="A1:F17"/>
  <sheetViews>
    <sheetView workbookViewId="0">
      <selection activeCell="B18" sqref="B18"/>
    </sheetView>
  </sheetViews>
  <sheetFormatPr defaultRowHeight="15" x14ac:dyDescent="0.25"/>
  <cols>
    <col min="1" max="1" width="14.5703125" bestFit="1" customWidth="1"/>
    <col min="2" max="2" width="12" bestFit="1" customWidth="1"/>
    <col min="3" max="4" width="12.7109375" bestFit="1" customWidth="1"/>
    <col min="5" max="5" width="14.140625" bestFit="1" customWidth="1"/>
    <col min="6" max="6" width="15.28515625" bestFit="1" customWidth="1"/>
  </cols>
  <sheetData>
    <row r="1" spans="1:6" x14ac:dyDescent="0.25">
      <c r="A1" s="10"/>
      <c r="B1" s="10" t="s">
        <v>183</v>
      </c>
      <c r="C1" s="10" t="s">
        <v>178</v>
      </c>
      <c r="D1" s="10" t="s">
        <v>179</v>
      </c>
      <c r="E1" s="10" t="s">
        <v>187</v>
      </c>
      <c r="F1" s="10" t="s">
        <v>188</v>
      </c>
    </row>
    <row r="2" spans="1:6" x14ac:dyDescent="0.25">
      <c r="A2" t="s">
        <v>183</v>
      </c>
      <c r="B2">
        <v>1</v>
      </c>
    </row>
    <row r="3" spans="1:6" x14ac:dyDescent="0.25">
      <c r="A3" t="s">
        <v>178</v>
      </c>
      <c r="B3">
        <v>0.27950849718747373</v>
      </c>
      <c r="C3">
        <v>1</v>
      </c>
    </row>
    <row r="4" spans="1:6" x14ac:dyDescent="0.25">
      <c r="A4" t="s">
        <v>179</v>
      </c>
      <c r="B4" s="13">
        <v>0.65779351448027179</v>
      </c>
      <c r="C4" s="13">
        <v>0.68640647298364399</v>
      </c>
      <c r="D4">
        <v>1</v>
      </c>
    </row>
    <row r="5" spans="1:6" x14ac:dyDescent="0.25">
      <c r="A5" t="s">
        <v>187</v>
      </c>
      <c r="B5" s="13">
        <v>0.96448564434082429</v>
      </c>
      <c r="C5">
        <v>0.2426237397077364</v>
      </c>
      <c r="D5" s="13">
        <v>0.65558014837861101</v>
      </c>
      <c r="E5">
        <v>1</v>
      </c>
    </row>
    <row r="6" spans="1:6" ht="15.75" thickBot="1" x14ac:dyDescent="0.3">
      <c r="A6" s="9" t="s">
        <v>188</v>
      </c>
      <c r="B6" s="9">
        <v>0</v>
      </c>
      <c r="C6" s="17">
        <v>-0.88465173692938281</v>
      </c>
      <c r="D6" s="9">
        <v>-0.31807321258143217</v>
      </c>
      <c r="E6" s="9">
        <v>-1.5899075018722276E-2</v>
      </c>
      <c r="F6" s="9">
        <v>1</v>
      </c>
    </row>
    <row r="9" spans="1:6" x14ac:dyDescent="0.25">
      <c r="B9" t="s">
        <v>204</v>
      </c>
    </row>
    <row r="10" spans="1:6" x14ac:dyDescent="0.25">
      <c r="B10" t="s">
        <v>205</v>
      </c>
    </row>
    <row r="11" spans="1:6" x14ac:dyDescent="0.25">
      <c r="B11" t="s">
        <v>206</v>
      </c>
    </row>
    <row r="12" spans="1:6" x14ac:dyDescent="0.25">
      <c r="B12" t="s">
        <v>207</v>
      </c>
    </row>
    <row r="14" spans="1:6" x14ac:dyDescent="0.25">
      <c r="B14" t="s">
        <v>208</v>
      </c>
    </row>
    <row r="15" spans="1:6" x14ac:dyDescent="0.25">
      <c r="B15" t="s">
        <v>209</v>
      </c>
    </row>
    <row r="16" spans="1:6" x14ac:dyDescent="0.25">
      <c r="B16" t="s">
        <v>210</v>
      </c>
    </row>
    <row r="17" spans="2:2" x14ac:dyDescent="0.25">
      <c r="B17" t="s">
        <v>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4"/>
  <sheetViews>
    <sheetView topLeftCell="A16" workbookViewId="0">
      <selection activeCell="L5" sqref="L5"/>
    </sheetView>
  </sheetViews>
  <sheetFormatPr defaultColWidth="9.140625" defaultRowHeight="15" x14ac:dyDescent="0.25"/>
  <cols>
    <col min="1" max="6" width="9.140625" style="3"/>
    <col min="7" max="7" width="10" style="3" customWidth="1"/>
    <col min="8" max="8" width="12" style="3" customWidth="1"/>
    <col min="9" max="9" width="9.140625" style="3"/>
    <col min="10" max="10" width="13.42578125" style="3" bestFit="1" customWidth="1"/>
    <col min="11" max="11" width="13.42578125" style="3" customWidth="1"/>
    <col min="12" max="12" width="9.140625" style="3"/>
    <col min="13" max="13" width="12.140625" style="3" bestFit="1" customWidth="1"/>
    <col min="14" max="15" width="12.140625" style="3" customWidth="1"/>
    <col min="16" max="16" width="13.140625" style="3" bestFit="1" customWidth="1"/>
    <col min="17" max="17" width="13.140625" style="6" customWidth="1"/>
    <col min="18" max="19" width="13.140625" style="3" customWidth="1"/>
    <col min="20" max="20" width="16" style="3" bestFit="1" customWidth="1"/>
    <col min="21" max="23" width="16" style="3" customWidth="1"/>
    <col min="24" max="24" width="19.28515625" style="3" bestFit="1" customWidth="1"/>
    <col min="25" max="25" width="15.42578125" style="3" bestFit="1" customWidth="1"/>
    <col min="26" max="26" width="18" style="6" bestFit="1" customWidth="1"/>
    <col min="27" max="16384" width="9.140625" style="3"/>
  </cols>
  <sheetData>
    <row r="1" spans="1:26" x14ac:dyDescent="0.25">
      <c r="A1" s="1"/>
      <c r="B1" s="1"/>
      <c r="C1" s="8"/>
      <c r="D1" s="8"/>
      <c r="E1" s="23" t="s">
        <v>75</v>
      </c>
      <c r="F1" s="24"/>
      <c r="G1" s="24"/>
      <c r="H1" s="24"/>
      <c r="I1" s="24"/>
      <c r="J1" s="24"/>
      <c r="K1" s="24"/>
      <c r="L1" s="25"/>
      <c r="M1" s="23" t="s">
        <v>76</v>
      </c>
      <c r="N1" s="24"/>
      <c r="O1" s="24"/>
      <c r="P1" s="24"/>
      <c r="Q1" s="24"/>
      <c r="R1" s="25"/>
      <c r="S1" s="2"/>
      <c r="T1" s="26" t="s">
        <v>77</v>
      </c>
      <c r="U1" s="26"/>
      <c r="V1" s="26"/>
      <c r="W1" s="26"/>
      <c r="X1" s="26"/>
      <c r="Y1" s="26"/>
      <c r="Z1" s="26"/>
    </row>
    <row r="2" spans="1:26" x14ac:dyDescent="0.25">
      <c r="A2" s="1"/>
      <c r="B2" s="1"/>
      <c r="C2" s="8"/>
      <c r="D2" s="8"/>
      <c r="E2" s="23" t="s">
        <v>73</v>
      </c>
      <c r="F2" s="24"/>
      <c r="G2" s="24"/>
      <c r="H2" s="24"/>
      <c r="I2" s="24"/>
      <c r="J2" s="24"/>
      <c r="K2" s="24"/>
      <c r="L2" s="25"/>
      <c r="M2" s="23" t="s">
        <v>74</v>
      </c>
      <c r="N2" s="24"/>
      <c r="O2" s="24"/>
      <c r="P2" s="24"/>
      <c r="Q2" s="24"/>
      <c r="R2" s="25"/>
      <c r="S2" s="2"/>
      <c r="T2" s="26" t="s">
        <v>73</v>
      </c>
      <c r="U2" s="26"/>
      <c r="V2" s="26"/>
      <c r="W2" s="4"/>
      <c r="X2" s="26" t="s">
        <v>74</v>
      </c>
      <c r="Y2" s="26"/>
      <c r="Z2" s="26"/>
    </row>
    <row r="3" spans="1:26" x14ac:dyDescent="0.25">
      <c r="A3" s="1"/>
      <c r="B3" s="1"/>
      <c r="C3" s="1"/>
      <c r="D3" s="1"/>
      <c r="E3" s="1"/>
      <c r="F3" s="1" t="s">
        <v>55</v>
      </c>
      <c r="G3" s="1"/>
      <c r="H3" s="1"/>
      <c r="I3" s="1"/>
      <c r="J3" s="1"/>
      <c r="K3" s="1"/>
      <c r="L3" s="1"/>
      <c r="M3" s="1"/>
      <c r="N3" s="5"/>
      <c r="O3" s="1"/>
      <c r="P3" s="1"/>
      <c r="Q3" s="5"/>
      <c r="R3" s="1"/>
      <c r="S3" s="1"/>
      <c r="T3" s="1"/>
      <c r="U3" s="1"/>
      <c r="V3" s="5"/>
      <c r="W3" s="5"/>
      <c r="X3" s="1"/>
      <c r="Y3" s="1"/>
      <c r="Z3" s="5"/>
    </row>
    <row r="4" spans="1:26" x14ac:dyDescent="0.25">
      <c r="A4" s="1"/>
      <c r="B4" s="1" t="s">
        <v>0</v>
      </c>
      <c r="C4" s="1"/>
      <c r="D4" s="1"/>
      <c r="E4" s="1" t="s">
        <v>2</v>
      </c>
      <c r="F4" s="1" t="s">
        <v>3</v>
      </c>
      <c r="G4" s="5" t="s">
        <v>82</v>
      </c>
      <c r="H4" s="5" t="s">
        <v>88</v>
      </c>
      <c r="I4" s="1" t="s">
        <v>89</v>
      </c>
      <c r="J4" s="5" t="s">
        <v>83</v>
      </c>
      <c r="K4" s="5" t="s">
        <v>96</v>
      </c>
      <c r="L4" s="1" t="s">
        <v>30</v>
      </c>
      <c r="M4" s="1" t="s">
        <v>64</v>
      </c>
      <c r="N4" s="5" t="s">
        <v>80</v>
      </c>
      <c r="O4" s="1" t="s">
        <v>79</v>
      </c>
      <c r="P4" s="1" t="s">
        <v>65</v>
      </c>
      <c r="Q4" s="5" t="s">
        <v>82</v>
      </c>
      <c r="R4" s="1" t="s">
        <v>30</v>
      </c>
      <c r="S4" s="5" t="s">
        <v>81</v>
      </c>
      <c r="T4" s="1" t="s">
        <v>71</v>
      </c>
      <c r="U4" s="1" t="s">
        <v>72</v>
      </c>
      <c r="V4" s="5" t="s">
        <v>66</v>
      </c>
      <c r="W4" s="5" t="s">
        <v>79</v>
      </c>
      <c r="X4" s="1" t="s">
        <v>70</v>
      </c>
      <c r="Y4" s="1" t="s">
        <v>72</v>
      </c>
      <c r="Z4" s="5" t="s">
        <v>66</v>
      </c>
    </row>
    <row r="5" spans="1:26" x14ac:dyDescent="0.25">
      <c r="A5" s="1">
        <v>1</v>
      </c>
      <c r="B5" s="1" t="s">
        <v>24</v>
      </c>
      <c r="C5" s="1" t="s">
        <v>91</v>
      </c>
      <c r="D5" s="1"/>
      <c r="E5" s="1">
        <v>10</v>
      </c>
      <c r="F5" s="1">
        <v>80</v>
      </c>
      <c r="G5" s="5">
        <f>(F5-E5)/E5</f>
        <v>7</v>
      </c>
      <c r="H5" s="5">
        <v>7</v>
      </c>
      <c r="I5" s="1">
        <v>0</v>
      </c>
      <c r="J5" s="1">
        <f>L5/10</f>
        <v>7</v>
      </c>
      <c r="K5" s="1">
        <v>70</v>
      </c>
      <c r="L5" s="1">
        <f>F5-E5</f>
        <v>70</v>
      </c>
      <c r="M5" s="1">
        <v>60</v>
      </c>
      <c r="N5" s="5">
        <f>(M5-E5)/E5</f>
        <v>5</v>
      </c>
      <c r="O5" s="5">
        <f>(P5-F5)/F5</f>
        <v>-0.125</v>
      </c>
      <c r="P5" s="1">
        <v>70</v>
      </c>
      <c r="Q5" s="5">
        <f>(P5-M5)/M5</f>
        <v>0.16666666666666666</v>
      </c>
      <c r="R5" s="1">
        <f>P5-M5</f>
        <v>10</v>
      </c>
      <c r="S5" s="5">
        <f>(P5-E5)/E5</f>
        <v>6</v>
      </c>
      <c r="T5" s="1">
        <v>6</v>
      </c>
      <c r="U5" s="1">
        <f>(F5-T5*10)/10</f>
        <v>2</v>
      </c>
      <c r="V5" s="5">
        <f>T5*10/F5</f>
        <v>0.75</v>
      </c>
      <c r="W5" s="5">
        <f>(X5-T5)/T5</f>
        <v>0.16666666666666666</v>
      </c>
      <c r="X5" s="1">
        <v>7</v>
      </c>
      <c r="Y5" s="1">
        <f>(P5-X5*10)/10</f>
        <v>0</v>
      </c>
      <c r="Z5" s="5">
        <f>X5*10/P5</f>
        <v>1</v>
      </c>
    </row>
    <row r="6" spans="1:26" x14ac:dyDescent="0.25">
      <c r="A6" s="1">
        <v>2</v>
      </c>
      <c r="B6" s="1" t="s">
        <v>25</v>
      </c>
      <c r="C6" s="1" t="s">
        <v>91</v>
      </c>
      <c r="D6" s="1"/>
      <c r="E6" s="1">
        <v>60</v>
      </c>
      <c r="F6" s="1">
        <v>90</v>
      </c>
      <c r="G6" s="5">
        <f t="shared" ref="G6:G10" si="0">(F6-E6)/E6</f>
        <v>0.5</v>
      </c>
      <c r="H6" s="5">
        <v>0.5</v>
      </c>
      <c r="I6" s="1">
        <v>0</v>
      </c>
      <c r="J6" s="1">
        <f t="shared" ref="J6:J10" si="1">L6/10</f>
        <v>3</v>
      </c>
      <c r="K6" s="1">
        <v>30</v>
      </c>
      <c r="L6" s="1">
        <f t="shared" ref="L6:L10" si="2">F6-E6</f>
        <v>30</v>
      </c>
      <c r="M6" s="1">
        <v>100</v>
      </c>
      <c r="N6" s="5">
        <f>(M6-E6)/E6</f>
        <v>0.66666666666666663</v>
      </c>
      <c r="O6" s="5">
        <f>(P6-F6)/F6</f>
        <v>0.1111111111111111</v>
      </c>
      <c r="P6" s="1">
        <v>100</v>
      </c>
      <c r="Q6" s="5">
        <f t="shared" ref="Q6:Q9" si="3">(P6-M6)/M6</f>
        <v>0</v>
      </c>
      <c r="R6" s="1">
        <f>P6-M6</f>
        <v>0</v>
      </c>
      <c r="S6" s="5">
        <f>(P6-E6)/E6</f>
        <v>0.66666666666666663</v>
      </c>
      <c r="T6" s="1">
        <v>7</v>
      </c>
      <c r="U6" s="1">
        <f>(F6-T6*10)/10</f>
        <v>2</v>
      </c>
      <c r="V6" s="5">
        <f>T6*10/F6</f>
        <v>0.77777777777777779</v>
      </c>
      <c r="W6" s="5">
        <f>(X6-T6)/T6</f>
        <v>0.14285714285714285</v>
      </c>
      <c r="X6" s="1">
        <v>8</v>
      </c>
      <c r="Y6" s="1">
        <f>(P6-X6*10)/10</f>
        <v>2</v>
      </c>
      <c r="Z6" s="5">
        <f>X6*10/P6</f>
        <v>0.8</v>
      </c>
    </row>
    <row r="7" spans="1:26" x14ac:dyDescent="0.25">
      <c r="A7" s="1">
        <v>3</v>
      </c>
      <c r="B7" s="1" t="s">
        <v>26</v>
      </c>
      <c r="C7" s="1" t="s">
        <v>91</v>
      </c>
      <c r="D7" s="1"/>
      <c r="E7" s="1">
        <v>0</v>
      </c>
      <c r="F7" s="1">
        <v>50</v>
      </c>
      <c r="G7" s="5" t="s">
        <v>92</v>
      </c>
      <c r="H7" s="5" t="s">
        <v>92</v>
      </c>
      <c r="I7" s="1">
        <v>0</v>
      </c>
      <c r="J7" s="1">
        <f t="shared" si="1"/>
        <v>5</v>
      </c>
      <c r="K7" s="1">
        <v>50</v>
      </c>
      <c r="L7" s="1">
        <f t="shared" si="2"/>
        <v>50</v>
      </c>
      <c r="M7" s="1">
        <v>50</v>
      </c>
      <c r="N7" s="5" t="s">
        <v>92</v>
      </c>
      <c r="O7" s="5">
        <f t="shared" ref="O7:O10" si="4">(P7-F7)/F7</f>
        <v>0.4</v>
      </c>
      <c r="P7" s="1">
        <v>70</v>
      </c>
      <c r="Q7" s="5">
        <f t="shared" si="3"/>
        <v>0.4</v>
      </c>
      <c r="R7" s="1">
        <f t="shared" ref="R7:R9" si="5">P7-M7</f>
        <v>20</v>
      </c>
      <c r="S7" s="5"/>
      <c r="T7" s="1"/>
      <c r="U7" s="1"/>
      <c r="V7" s="5"/>
      <c r="W7" s="5"/>
      <c r="X7" s="1"/>
      <c r="Y7" s="1"/>
      <c r="Z7" s="5"/>
    </row>
    <row r="8" spans="1:26" x14ac:dyDescent="0.25">
      <c r="A8" s="1">
        <v>5</v>
      </c>
      <c r="B8" s="1" t="s">
        <v>28</v>
      </c>
      <c r="C8" s="1" t="s">
        <v>91</v>
      </c>
      <c r="D8" s="1"/>
      <c r="E8" s="1">
        <v>10</v>
      </c>
      <c r="F8" s="1">
        <v>100</v>
      </c>
      <c r="G8" s="5">
        <f t="shared" si="0"/>
        <v>9</v>
      </c>
      <c r="H8" s="5"/>
      <c r="I8" s="1">
        <v>1</v>
      </c>
      <c r="J8" s="1">
        <f t="shared" si="1"/>
        <v>9</v>
      </c>
      <c r="K8" s="1"/>
      <c r="L8" s="1">
        <f t="shared" si="2"/>
        <v>90</v>
      </c>
      <c r="M8" s="1">
        <v>30</v>
      </c>
      <c r="N8" s="5">
        <f>(M8-E8)/E8</f>
        <v>2</v>
      </c>
      <c r="O8" s="5">
        <f t="shared" si="4"/>
        <v>0</v>
      </c>
      <c r="P8" s="1">
        <v>100</v>
      </c>
      <c r="Q8" s="5">
        <f t="shared" si="3"/>
        <v>2.3333333333333335</v>
      </c>
      <c r="R8" s="1">
        <f t="shared" si="5"/>
        <v>70</v>
      </c>
      <c r="S8" s="5">
        <f>(P8-E8)/E8</f>
        <v>9</v>
      </c>
      <c r="T8" s="1">
        <v>7</v>
      </c>
      <c r="U8" s="1">
        <f t="shared" ref="U8:U10" si="6">(F8-T8*10)/10</f>
        <v>3</v>
      </c>
      <c r="V8" s="5">
        <f t="shared" ref="V8:V10" si="7">T8*10/F8</f>
        <v>0.7</v>
      </c>
      <c r="W8" s="5">
        <f t="shared" ref="W8:W11" si="8">(X8-T8)/T8</f>
        <v>0</v>
      </c>
      <c r="X8" s="1">
        <v>7</v>
      </c>
      <c r="Y8" s="1">
        <f>(P8-X8*10)/10</f>
        <v>3</v>
      </c>
      <c r="Z8" s="5">
        <f>X8*10/P8</f>
        <v>0.7</v>
      </c>
    </row>
    <row r="9" spans="1:26" x14ac:dyDescent="0.25">
      <c r="A9" s="1">
        <v>7</v>
      </c>
      <c r="B9" s="1" t="s">
        <v>34</v>
      </c>
      <c r="C9" s="1" t="s">
        <v>91</v>
      </c>
      <c r="D9" s="1"/>
      <c r="E9" s="1">
        <v>10</v>
      </c>
      <c r="F9" s="1">
        <v>40</v>
      </c>
      <c r="G9" s="5">
        <f t="shared" si="0"/>
        <v>3</v>
      </c>
      <c r="H9" s="5">
        <v>3</v>
      </c>
      <c r="I9" s="1">
        <v>0</v>
      </c>
      <c r="J9" s="1">
        <f t="shared" si="1"/>
        <v>3</v>
      </c>
      <c r="K9" s="1">
        <v>30</v>
      </c>
      <c r="L9" s="1">
        <f t="shared" si="2"/>
        <v>30</v>
      </c>
      <c r="M9" s="1">
        <v>40</v>
      </c>
      <c r="N9" s="5">
        <f>(M9-E9)/E9</f>
        <v>3</v>
      </c>
      <c r="O9" s="5">
        <f t="shared" si="4"/>
        <v>1.5</v>
      </c>
      <c r="P9" s="1">
        <v>100</v>
      </c>
      <c r="Q9" s="5">
        <f t="shared" si="3"/>
        <v>1.5</v>
      </c>
      <c r="R9" s="1">
        <f t="shared" si="5"/>
        <v>60</v>
      </c>
      <c r="S9" s="5">
        <f t="shared" ref="S9:S11" si="9">(P9-E9)/E9</f>
        <v>9</v>
      </c>
      <c r="T9" s="1">
        <v>2</v>
      </c>
      <c r="U9" s="1">
        <f t="shared" si="6"/>
        <v>2</v>
      </c>
      <c r="V9" s="5">
        <f t="shared" si="7"/>
        <v>0.5</v>
      </c>
      <c r="W9" s="5">
        <f t="shared" si="8"/>
        <v>0</v>
      </c>
      <c r="X9" s="1">
        <v>2</v>
      </c>
      <c r="Y9" s="1">
        <f>(P9-X9*10)/10</f>
        <v>8</v>
      </c>
      <c r="Z9" s="5">
        <f>X9*10/P9</f>
        <v>0.2</v>
      </c>
    </row>
    <row r="10" spans="1:26" x14ac:dyDescent="0.25">
      <c r="A10" s="1">
        <v>8</v>
      </c>
      <c r="B10" s="1" t="s">
        <v>63</v>
      </c>
      <c r="C10" s="1" t="s">
        <v>91</v>
      </c>
      <c r="D10" s="1" t="s">
        <v>86</v>
      </c>
      <c r="E10" s="1">
        <v>10</v>
      </c>
      <c r="F10" s="1">
        <v>60</v>
      </c>
      <c r="G10" s="5">
        <f t="shared" si="0"/>
        <v>5</v>
      </c>
      <c r="H10" s="5">
        <v>5</v>
      </c>
      <c r="I10" s="1">
        <v>0</v>
      </c>
      <c r="J10" s="1">
        <f t="shared" si="1"/>
        <v>5</v>
      </c>
      <c r="K10" s="1">
        <v>50</v>
      </c>
      <c r="L10" s="1">
        <f t="shared" si="2"/>
        <v>50</v>
      </c>
      <c r="M10" s="1"/>
      <c r="N10" s="5"/>
      <c r="O10" s="5">
        <f t="shared" si="4"/>
        <v>0.33333333333333331</v>
      </c>
      <c r="P10" s="1">
        <v>80</v>
      </c>
      <c r="Q10" s="5"/>
      <c r="R10" s="1"/>
      <c r="S10" s="5">
        <f t="shared" si="9"/>
        <v>7</v>
      </c>
      <c r="T10" s="1">
        <v>1</v>
      </c>
      <c r="U10" s="1">
        <f t="shared" si="6"/>
        <v>5</v>
      </c>
      <c r="V10" s="5">
        <f t="shared" si="7"/>
        <v>0.16666666666666666</v>
      </c>
      <c r="W10" s="5">
        <f t="shared" si="8"/>
        <v>3</v>
      </c>
      <c r="X10" s="1">
        <v>4</v>
      </c>
      <c r="Y10" s="1">
        <f>(P10-X10*10)/10</f>
        <v>4</v>
      </c>
      <c r="Z10" s="5">
        <f>X10*10/P10</f>
        <v>0.5</v>
      </c>
    </row>
    <row r="11" spans="1:26" x14ac:dyDescent="0.25">
      <c r="A11" s="1">
        <v>11</v>
      </c>
      <c r="B11" s="1" t="s">
        <v>85</v>
      </c>
      <c r="C11" s="1" t="s">
        <v>91</v>
      </c>
      <c r="D11" s="1" t="s">
        <v>86</v>
      </c>
      <c r="E11" s="1">
        <v>70</v>
      </c>
      <c r="F11" s="1"/>
      <c r="G11" s="5"/>
      <c r="H11" s="5"/>
      <c r="I11" s="1">
        <v>0</v>
      </c>
      <c r="J11" s="1"/>
      <c r="K11" s="1"/>
      <c r="L11" s="1"/>
      <c r="M11" s="1">
        <v>90</v>
      </c>
      <c r="N11" s="5">
        <f>(M11-E11)/E11</f>
        <v>0.2857142857142857</v>
      </c>
      <c r="O11" s="5"/>
      <c r="P11" s="1">
        <v>100</v>
      </c>
      <c r="Q11" s="5"/>
      <c r="R11" s="1">
        <f t="shared" ref="R11" si="10">P11-M11</f>
        <v>10</v>
      </c>
      <c r="S11" s="5">
        <f t="shared" si="9"/>
        <v>0.42857142857142855</v>
      </c>
      <c r="T11" s="1">
        <v>4</v>
      </c>
      <c r="U11" s="1"/>
      <c r="V11" s="5"/>
      <c r="W11" s="5">
        <f t="shared" si="8"/>
        <v>0</v>
      </c>
      <c r="X11" s="1">
        <v>4</v>
      </c>
      <c r="Y11" s="1">
        <f>(P11-X11*10)/10</f>
        <v>6</v>
      </c>
      <c r="Z11" s="5">
        <f>X11*10/P11</f>
        <v>0.4</v>
      </c>
    </row>
    <row r="13" spans="1:26" x14ac:dyDescent="0.25">
      <c r="A13" s="1">
        <v>4</v>
      </c>
      <c r="B13" s="1" t="s">
        <v>27</v>
      </c>
      <c r="C13" s="1" t="s">
        <v>90</v>
      </c>
      <c r="D13" s="1"/>
      <c r="E13" s="1">
        <v>30</v>
      </c>
      <c r="F13" s="1">
        <v>60</v>
      </c>
      <c r="G13" s="5">
        <f>(F13-E13)/E13</f>
        <v>1</v>
      </c>
      <c r="H13" s="5">
        <v>1</v>
      </c>
      <c r="I13" s="1">
        <v>0</v>
      </c>
      <c r="J13" s="1">
        <f>L13/10</f>
        <v>3</v>
      </c>
      <c r="K13" s="1">
        <v>30</v>
      </c>
      <c r="L13" s="1">
        <f>F13-E13</f>
        <v>30</v>
      </c>
      <c r="M13" s="1">
        <v>70</v>
      </c>
      <c r="N13" s="5">
        <f>(M13-E13)/E13</f>
        <v>1.3333333333333333</v>
      </c>
      <c r="O13" s="5">
        <f>(P13-F13)/F13</f>
        <v>0.5</v>
      </c>
      <c r="P13" s="1">
        <v>90</v>
      </c>
      <c r="Q13" s="5">
        <f>(P13-M13)/M13</f>
        <v>0.2857142857142857</v>
      </c>
      <c r="R13" s="1">
        <f>P13-M13</f>
        <v>20</v>
      </c>
      <c r="S13" s="5">
        <f>(P13-E13)/E13</f>
        <v>2</v>
      </c>
      <c r="T13" s="1">
        <v>2</v>
      </c>
      <c r="U13" s="1">
        <f>(F13-T13*10)/10</f>
        <v>4</v>
      </c>
      <c r="V13" s="5">
        <f>T13*10/F13</f>
        <v>0.33333333333333331</v>
      </c>
      <c r="W13" s="5">
        <f>(X13-T13)/T13</f>
        <v>0</v>
      </c>
      <c r="X13" s="1">
        <v>2</v>
      </c>
      <c r="Y13" s="1">
        <f>(P13-X13*10)/10</f>
        <v>7</v>
      </c>
      <c r="Z13" s="5">
        <f>X13*10/P13</f>
        <v>0.22222222222222221</v>
      </c>
    </row>
    <row r="14" spans="1:26" x14ac:dyDescent="0.25">
      <c r="A14" s="1">
        <v>9</v>
      </c>
      <c r="B14" s="1" t="s">
        <v>84</v>
      </c>
      <c r="C14" s="1" t="s">
        <v>90</v>
      </c>
      <c r="D14" s="1"/>
      <c r="E14" s="1">
        <v>40</v>
      </c>
      <c r="F14" s="1">
        <v>80</v>
      </c>
      <c r="G14" s="5">
        <f>(F14-E14)/E14</f>
        <v>1</v>
      </c>
      <c r="H14" s="5">
        <v>1</v>
      </c>
      <c r="I14" s="1">
        <v>0</v>
      </c>
      <c r="J14" s="1">
        <f>L14/10</f>
        <v>4</v>
      </c>
      <c r="K14" s="1">
        <v>40</v>
      </c>
      <c r="L14" s="1">
        <f>F14-E14</f>
        <v>40</v>
      </c>
      <c r="M14" s="1"/>
      <c r="N14" s="5"/>
      <c r="O14" s="5"/>
      <c r="P14" s="1"/>
      <c r="Q14" s="5"/>
      <c r="R14" s="1"/>
      <c r="S14" s="1"/>
      <c r="T14" s="1">
        <v>4</v>
      </c>
      <c r="U14" s="1">
        <f>(F14-T14*10)/10</f>
        <v>4</v>
      </c>
      <c r="V14" s="5">
        <f>T14*10/F14</f>
        <v>0.5</v>
      </c>
      <c r="W14" s="5">
        <f>(X14-T14)/T14</f>
        <v>1</v>
      </c>
      <c r="X14" s="1">
        <v>8</v>
      </c>
      <c r="Y14" s="1"/>
      <c r="Z14" s="5"/>
    </row>
    <row r="22" spans="1:26" x14ac:dyDescent="0.25">
      <c r="A22" s="1"/>
      <c r="B22" s="1"/>
      <c r="C22" s="8"/>
      <c r="D22" s="8"/>
      <c r="E22" s="23" t="s">
        <v>75</v>
      </c>
      <c r="F22" s="24"/>
      <c r="G22" s="24"/>
      <c r="H22" s="24"/>
      <c r="I22" s="24"/>
      <c r="J22" s="24"/>
      <c r="K22" s="24"/>
      <c r="L22" s="25"/>
      <c r="M22" s="23" t="s">
        <v>76</v>
      </c>
      <c r="N22" s="24"/>
      <c r="O22" s="24"/>
      <c r="P22" s="24"/>
      <c r="Q22" s="24"/>
      <c r="R22" s="25"/>
      <c r="S22" s="7"/>
      <c r="T22" s="26" t="s">
        <v>77</v>
      </c>
      <c r="U22" s="26"/>
      <c r="V22" s="26"/>
      <c r="W22" s="26"/>
      <c r="X22" s="26"/>
      <c r="Y22" s="26"/>
      <c r="Z22" s="26"/>
    </row>
    <row r="23" spans="1:26" x14ac:dyDescent="0.25">
      <c r="A23" s="1"/>
      <c r="B23" s="1"/>
      <c r="C23" s="8"/>
      <c r="D23" s="8"/>
      <c r="E23" s="23" t="s">
        <v>73</v>
      </c>
      <c r="F23" s="24"/>
      <c r="G23" s="24"/>
      <c r="H23" s="24"/>
      <c r="I23" s="24"/>
      <c r="J23" s="24"/>
      <c r="K23" s="24"/>
      <c r="L23" s="25"/>
      <c r="M23" s="23" t="s">
        <v>74</v>
      </c>
      <c r="N23" s="24"/>
      <c r="O23" s="24"/>
      <c r="P23" s="24"/>
      <c r="Q23" s="24"/>
      <c r="R23" s="25"/>
      <c r="S23" s="7"/>
      <c r="T23" s="26" t="s">
        <v>73</v>
      </c>
      <c r="U23" s="26"/>
      <c r="V23" s="26"/>
      <c r="W23" s="4"/>
      <c r="X23" s="26" t="s">
        <v>74</v>
      </c>
      <c r="Y23" s="26"/>
      <c r="Z23" s="26"/>
    </row>
    <row r="24" spans="1:26" x14ac:dyDescent="0.25">
      <c r="A24" s="1"/>
      <c r="B24" s="1"/>
      <c r="C24" s="1"/>
      <c r="D24" s="1"/>
      <c r="E24" s="1"/>
      <c r="F24" s="1" t="s">
        <v>56</v>
      </c>
      <c r="G24" s="5"/>
      <c r="H24" s="5"/>
      <c r="I24" s="1"/>
      <c r="J24" s="5"/>
      <c r="K24" s="5"/>
      <c r="L24" s="1"/>
      <c r="M24" s="1"/>
      <c r="N24" s="5"/>
      <c r="O24" s="1"/>
      <c r="P24" s="1"/>
      <c r="Q24" s="1"/>
      <c r="R24" s="1"/>
      <c r="S24" s="5"/>
      <c r="T24" s="1"/>
      <c r="U24" s="1"/>
      <c r="V24" s="5"/>
      <c r="W24" s="5"/>
      <c r="X24" s="1"/>
      <c r="Y24" s="1"/>
      <c r="Z24" s="5"/>
    </row>
    <row r="25" spans="1:26" x14ac:dyDescent="0.25">
      <c r="A25" s="1"/>
      <c r="B25" s="1" t="s">
        <v>20</v>
      </c>
      <c r="C25" s="1"/>
      <c r="D25" s="1"/>
      <c r="E25" s="1" t="s">
        <v>2</v>
      </c>
      <c r="F25" s="1" t="s">
        <v>3</v>
      </c>
      <c r="G25" s="5" t="s">
        <v>82</v>
      </c>
      <c r="H25" s="5" t="s">
        <v>88</v>
      </c>
      <c r="I25" s="1" t="s">
        <v>89</v>
      </c>
      <c r="J25" s="5" t="s">
        <v>83</v>
      </c>
      <c r="K25" s="5" t="s">
        <v>95</v>
      </c>
      <c r="L25" s="1" t="s">
        <v>30</v>
      </c>
      <c r="M25" s="1" t="s">
        <v>67</v>
      </c>
      <c r="N25" s="5" t="s">
        <v>80</v>
      </c>
      <c r="O25" s="1" t="s">
        <v>79</v>
      </c>
      <c r="P25" s="1" t="s">
        <v>68</v>
      </c>
      <c r="Q25" s="5" t="s">
        <v>82</v>
      </c>
      <c r="R25" s="1" t="s">
        <v>30</v>
      </c>
      <c r="S25" s="5" t="s">
        <v>81</v>
      </c>
      <c r="T25" s="1" t="s">
        <v>69</v>
      </c>
      <c r="U25" s="1" t="s">
        <v>72</v>
      </c>
      <c r="V25" s="5" t="s">
        <v>66</v>
      </c>
      <c r="W25" s="5" t="s">
        <v>78</v>
      </c>
      <c r="X25" s="1" t="s">
        <v>70</v>
      </c>
      <c r="Y25" s="1" t="s">
        <v>72</v>
      </c>
      <c r="Z25" s="5" t="s">
        <v>66</v>
      </c>
    </row>
    <row r="26" spans="1:26" x14ac:dyDescent="0.25">
      <c r="A26" s="1">
        <v>1</v>
      </c>
      <c r="B26" s="1" t="s">
        <v>21</v>
      </c>
      <c r="C26" s="1" t="s">
        <v>90</v>
      </c>
      <c r="D26" s="1"/>
      <c r="E26" s="1">
        <v>60</v>
      </c>
      <c r="F26" s="1">
        <v>90</v>
      </c>
      <c r="G26" s="5">
        <f>(F26-E26)/E26</f>
        <v>0.5</v>
      </c>
      <c r="H26" s="5">
        <v>0.5</v>
      </c>
      <c r="I26" s="1">
        <v>0</v>
      </c>
      <c r="J26" s="1">
        <f>L26/10</f>
        <v>3</v>
      </c>
      <c r="K26" s="1">
        <v>30</v>
      </c>
      <c r="L26" s="1">
        <f>F26-E26</f>
        <v>30</v>
      </c>
      <c r="M26" s="1">
        <v>70</v>
      </c>
      <c r="N26" s="5">
        <f t="shared" ref="N26:N30" si="11">(M26-E26)/E26</f>
        <v>0.16666666666666666</v>
      </c>
      <c r="O26" s="5">
        <f t="shared" ref="O26:O30" si="12">(P26-F26)/F26</f>
        <v>0.1111111111111111</v>
      </c>
      <c r="P26" s="1">
        <v>100</v>
      </c>
      <c r="Q26" s="5">
        <f t="shared" ref="Q26:Q30" si="13">(P26-M26)/M26</f>
        <v>0.42857142857142855</v>
      </c>
      <c r="R26" s="1">
        <f t="shared" ref="R26:R30" si="14">P26-M26</f>
        <v>30</v>
      </c>
      <c r="S26" s="5">
        <f t="shared" ref="S26:S30" si="15">(P26-E26)/E26</f>
        <v>0.66666666666666663</v>
      </c>
      <c r="T26" s="1">
        <v>10</v>
      </c>
      <c r="U26" s="1">
        <f t="shared" ref="U26:U30" si="16">(F26-T26*10)/10</f>
        <v>-1</v>
      </c>
      <c r="V26" s="5">
        <f t="shared" ref="V26:V30" si="17">T26*10/F26</f>
        <v>1.1111111111111112</v>
      </c>
      <c r="W26" s="5">
        <f t="shared" ref="W26:W30" si="18">(X26-T26)/T26</f>
        <v>0</v>
      </c>
      <c r="X26" s="1">
        <v>10</v>
      </c>
      <c r="Y26" s="1">
        <f t="shared" ref="Y26:Y30" si="19">(P26-X26*10)/10</f>
        <v>0</v>
      </c>
      <c r="Z26" s="5">
        <f t="shared" ref="Z26:Z30" si="20">X26*10/P26</f>
        <v>1</v>
      </c>
    </row>
    <row r="27" spans="1:26" x14ac:dyDescent="0.25">
      <c r="A27" s="1">
        <v>2</v>
      </c>
      <c r="B27" s="1" t="s">
        <v>22</v>
      </c>
      <c r="C27" s="1" t="s">
        <v>90</v>
      </c>
      <c r="D27" s="1"/>
      <c r="E27" s="1">
        <v>70</v>
      </c>
      <c r="F27" s="1">
        <v>80</v>
      </c>
      <c r="G27" s="5">
        <f t="shared" ref="G27:G30" si="21">(F27-E27)/E27</f>
        <v>0.14285714285714285</v>
      </c>
      <c r="H27" s="5">
        <v>0.14285714285714285</v>
      </c>
      <c r="I27" s="1">
        <v>0</v>
      </c>
      <c r="J27" s="1">
        <f t="shared" ref="J27:J30" si="22">L27/10</f>
        <v>1</v>
      </c>
      <c r="K27" s="1">
        <v>10</v>
      </c>
      <c r="L27" s="1">
        <f t="shared" ref="L27:L30" si="23">F27-E27</f>
        <v>10</v>
      </c>
      <c r="M27" s="1">
        <v>90</v>
      </c>
      <c r="N27" s="5">
        <f t="shared" si="11"/>
        <v>0.2857142857142857</v>
      </c>
      <c r="O27" s="5">
        <f t="shared" si="12"/>
        <v>0.125</v>
      </c>
      <c r="P27" s="1">
        <v>90</v>
      </c>
      <c r="Q27" s="5">
        <f t="shared" si="13"/>
        <v>0</v>
      </c>
      <c r="R27" s="1">
        <f t="shared" si="14"/>
        <v>0</v>
      </c>
      <c r="S27" s="5">
        <f t="shared" si="15"/>
        <v>0.2857142857142857</v>
      </c>
      <c r="T27" s="1">
        <v>5</v>
      </c>
      <c r="U27" s="1">
        <f t="shared" si="16"/>
        <v>3</v>
      </c>
      <c r="V27" s="5">
        <f t="shared" si="17"/>
        <v>0.625</v>
      </c>
      <c r="W27" s="5">
        <f t="shared" si="18"/>
        <v>0.2</v>
      </c>
      <c r="X27" s="1">
        <v>6</v>
      </c>
      <c r="Y27" s="1">
        <f t="shared" si="19"/>
        <v>3</v>
      </c>
      <c r="Z27" s="5">
        <f t="shared" si="20"/>
        <v>0.66666666666666663</v>
      </c>
    </row>
    <row r="28" spans="1:26" x14ac:dyDescent="0.25">
      <c r="A28" s="1">
        <v>5</v>
      </c>
      <c r="B28" s="1" t="s">
        <v>37</v>
      </c>
      <c r="C28" s="1" t="s">
        <v>90</v>
      </c>
      <c r="D28" s="1"/>
      <c r="E28" s="1">
        <v>20</v>
      </c>
      <c r="F28" s="1">
        <v>100</v>
      </c>
      <c r="G28" s="5">
        <f t="shared" si="21"/>
        <v>4</v>
      </c>
      <c r="H28" s="5"/>
      <c r="I28" s="1">
        <v>1</v>
      </c>
      <c r="J28" s="1">
        <f t="shared" si="22"/>
        <v>8</v>
      </c>
      <c r="K28" s="1"/>
      <c r="L28" s="1">
        <f t="shared" si="23"/>
        <v>80</v>
      </c>
      <c r="M28" s="1">
        <v>70</v>
      </c>
      <c r="N28" s="5">
        <f t="shared" si="11"/>
        <v>2.5</v>
      </c>
      <c r="O28" s="1">
        <f t="shared" si="12"/>
        <v>0</v>
      </c>
      <c r="P28" s="1">
        <v>100</v>
      </c>
      <c r="Q28" s="5">
        <f t="shared" si="13"/>
        <v>0.42857142857142855</v>
      </c>
      <c r="R28" s="1">
        <f t="shared" si="14"/>
        <v>30</v>
      </c>
      <c r="S28" s="5">
        <f t="shared" si="15"/>
        <v>4</v>
      </c>
      <c r="T28" s="1">
        <v>7</v>
      </c>
      <c r="U28" s="1">
        <f t="shared" si="16"/>
        <v>3</v>
      </c>
      <c r="V28" s="5">
        <f t="shared" si="17"/>
        <v>0.7</v>
      </c>
      <c r="W28" s="5">
        <f t="shared" si="18"/>
        <v>0.2857142857142857</v>
      </c>
      <c r="X28" s="1">
        <v>9</v>
      </c>
      <c r="Y28" s="1">
        <f t="shared" si="19"/>
        <v>1</v>
      </c>
      <c r="Z28" s="5">
        <f t="shared" si="20"/>
        <v>0.9</v>
      </c>
    </row>
    <row r="29" spans="1:26" x14ac:dyDescent="0.25">
      <c r="A29" s="1">
        <v>6</v>
      </c>
      <c r="B29" s="1" t="s">
        <v>36</v>
      </c>
      <c r="C29" s="1" t="s">
        <v>90</v>
      </c>
      <c r="D29" s="1"/>
      <c r="E29" s="1">
        <v>20</v>
      </c>
      <c r="F29" s="1">
        <v>100</v>
      </c>
      <c r="G29" s="5">
        <f t="shared" si="21"/>
        <v>4</v>
      </c>
      <c r="H29" s="5"/>
      <c r="I29" s="1">
        <v>1</v>
      </c>
      <c r="J29" s="1">
        <f t="shared" si="22"/>
        <v>8</v>
      </c>
      <c r="K29" s="1"/>
      <c r="L29" s="1">
        <f t="shared" si="23"/>
        <v>80</v>
      </c>
      <c r="M29" s="1">
        <v>70</v>
      </c>
      <c r="N29" s="5">
        <f t="shared" si="11"/>
        <v>2.5</v>
      </c>
      <c r="O29" s="1">
        <f t="shared" si="12"/>
        <v>0</v>
      </c>
      <c r="P29" s="1">
        <v>100</v>
      </c>
      <c r="Q29" s="5">
        <f t="shared" si="13"/>
        <v>0.42857142857142855</v>
      </c>
      <c r="R29" s="1">
        <f t="shared" si="14"/>
        <v>30</v>
      </c>
      <c r="S29" s="5">
        <f t="shared" si="15"/>
        <v>4</v>
      </c>
      <c r="T29" s="1">
        <v>6</v>
      </c>
      <c r="U29" s="1">
        <f t="shared" si="16"/>
        <v>4</v>
      </c>
      <c r="V29" s="5">
        <f t="shared" si="17"/>
        <v>0.6</v>
      </c>
      <c r="W29" s="5">
        <f t="shared" si="18"/>
        <v>0.33333333333333331</v>
      </c>
      <c r="X29" s="1">
        <v>8</v>
      </c>
      <c r="Y29" s="1">
        <f t="shared" si="19"/>
        <v>2</v>
      </c>
      <c r="Z29" s="5">
        <f t="shared" si="20"/>
        <v>0.8</v>
      </c>
    </row>
    <row r="30" spans="1:26" x14ac:dyDescent="0.25">
      <c r="A30" s="1">
        <v>7</v>
      </c>
      <c r="B30" s="1" t="s">
        <v>38</v>
      </c>
      <c r="C30" s="1" t="s">
        <v>90</v>
      </c>
      <c r="D30" s="1"/>
      <c r="E30" s="1">
        <v>50</v>
      </c>
      <c r="F30" s="1">
        <v>90</v>
      </c>
      <c r="G30" s="5">
        <f t="shared" si="21"/>
        <v>0.8</v>
      </c>
      <c r="H30" s="5">
        <v>0.8</v>
      </c>
      <c r="I30" s="1">
        <v>0</v>
      </c>
      <c r="J30" s="1">
        <f t="shared" si="22"/>
        <v>4</v>
      </c>
      <c r="K30" s="1">
        <v>40</v>
      </c>
      <c r="L30" s="1">
        <f t="shared" si="23"/>
        <v>40</v>
      </c>
      <c r="M30" s="1">
        <v>100</v>
      </c>
      <c r="N30" s="5">
        <f t="shared" si="11"/>
        <v>1</v>
      </c>
      <c r="O30" s="5">
        <f t="shared" si="12"/>
        <v>0.1111111111111111</v>
      </c>
      <c r="P30" s="1">
        <v>100</v>
      </c>
      <c r="Q30" s="5">
        <f t="shared" si="13"/>
        <v>0</v>
      </c>
      <c r="R30" s="1">
        <f t="shared" si="14"/>
        <v>0</v>
      </c>
      <c r="S30" s="5">
        <f t="shared" si="15"/>
        <v>1</v>
      </c>
      <c r="T30" s="1">
        <v>9</v>
      </c>
      <c r="U30" s="1">
        <f t="shared" si="16"/>
        <v>0</v>
      </c>
      <c r="V30" s="5">
        <f t="shared" si="17"/>
        <v>1</v>
      </c>
      <c r="W30" s="5">
        <f t="shared" si="18"/>
        <v>0.1111111111111111</v>
      </c>
      <c r="X30" s="1">
        <v>10</v>
      </c>
      <c r="Y30" s="1">
        <f t="shared" si="19"/>
        <v>0</v>
      </c>
      <c r="Z30" s="5">
        <f t="shared" si="20"/>
        <v>1</v>
      </c>
    </row>
    <row r="33" spans="1:26" x14ac:dyDescent="0.25">
      <c r="A33" s="1">
        <v>3</v>
      </c>
      <c r="B33" s="1" t="s">
        <v>23</v>
      </c>
      <c r="C33" s="1" t="s">
        <v>91</v>
      </c>
      <c r="D33" s="1"/>
      <c r="E33" s="1">
        <v>60</v>
      </c>
      <c r="F33" s="1">
        <v>80</v>
      </c>
      <c r="G33" s="5">
        <f>(F33-E33)/E33</f>
        <v>0.33333333333333331</v>
      </c>
      <c r="H33" s="5">
        <v>0.33333333333333331</v>
      </c>
      <c r="I33" s="1">
        <v>0</v>
      </c>
      <c r="J33" s="1">
        <f>L33/10</f>
        <v>2</v>
      </c>
      <c r="K33" s="1">
        <v>20</v>
      </c>
      <c r="L33" s="1">
        <f>F33-E33</f>
        <v>20</v>
      </c>
      <c r="M33" s="1">
        <v>80</v>
      </c>
      <c r="N33" s="5">
        <f>(M33-E33)/E33</f>
        <v>0.33333333333333331</v>
      </c>
      <c r="O33" s="5">
        <f>(P33-F33)/F33</f>
        <v>0.25</v>
      </c>
      <c r="P33" s="1">
        <v>100</v>
      </c>
      <c r="Q33" s="5">
        <f>(P33-M33)/M33</f>
        <v>0.25</v>
      </c>
      <c r="R33" s="1">
        <f>P33-M33</f>
        <v>20</v>
      </c>
      <c r="S33" s="5">
        <f>(P33-E33)/E33</f>
        <v>0.66666666666666663</v>
      </c>
      <c r="T33" s="1">
        <v>5</v>
      </c>
      <c r="U33" s="1">
        <f>(F33-T33*10)/10</f>
        <v>3</v>
      </c>
      <c r="V33" s="5">
        <f>T33*10/F33</f>
        <v>0.625</v>
      </c>
      <c r="W33" s="5">
        <f>(X33-T33)/T33</f>
        <v>0.8</v>
      </c>
      <c r="X33" s="1">
        <v>9</v>
      </c>
      <c r="Y33" s="1">
        <f>(P33-X33*10)/10</f>
        <v>1</v>
      </c>
      <c r="Z33" s="5">
        <f>X33*10/P33</f>
        <v>0.9</v>
      </c>
    </row>
    <row r="34" spans="1:26" x14ac:dyDescent="0.25">
      <c r="A34" s="1">
        <v>4</v>
      </c>
      <c r="B34" s="1" t="s">
        <v>33</v>
      </c>
      <c r="C34" s="1" t="s">
        <v>91</v>
      </c>
      <c r="D34" s="1"/>
      <c r="E34" s="1">
        <v>30</v>
      </c>
      <c r="F34" s="1">
        <v>60</v>
      </c>
      <c r="G34" s="5">
        <f>(F34-E34)/E34</f>
        <v>1</v>
      </c>
      <c r="H34" s="5">
        <v>1</v>
      </c>
      <c r="I34" s="1">
        <v>0</v>
      </c>
      <c r="J34" s="1">
        <f>L34/10</f>
        <v>3</v>
      </c>
      <c r="K34" s="1">
        <v>30</v>
      </c>
      <c r="L34" s="1">
        <f>F34-E34</f>
        <v>30</v>
      </c>
      <c r="M34" s="1">
        <v>80</v>
      </c>
      <c r="N34" s="5">
        <f>(M34-E34)/E34</f>
        <v>1.6666666666666667</v>
      </c>
      <c r="O34" s="5">
        <f>(P34-F34)/F34</f>
        <v>0.5</v>
      </c>
      <c r="P34" s="1">
        <v>90</v>
      </c>
      <c r="Q34" s="5">
        <f>(P34-M34)/M34</f>
        <v>0.125</v>
      </c>
      <c r="R34" s="1">
        <f>P34-M34</f>
        <v>10</v>
      </c>
      <c r="S34" s="5">
        <f>(P34-E34)/E34</f>
        <v>2</v>
      </c>
      <c r="T34" s="1">
        <v>3</v>
      </c>
      <c r="U34" s="1">
        <f>(F34-T34*10)/10</f>
        <v>3</v>
      </c>
      <c r="V34" s="5">
        <f>T34*10/F34</f>
        <v>0.5</v>
      </c>
      <c r="W34" s="5">
        <f>(X34-T34)/T34</f>
        <v>1</v>
      </c>
      <c r="X34" s="1">
        <v>6</v>
      </c>
      <c r="Y34" s="1">
        <f>(P34-X34*10)/10</f>
        <v>3</v>
      </c>
      <c r="Z34" s="5">
        <f>X34*10/P34</f>
        <v>0.66666666666666663</v>
      </c>
    </row>
  </sheetData>
  <mergeCells count="14">
    <mergeCell ref="E22:L22"/>
    <mergeCell ref="M22:R22"/>
    <mergeCell ref="T22:Z22"/>
    <mergeCell ref="E23:L23"/>
    <mergeCell ref="M23:R23"/>
    <mergeCell ref="T23:V23"/>
    <mergeCell ref="X23:Z23"/>
    <mergeCell ref="E1:L1"/>
    <mergeCell ref="M1:R1"/>
    <mergeCell ref="T1:Z1"/>
    <mergeCell ref="E2:L2"/>
    <mergeCell ref="M2:R2"/>
    <mergeCell ref="T2:V2"/>
    <mergeCell ref="X2:Z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3"/>
  <sheetViews>
    <sheetView topLeftCell="A112" workbookViewId="0">
      <selection activeCell="B136" sqref="B136:D148"/>
    </sheetView>
  </sheetViews>
  <sheetFormatPr defaultRowHeight="15" x14ac:dyDescent="0.25"/>
  <cols>
    <col min="2" max="2" width="51.42578125" bestFit="1" customWidth="1"/>
  </cols>
  <sheetData>
    <row r="1" spans="1:4" x14ac:dyDescent="0.25">
      <c r="A1" t="s">
        <v>41</v>
      </c>
    </row>
    <row r="2" spans="1:4" x14ac:dyDescent="0.25">
      <c r="A2">
        <v>1</v>
      </c>
      <c r="B2" t="s">
        <v>39</v>
      </c>
    </row>
    <row r="5" spans="1:4" x14ac:dyDescent="0.25">
      <c r="B5" t="s">
        <v>32</v>
      </c>
    </row>
    <row r="6" spans="1:4" ht="15.75" thickBot="1" x14ac:dyDescent="0.3"/>
    <row r="7" spans="1:4" x14ac:dyDescent="0.25">
      <c r="B7" s="10"/>
      <c r="C7" s="10" t="s">
        <v>8</v>
      </c>
      <c r="D7" s="10" t="s">
        <v>9</v>
      </c>
    </row>
    <row r="8" spans="1:4" x14ac:dyDescent="0.25">
      <c r="B8" t="s">
        <v>10</v>
      </c>
      <c r="C8">
        <v>44.285714285714285</v>
      </c>
      <c r="D8">
        <v>25.454545454545453</v>
      </c>
    </row>
    <row r="9" spans="1:4" x14ac:dyDescent="0.25">
      <c r="B9" t="s">
        <v>11</v>
      </c>
      <c r="C9">
        <v>428.57142857142844</v>
      </c>
      <c r="D9">
        <v>507.27272727272731</v>
      </c>
    </row>
    <row r="10" spans="1:4" x14ac:dyDescent="0.25">
      <c r="B10" t="s">
        <v>12</v>
      </c>
      <c r="C10">
        <v>7</v>
      </c>
      <c r="D10">
        <v>11</v>
      </c>
    </row>
    <row r="11" spans="1:4" x14ac:dyDescent="0.25">
      <c r="B11" t="s">
        <v>13</v>
      </c>
      <c r="C11">
        <v>0</v>
      </c>
    </row>
    <row r="12" spans="1:4" x14ac:dyDescent="0.25">
      <c r="B12" t="s">
        <v>14</v>
      </c>
      <c r="C12">
        <v>14</v>
      </c>
    </row>
    <row r="13" spans="1:4" x14ac:dyDescent="0.25">
      <c r="B13" t="s">
        <v>15</v>
      </c>
      <c r="C13">
        <v>1.8175907030109364</v>
      </c>
    </row>
    <row r="14" spans="1:4" x14ac:dyDescent="0.25">
      <c r="B14" t="s">
        <v>16</v>
      </c>
      <c r="C14">
        <v>4.5293251044479073E-2</v>
      </c>
    </row>
    <row r="15" spans="1:4" x14ac:dyDescent="0.25">
      <c r="B15" t="s">
        <v>17</v>
      </c>
      <c r="C15">
        <v>1.7613101357748921</v>
      </c>
    </row>
    <row r="16" spans="1:4" x14ac:dyDescent="0.25">
      <c r="B16" t="s">
        <v>18</v>
      </c>
      <c r="C16">
        <v>9.0586502088958146E-2</v>
      </c>
    </row>
    <row r="17" spans="1:4" ht="15.75" thickBot="1" x14ac:dyDescent="0.3">
      <c r="B17" s="9" t="s">
        <v>19</v>
      </c>
      <c r="C17" s="9">
        <v>2.1447866879178044</v>
      </c>
      <c r="D17" s="9"/>
    </row>
    <row r="19" spans="1:4" x14ac:dyDescent="0.25">
      <c r="B19" t="s">
        <v>110</v>
      </c>
    </row>
    <row r="20" spans="1:4" x14ac:dyDescent="0.25">
      <c r="A20" t="s">
        <v>42</v>
      </c>
    </row>
    <row r="21" spans="1:4" x14ac:dyDescent="0.25">
      <c r="A21">
        <v>2.1</v>
      </c>
      <c r="B21" t="s">
        <v>43</v>
      </c>
    </row>
    <row r="24" spans="1:4" x14ac:dyDescent="0.25">
      <c r="B24" t="s">
        <v>32</v>
      </c>
    </row>
    <row r="25" spans="1:4" ht="15.75" thickBot="1" x14ac:dyDescent="0.3"/>
    <row r="26" spans="1:4" x14ac:dyDescent="0.25">
      <c r="B26" s="10"/>
      <c r="C26" s="10" t="s">
        <v>8</v>
      </c>
      <c r="D26" s="10" t="s">
        <v>9</v>
      </c>
    </row>
    <row r="27" spans="1:4" x14ac:dyDescent="0.25">
      <c r="B27" t="s">
        <v>10</v>
      </c>
      <c r="C27">
        <v>6</v>
      </c>
      <c r="D27">
        <v>41.428571428571431</v>
      </c>
    </row>
    <row r="28" spans="1:4" x14ac:dyDescent="0.25">
      <c r="B28" t="s">
        <v>11</v>
      </c>
      <c r="C28">
        <v>80</v>
      </c>
      <c r="D28">
        <v>780.95238095238108</v>
      </c>
    </row>
    <row r="29" spans="1:4" x14ac:dyDescent="0.25">
      <c r="B29" t="s">
        <v>12</v>
      </c>
      <c r="C29">
        <v>5</v>
      </c>
      <c r="D29">
        <v>7</v>
      </c>
    </row>
    <row r="30" spans="1:4" x14ac:dyDescent="0.25">
      <c r="B30" t="s">
        <v>13</v>
      </c>
      <c r="C30">
        <v>0</v>
      </c>
    </row>
    <row r="31" spans="1:4" x14ac:dyDescent="0.25">
      <c r="B31" t="s">
        <v>14</v>
      </c>
      <c r="C31">
        <v>8</v>
      </c>
    </row>
    <row r="32" spans="1:4" x14ac:dyDescent="0.25">
      <c r="B32" t="s">
        <v>15</v>
      </c>
      <c r="C32">
        <v>-3.1368121467002146</v>
      </c>
    </row>
    <row r="33" spans="1:4" x14ac:dyDescent="0.25">
      <c r="B33" t="s">
        <v>16</v>
      </c>
      <c r="C33">
        <v>6.9359159751909054E-3</v>
      </c>
    </row>
    <row r="34" spans="1:4" x14ac:dyDescent="0.25">
      <c r="B34" t="s">
        <v>17</v>
      </c>
      <c r="C34">
        <v>1.8595480375308981</v>
      </c>
    </row>
    <row r="35" spans="1:4" x14ac:dyDescent="0.25">
      <c r="B35" t="s">
        <v>18</v>
      </c>
      <c r="C35">
        <v>1.3871831950381811E-2</v>
      </c>
    </row>
    <row r="36" spans="1:4" ht="15.75" thickBot="1" x14ac:dyDescent="0.3">
      <c r="B36" s="9" t="s">
        <v>19</v>
      </c>
      <c r="C36" s="9">
        <v>2.3060041352041671</v>
      </c>
      <c r="D36" s="9"/>
    </row>
    <row r="38" spans="1:4" x14ac:dyDescent="0.25">
      <c r="B38" t="s">
        <v>40</v>
      </c>
    </row>
    <row r="40" spans="1:4" x14ac:dyDescent="0.25">
      <c r="A40">
        <v>2.2000000000000002</v>
      </c>
      <c r="B40" t="s">
        <v>44</v>
      </c>
    </row>
    <row r="43" spans="1:4" x14ac:dyDescent="0.25">
      <c r="B43" t="s">
        <v>32</v>
      </c>
    </row>
    <row r="44" spans="1:4" ht="15.75" thickBot="1" x14ac:dyDescent="0.3"/>
    <row r="45" spans="1:4" x14ac:dyDescent="0.25">
      <c r="B45" s="10"/>
      <c r="C45" s="10" t="s">
        <v>8</v>
      </c>
      <c r="D45" s="10" t="s">
        <v>9</v>
      </c>
    </row>
    <row r="46" spans="1:4" x14ac:dyDescent="0.25">
      <c r="B46" t="s">
        <v>10</v>
      </c>
      <c r="C46">
        <v>6</v>
      </c>
      <c r="D46">
        <v>47</v>
      </c>
    </row>
    <row r="47" spans="1:4" x14ac:dyDescent="0.25">
      <c r="B47" t="s">
        <v>11</v>
      </c>
      <c r="C47">
        <v>80</v>
      </c>
      <c r="D47">
        <v>401.11111111111109</v>
      </c>
    </row>
    <row r="48" spans="1:4" x14ac:dyDescent="0.25">
      <c r="B48" t="s">
        <v>12</v>
      </c>
      <c r="C48">
        <v>5</v>
      </c>
      <c r="D48">
        <v>10</v>
      </c>
    </row>
    <row r="49" spans="1:4" x14ac:dyDescent="0.25">
      <c r="B49" t="s">
        <v>13</v>
      </c>
      <c r="C49">
        <v>0</v>
      </c>
    </row>
    <row r="50" spans="1:4" x14ac:dyDescent="0.25">
      <c r="B50" t="s">
        <v>14</v>
      </c>
      <c r="C50">
        <v>13</v>
      </c>
    </row>
    <row r="51" spans="1:4" x14ac:dyDescent="0.25">
      <c r="B51" t="s">
        <v>15</v>
      </c>
      <c r="C51">
        <v>-5.4734281617268135</v>
      </c>
    </row>
    <row r="52" spans="1:4" x14ac:dyDescent="0.25">
      <c r="B52" t="s">
        <v>16</v>
      </c>
      <c r="C52">
        <v>5.3434196864659174E-5</v>
      </c>
    </row>
    <row r="53" spans="1:4" x14ac:dyDescent="0.25">
      <c r="B53" t="s">
        <v>17</v>
      </c>
      <c r="C53">
        <v>1.7709333959868729</v>
      </c>
    </row>
    <row r="54" spans="1:4" x14ac:dyDescent="0.25">
      <c r="B54" t="s">
        <v>18</v>
      </c>
      <c r="C54">
        <v>1.0686839372931835E-4</v>
      </c>
    </row>
    <row r="55" spans="1:4" ht="15.75" thickBot="1" x14ac:dyDescent="0.3">
      <c r="B55" s="9" t="s">
        <v>19</v>
      </c>
      <c r="C55" s="9">
        <v>2.1603686564627926</v>
      </c>
      <c r="D55" s="9"/>
    </row>
    <row r="57" spans="1:4" x14ac:dyDescent="0.25">
      <c r="B57" t="s">
        <v>45</v>
      </c>
    </row>
    <row r="60" spans="1:4" x14ac:dyDescent="0.25">
      <c r="B60" t="s">
        <v>46</v>
      </c>
    </row>
    <row r="61" spans="1:4" x14ac:dyDescent="0.25">
      <c r="A61">
        <v>2.2999999999999998</v>
      </c>
      <c r="B61" t="s">
        <v>109</v>
      </c>
    </row>
    <row r="64" spans="1:4" x14ac:dyDescent="0.25">
      <c r="B64" t="s">
        <v>32</v>
      </c>
    </row>
    <row r="65" spans="2:4" ht="15.75" thickBot="1" x14ac:dyDescent="0.3"/>
    <row r="66" spans="2:4" x14ac:dyDescent="0.25">
      <c r="B66" s="10"/>
      <c r="C66" s="10" t="s">
        <v>8</v>
      </c>
      <c r="D66" s="10" t="s">
        <v>9</v>
      </c>
    </row>
    <row r="67" spans="2:4" x14ac:dyDescent="0.25">
      <c r="B67" t="s">
        <v>10</v>
      </c>
      <c r="C67">
        <v>41.428571428571431</v>
      </c>
      <c r="D67">
        <v>47</v>
      </c>
    </row>
    <row r="68" spans="2:4" x14ac:dyDescent="0.25">
      <c r="B68" t="s">
        <v>11</v>
      </c>
      <c r="C68">
        <v>780.95238095238108</v>
      </c>
      <c r="D68">
        <v>401.11111111111109</v>
      </c>
    </row>
    <row r="69" spans="2:4" x14ac:dyDescent="0.25">
      <c r="B69" t="s">
        <v>12</v>
      </c>
      <c r="C69">
        <v>7</v>
      </c>
      <c r="D69">
        <v>10</v>
      </c>
    </row>
    <row r="70" spans="2:4" x14ac:dyDescent="0.25">
      <c r="B70" t="s">
        <v>13</v>
      </c>
      <c r="C70">
        <v>0</v>
      </c>
    </row>
    <row r="71" spans="2:4" x14ac:dyDescent="0.25">
      <c r="B71" t="s">
        <v>14</v>
      </c>
      <c r="C71">
        <v>10</v>
      </c>
    </row>
    <row r="72" spans="2:4" x14ac:dyDescent="0.25">
      <c r="B72" t="s">
        <v>15</v>
      </c>
      <c r="C72">
        <v>-0.45238532686855937</v>
      </c>
    </row>
    <row r="73" spans="2:4" x14ac:dyDescent="0.25">
      <c r="B73" t="s">
        <v>16</v>
      </c>
      <c r="C73">
        <v>0.33032329059345361</v>
      </c>
    </row>
    <row r="74" spans="2:4" x14ac:dyDescent="0.25">
      <c r="B74" t="s">
        <v>17</v>
      </c>
      <c r="C74">
        <v>1.812461122811676</v>
      </c>
    </row>
    <row r="75" spans="2:4" x14ac:dyDescent="0.25">
      <c r="B75" t="s">
        <v>18</v>
      </c>
      <c r="C75">
        <v>0.66064658118690722</v>
      </c>
    </row>
    <row r="76" spans="2:4" ht="15.75" thickBot="1" x14ac:dyDescent="0.3">
      <c r="B76" s="9" t="s">
        <v>19</v>
      </c>
      <c r="C76" s="9">
        <v>2.2281388519862744</v>
      </c>
      <c r="D76" s="9"/>
    </row>
    <row r="79" spans="2:4" x14ac:dyDescent="0.25">
      <c r="B79" t="s">
        <v>47</v>
      </c>
    </row>
    <row r="81" spans="1:2" x14ac:dyDescent="0.25">
      <c r="B81" t="s">
        <v>48</v>
      </c>
    </row>
    <row r="82" spans="1:2" x14ac:dyDescent="0.25">
      <c r="B82" t="s">
        <v>58</v>
      </c>
    </row>
    <row r="83" spans="1:2" x14ac:dyDescent="0.25">
      <c r="B83" t="s">
        <v>49</v>
      </c>
    </row>
    <row r="84" spans="1:2" x14ac:dyDescent="0.25">
      <c r="B84" t="s">
        <v>57</v>
      </c>
    </row>
    <row r="85" spans="1:2" x14ac:dyDescent="0.25">
      <c r="B85" t="s">
        <v>50</v>
      </c>
    </row>
    <row r="87" spans="1:2" x14ac:dyDescent="0.25">
      <c r="B87" t="s">
        <v>51</v>
      </c>
    </row>
    <row r="88" spans="1:2" x14ac:dyDescent="0.25">
      <c r="B88" t="s">
        <v>52</v>
      </c>
    </row>
    <row r="90" spans="1:2" x14ac:dyDescent="0.25">
      <c r="A90">
        <v>2.2999999999999998</v>
      </c>
      <c r="B90" t="s">
        <v>93</v>
      </c>
    </row>
    <row r="92" spans="1:2" x14ac:dyDescent="0.25">
      <c r="B92" t="s">
        <v>99</v>
      </c>
    </row>
    <row r="93" spans="1:2" x14ac:dyDescent="0.25">
      <c r="B93" t="s">
        <v>94</v>
      </c>
    </row>
    <row r="94" spans="1:2" x14ac:dyDescent="0.25">
      <c r="B94" t="s">
        <v>97</v>
      </c>
    </row>
    <row r="97" spans="2:4" x14ac:dyDescent="0.25">
      <c r="B97" t="s">
        <v>32</v>
      </c>
    </row>
    <row r="98" spans="2:4" ht="15.75" thickBot="1" x14ac:dyDescent="0.3"/>
    <row r="99" spans="2:4" x14ac:dyDescent="0.25">
      <c r="B99" s="10"/>
      <c r="C99" s="10" t="s">
        <v>8</v>
      </c>
      <c r="D99" s="10" t="s">
        <v>9</v>
      </c>
    </row>
    <row r="100" spans="2:4" x14ac:dyDescent="0.25">
      <c r="B100" t="s">
        <v>10</v>
      </c>
      <c r="C100">
        <v>26</v>
      </c>
      <c r="D100">
        <v>42.222222222222221</v>
      </c>
    </row>
    <row r="101" spans="2:4" x14ac:dyDescent="0.25">
      <c r="B101" t="s">
        <v>11</v>
      </c>
      <c r="C101">
        <v>130</v>
      </c>
      <c r="D101">
        <v>194.44444444444434</v>
      </c>
    </row>
    <row r="102" spans="2:4" x14ac:dyDescent="0.25">
      <c r="B102" t="s">
        <v>12</v>
      </c>
      <c r="C102">
        <v>5</v>
      </c>
      <c r="D102">
        <v>9</v>
      </c>
    </row>
    <row r="103" spans="2:4" x14ac:dyDescent="0.25">
      <c r="B103" t="s">
        <v>13</v>
      </c>
      <c r="C103">
        <v>0</v>
      </c>
    </row>
    <row r="104" spans="2:4" x14ac:dyDescent="0.25">
      <c r="B104" t="s">
        <v>14</v>
      </c>
      <c r="C104">
        <v>10</v>
      </c>
    </row>
    <row r="105" spans="2:4" x14ac:dyDescent="0.25">
      <c r="B105" t="s">
        <v>15</v>
      </c>
      <c r="C105">
        <v>-2.351171686363033</v>
      </c>
    </row>
    <row r="106" spans="2:4" x14ac:dyDescent="0.25">
      <c r="B106" t="s">
        <v>16</v>
      </c>
      <c r="C106">
        <v>2.0279751428148779E-2</v>
      </c>
    </row>
    <row r="107" spans="2:4" x14ac:dyDescent="0.25">
      <c r="B107" t="s">
        <v>17</v>
      </c>
      <c r="C107">
        <v>1.812461122811676</v>
      </c>
    </row>
    <row r="108" spans="2:4" x14ac:dyDescent="0.25">
      <c r="B108" t="s">
        <v>18</v>
      </c>
      <c r="C108">
        <v>4.0559502856297558E-2</v>
      </c>
    </row>
    <row r="109" spans="2:4" ht="15.75" thickBot="1" x14ac:dyDescent="0.3">
      <c r="B109" s="9" t="s">
        <v>19</v>
      </c>
      <c r="C109" s="9">
        <v>2.2281388519862744</v>
      </c>
      <c r="D109" s="9"/>
    </row>
    <row r="111" spans="2:4" x14ac:dyDescent="0.25">
      <c r="B111" t="s">
        <v>98</v>
      </c>
    </row>
    <row r="112" spans="2:4" x14ac:dyDescent="0.25">
      <c r="B112" t="s">
        <v>103</v>
      </c>
    </row>
    <row r="113" spans="2:4" x14ac:dyDescent="0.25">
      <c r="B113" t="s">
        <v>100</v>
      </c>
    </row>
    <row r="114" spans="2:4" x14ac:dyDescent="0.25">
      <c r="B114" t="s">
        <v>101</v>
      </c>
    </row>
    <row r="116" spans="2:4" x14ac:dyDescent="0.25">
      <c r="B116" t="s">
        <v>102</v>
      </c>
    </row>
    <row r="119" spans="2:4" x14ac:dyDescent="0.25">
      <c r="B119" t="s">
        <v>32</v>
      </c>
    </row>
    <row r="120" spans="2:4" ht="15.75" thickBot="1" x14ac:dyDescent="0.3"/>
    <row r="121" spans="2:4" x14ac:dyDescent="0.25">
      <c r="B121" s="10"/>
      <c r="C121" s="10" t="s">
        <v>8</v>
      </c>
      <c r="D121" s="10" t="s">
        <v>9</v>
      </c>
    </row>
    <row r="122" spans="2:4" x14ac:dyDescent="0.25">
      <c r="B122" t="s">
        <v>10</v>
      </c>
      <c r="C122">
        <v>53.333333333333336</v>
      </c>
      <c r="D122">
        <v>25</v>
      </c>
    </row>
    <row r="123" spans="2:4" x14ac:dyDescent="0.25">
      <c r="B123" t="s">
        <v>11</v>
      </c>
      <c r="C123">
        <v>546.6666666666664</v>
      </c>
      <c r="D123">
        <v>50</v>
      </c>
    </row>
    <row r="124" spans="2:4" x14ac:dyDescent="0.25">
      <c r="B124" t="s">
        <v>12</v>
      </c>
      <c r="C124">
        <v>6</v>
      </c>
      <c r="D124">
        <v>2</v>
      </c>
    </row>
    <row r="125" spans="2:4" x14ac:dyDescent="0.25">
      <c r="B125" t="s">
        <v>13</v>
      </c>
      <c r="C125">
        <v>0</v>
      </c>
    </row>
    <row r="126" spans="2:4" x14ac:dyDescent="0.25">
      <c r="B126" t="s">
        <v>14</v>
      </c>
      <c r="C126">
        <v>6</v>
      </c>
    </row>
    <row r="127" spans="2:4" x14ac:dyDescent="0.25">
      <c r="B127" t="s">
        <v>15</v>
      </c>
      <c r="C127">
        <v>2.6294249557814209</v>
      </c>
    </row>
    <row r="128" spans="2:4" x14ac:dyDescent="0.25">
      <c r="B128" t="s">
        <v>16</v>
      </c>
      <c r="C128">
        <v>1.9544845905810862E-2</v>
      </c>
    </row>
    <row r="129" spans="2:4" x14ac:dyDescent="0.25">
      <c r="B129" t="s">
        <v>17</v>
      </c>
      <c r="C129">
        <v>1.9431802805153031</v>
      </c>
    </row>
    <row r="130" spans="2:4" x14ac:dyDescent="0.25">
      <c r="B130" t="s">
        <v>18</v>
      </c>
      <c r="C130">
        <v>3.9089691811621724E-2</v>
      </c>
    </row>
    <row r="131" spans="2:4" ht="15.75" thickBot="1" x14ac:dyDescent="0.3">
      <c r="B131" s="9" t="s">
        <v>19</v>
      </c>
      <c r="C131" s="9">
        <v>2.4469118511449697</v>
      </c>
      <c r="D131" s="9"/>
    </row>
    <row r="133" spans="2:4" x14ac:dyDescent="0.25">
      <c r="B133" t="s">
        <v>108</v>
      </c>
    </row>
    <row r="136" spans="2:4" x14ac:dyDescent="0.25">
      <c r="B136" t="s">
        <v>32</v>
      </c>
    </row>
    <row r="137" spans="2:4" ht="15.75" thickBot="1" x14ac:dyDescent="0.3"/>
    <row r="138" spans="2:4" x14ac:dyDescent="0.25">
      <c r="B138" s="10"/>
      <c r="C138" s="10" t="s">
        <v>8</v>
      </c>
      <c r="D138" s="10" t="s">
        <v>9</v>
      </c>
    </row>
    <row r="139" spans="2:4" x14ac:dyDescent="0.25">
      <c r="B139" t="s">
        <v>10</v>
      </c>
      <c r="C139">
        <v>35</v>
      </c>
      <c r="D139">
        <v>48</v>
      </c>
    </row>
    <row r="140" spans="2:4" x14ac:dyDescent="0.25">
      <c r="B140" t="s">
        <v>11</v>
      </c>
      <c r="C140">
        <v>50</v>
      </c>
      <c r="D140">
        <v>970</v>
      </c>
    </row>
    <row r="141" spans="2:4" x14ac:dyDescent="0.25">
      <c r="B141" t="s">
        <v>12</v>
      </c>
      <c r="C141">
        <v>2</v>
      </c>
      <c r="D141">
        <v>5</v>
      </c>
    </row>
    <row r="142" spans="2:4" x14ac:dyDescent="0.25">
      <c r="B142" t="s">
        <v>13</v>
      </c>
      <c r="C142">
        <v>0</v>
      </c>
    </row>
    <row r="143" spans="2:4" x14ac:dyDescent="0.25">
      <c r="B143" t="s">
        <v>14</v>
      </c>
      <c r="C143">
        <v>5</v>
      </c>
    </row>
    <row r="144" spans="2:4" x14ac:dyDescent="0.25">
      <c r="B144" t="s">
        <v>15</v>
      </c>
      <c r="C144">
        <v>-0.87845859191933173</v>
      </c>
    </row>
    <row r="145" spans="2:4" x14ac:dyDescent="0.25">
      <c r="B145" t="s">
        <v>16</v>
      </c>
      <c r="C145">
        <v>0.20994963916903772</v>
      </c>
    </row>
    <row r="146" spans="2:4" x14ac:dyDescent="0.25">
      <c r="B146" t="s">
        <v>17</v>
      </c>
      <c r="C146">
        <v>2.0150483733330233</v>
      </c>
    </row>
    <row r="147" spans="2:4" x14ac:dyDescent="0.25">
      <c r="B147" t="s">
        <v>18</v>
      </c>
      <c r="C147">
        <v>0.41989927833807544</v>
      </c>
    </row>
    <row r="148" spans="2:4" ht="15.75" thickBot="1" x14ac:dyDescent="0.3">
      <c r="B148" s="9" t="s">
        <v>19</v>
      </c>
      <c r="C148" s="9">
        <v>2.570581835636315</v>
      </c>
      <c r="D148" s="9"/>
    </row>
    <row r="150" spans="2:4" x14ac:dyDescent="0.25">
      <c r="B150" t="s">
        <v>104</v>
      </c>
    </row>
    <row r="152" spans="2:4" x14ac:dyDescent="0.25">
      <c r="B152" t="s">
        <v>105</v>
      </c>
    </row>
    <row r="153" spans="2:4" x14ac:dyDescent="0.25">
      <c r="B153" t="s">
        <v>106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7:BA26"/>
  <sheetViews>
    <sheetView workbookViewId="0">
      <pane xSplit="9" ySplit="9" topLeftCell="AK10" activePane="bottomRight" state="frozen"/>
      <selection pane="topRight" activeCell="C1" sqref="C1"/>
      <selection pane="bottomLeft" activeCell="A10" sqref="A10"/>
      <selection pane="bottomRight" sqref="A1:XFD1048576"/>
    </sheetView>
  </sheetViews>
  <sheetFormatPr defaultRowHeight="15" x14ac:dyDescent="0.25"/>
  <cols>
    <col min="2" max="2" width="21.140625" bestFit="1" customWidth="1"/>
    <col min="3" max="3" width="5.28515625" bestFit="1" customWidth="1"/>
    <col min="4" max="4" width="5.42578125" bestFit="1" customWidth="1"/>
    <col min="5" max="5" width="9" bestFit="1" customWidth="1"/>
    <col min="6" max="6" width="5.5703125" bestFit="1" customWidth="1"/>
    <col min="7" max="7" width="6.28515625" bestFit="1" customWidth="1"/>
    <col min="8" max="8" width="12.42578125" bestFit="1" customWidth="1"/>
    <col min="9" max="9" width="31.28515625" bestFit="1" customWidth="1"/>
    <col min="23" max="23" width="13.85546875" customWidth="1"/>
  </cols>
  <sheetData>
    <row r="7" spans="2:53" x14ac:dyDescent="0.25">
      <c r="J7" t="s">
        <v>115</v>
      </c>
    </row>
    <row r="8" spans="2:53" x14ac:dyDescent="0.25">
      <c r="J8" t="s">
        <v>114</v>
      </c>
      <c r="Y8" t="s">
        <v>122</v>
      </c>
      <c r="AC8" t="s">
        <v>123</v>
      </c>
      <c r="AR8" t="s">
        <v>124</v>
      </c>
      <c r="AW8" t="s">
        <v>125</v>
      </c>
      <c r="BA8" t="s">
        <v>126</v>
      </c>
    </row>
    <row r="9" spans="2:53" x14ac:dyDescent="0.25">
      <c r="C9" t="s">
        <v>127</v>
      </c>
      <c r="D9" t="s">
        <v>128</v>
      </c>
      <c r="E9" t="s">
        <v>129</v>
      </c>
      <c r="F9" t="s">
        <v>134</v>
      </c>
      <c r="G9" t="s">
        <v>131</v>
      </c>
      <c r="H9" t="s">
        <v>130</v>
      </c>
      <c r="J9" t="s">
        <v>24</v>
      </c>
      <c r="K9" t="s">
        <v>25</v>
      </c>
      <c r="L9" t="s">
        <v>26</v>
      </c>
      <c r="M9" t="s">
        <v>27</v>
      </c>
      <c r="N9" t="s">
        <v>28</v>
      </c>
      <c r="O9" t="s">
        <v>29</v>
      </c>
      <c r="P9" t="s">
        <v>34</v>
      </c>
      <c r="Q9" t="s">
        <v>63</v>
      </c>
      <c r="R9" t="s">
        <v>84</v>
      </c>
      <c r="S9">
        <v>3</v>
      </c>
      <c r="T9" t="s">
        <v>85</v>
      </c>
      <c r="U9" t="s">
        <v>87</v>
      </c>
      <c r="W9" t="s">
        <v>31</v>
      </c>
      <c r="Y9" t="s">
        <v>24</v>
      </c>
      <c r="Z9" t="s">
        <v>25</v>
      </c>
      <c r="AC9" t="s">
        <v>24</v>
      </c>
      <c r="AD9" t="s">
        <v>25</v>
      </c>
      <c r="AE9" t="s">
        <v>26</v>
      </c>
      <c r="AF9" t="s">
        <v>27</v>
      </c>
      <c r="AG9" t="s">
        <v>28</v>
      </c>
      <c r="AH9" t="s">
        <v>29</v>
      </c>
      <c r="AI9" t="s">
        <v>34</v>
      </c>
      <c r="AJ9" t="s">
        <v>63</v>
      </c>
      <c r="AK9" t="s">
        <v>84</v>
      </c>
      <c r="AL9">
        <v>3</v>
      </c>
      <c r="AM9" t="s">
        <v>85</v>
      </c>
      <c r="AP9" t="s">
        <v>31</v>
      </c>
      <c r="AR9" t="s">
        <v>24</v>
      </c>
      <c r="AW9" t="s">
        <v>24</v>
      </c>
      <c r="BA9" t="s">
        <v>24</v>
      </c>
    </row>
    <row r="10" spans="2:53" x14ac:dyDescent="0.25">
      <c r="B10" t="s">
        <v>107</v>
      </c>
      <c r="C10">
        <f>LEN(B10)</f>
        <v>7</v>
      </c>
      <c r="D10">
        <v>3</v>
      </c>
      <c r="E10">
        <v>4</v>
      </c>
      <c r="F10">
        <v>0</v>
      </c>
      <c r="G10" t="str">
        <f>IF(SUM(D10:F10)=C10,"ok","not ok")</f>
        <v>ok</v>
      </c>
      <c r="H10" t="s">
        <v>132</v>
      </c>
      <c r="J10">
        <v>1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W10">
        <f t="shared" ref="W10:W19" si="0">AVERAGE(J10:T10)</f>
        <v>0.90909090909090906</v>
      </c>
      <c r="Y10">
        <v>1</v>
      </c>
      <c r="Z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P10">
        <f t="shared" ref="AP10:AP18" si="1">AVERAGE(AC10:AL10)</f>
        <v>1</v>
      </c>
      <c r="AR10">
        <v>1</v>
      </c>
      <c r="AW10">
        <v>1</v>
      </c>
      <c r="BA10">
        <v>1</v>
      </c>
    </row>
    <row r="11" spans="2:53" s="11" customFormat="1" x14ac:dyDescent="0.25">
      <c r="B11" s="11" t="s">
        <v>111</v>
      </c>
      <c r="C11" s="11">
        <f t="shared" ref="C11:C19" si="2">LEN(B11)</f>
        <v>5</v>
      </c>
      <c r="D11" s="11">
        <v>2</v>
      </c>
      <c r="E11" s="11">
        <v>3</v>
      </c>
      <c r="F11" s="11">
        <v>0</v>
      </c>
      <c r="G11" s="11" t="str">
        <f t="shared" ref="G11:G19" si="3">IF(SUM(D11:F11)=C11,"ok","not ok")</f>
        <v>ok</v>
      </c>
      <c r="H11" s="11" t="s">
        <v>132</v>
      </c>
      <c r="J11" s="11">
        <v>0</v>
      </c>
      <c r="K11" s="11">
        <v>1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1</v>
      </c>
      <c r="S11" s="11">
        <v>0</v>
      </c>
      <c r="T11" s="11">
        <v>1</v>
      </c>
      <c r="W11" s="11">
        <f t="shared" si="0"/>
        <v>0.27272727272727271</v>
      </c>
      <c r="Y11" s="11">
        <v>1</v>
      </c>
      <c r="Z11" s="11">
        <v>1</v>
      </c>
      <c r="AC11" s="11">
        <v>1</v>
      </c>
      <c r="AD11" s="11">
        <v>1</v>
      </c>
      <c r="AE11" s="11">
        <v>1</v>
      </c>
      <c r="AF11" s="11">
        <v>1</v>
      </c>
      <c r="AG11" s="11">
        <v>1</v>
      </c>
      <c r="AH11" s="11">
        <v>1</v>
      </c>
      <c r="AI11" s="11">
        <v>1</v>
      </c>
      <c r="AJ11" s="11">
        <v>1</v>
      </c>
      <c r="AK11" s="11">
        <v>1</v>
      </c>
      <c r="AL11" s="11">
        <v>1</v>
      </c>
      <c r="AP11" s="11">
        <f t="shared" si="1"/>
        <v>1</v>
      </c>
      <c r="AR11" s="11">
        <v>0</v>
      </c>
      <c r="AW11" s="11">
        <v>1</v>
      </c>
      <c r="BA11" s="11">
        <v>1</v>
      </c>
    </row>
    <row r="12" spans="2:53" x14ac:dyDescent="0.25">
      <c r="B12" t="s">
        <v>112</v>
      </c>
      <c r="C12">
        <f t="shared" si="2"/>
        <v>3</v>
      </c>
      <c r="D12">
        <v>3</v>
      </c>
      <c r="E12">
        <v>0</v>
      </c>
      <c r="F12">
        <v>0</v>
      </c>
      <c r="G12" t="str">
        <f t="shared" si="3"/>
        <v>ok</v>
      </c>
      <c r="H12" t="s">
        <v>133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W12">
        <f t="shared" si="0"/>
        <v>0.36363636363636365</v>
      </c>
      <c r="Y12">
        <v>1</v>
      </c>
      <c r="Z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P12">
        <f t="shared" si="1"/>
        <v>1</v>
      </c>
      <c r="AR12">
        <v>1</v>
      </c>
      <c r="AW12">
        <v>1</v>
      </c>
      <c r="BA12">
        <v>1</v>
      </c>
    </row>
    <row r="13" spans="2:53" s="11" customFormat="1" x14ac:dyDescent="0.25">
      <c r="B13" s="11" t="s">
        <v>113</v>
      </c>
      <c r="C13" s="11">
        <f t="shared" si="2"/>
        <v>9</v>
      </c>
      <c r="D13" s="11">
        <v>3</v>
      </c>
      <c r="E13" s="11">
        <v>6</v>
      </c>
      <c r="F13" s="11">
        <v>0</v>
      </c>
      <c r="G13" s="11" t="str">
        <f t="shared" si="3"/>
        <v>ok</v>
      </c>
      <c r="H13" s="11" t="s">
        <v>132</v>
      </c>
      <c r="J13" s="11">
        <v>0</v>
      </c>
      <c r="K13" s="11">
        <v>1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1</v>
      </c>
      <c r="W13" s="11">
        <f t="shared" si="0"/>
        <v>0.18181818181818182</v>
      </c>
      <c r="Y13" s="11">
        <v>0</v>
      </c>
      <c r="Z13" s="11">
        <v>1</v>
      </c>
      <c r="AC13" s="11">
        <v>1</v>
      </c>
      <c r="AD13" s="11">
        <v>1</v>
      </c>
      <c r="AE13" s="11">
        <v>0</v>
      </c>
      <c r="AF13" s="11">
        <v>0</v>
      </c>
      <c r="AG13" s="11">
        <v>1</v>
      </c>
      <c r="AH13" s="11">
        <v>1</v>
      </c>
      <c r="AI13" s="11">
        <v>0</v>
      </c>
      <c r="AJ13" s="11">
        <v>0</v>
      </c>
      <c r="AK13" s="11">
        <v>1</v>
      </c>
      <c r="AL13" s="11">
        <v>0</v>
      </c>
      <c r="AP13" s="11">
        <f t="shared" si="1"/>
        <v>0.5</v>
      </c>
      <c r="AR13" s="11">
        <v>0</v>
      </c>
      <c r="AW13" s="11">
        <v>1</v>
      </c>
      <c r="BA13" s="11">
        <v>1</v>
      </c>
    </row>
    <row r="14" spans="2:53" x14ac:dyDescent="0.25">
      <c r="B14" t="s">
        <v>121</v>
      </c>
      <c r="C14">
        <f t="shared" si="2"/>
        <v>20</v>
      </c>
      <c r="D14">
        <v>7</v>
      </c>
      <c r="E14">
        <v>11</v>
      </c>
      <c r="F14">
        <v>2</v>
      </c>
      <c r="G14" t="str">
        <f t="shared" si="3"/>
        <v>ok</v>
      </c>
      <c r="H14" t="s">
        <v>135</v>
      </c>
      <c r="I14" t="s">
        <v>136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W14">
        <f t="shared" si="0"/>
        <v>0</v>
      </c>
      <c r="Y14">
        <v>0</v>
      </c>
      <c r="Z14">
        <v>1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P14">
        <f t="shared" si="1"/>
        <v>0.2</v>
      </c>
      <c r="AR14">
        <v>1</v>
      </c>
      <c r="AW14">
        <v>0</v>
      </c>
      <c r="BA14">
        <v>0</v>
      </c>
    </row>
    <row r="15" spans="2:53" s="11" customFormat="1" x14ac:dyDescent="0.25">
      <c r="B15" s="11" t="s">
        <v>116</v>
      </c>
      <c r="C15" s="11">
        <f t="shared" si="2"/>
        <v>11</v>
      </c>
      <c r="D15" s="11">
        <v>4</v>
      </c>
      <c r="E15" s="11">
        <v>6</v>
      </c>
      <c r="F15" s="11">
        <v>1</v>
      </c>
      <c r="G15" s="11" t="str">
        <f t="shared" si="3"/>
        <v>ok</v>
      </c>
      <c r="H15" s="11" t="s">
        <v>135</v>
      </c>
      <c r="I15" s="11" t="s">
        <v>138</v>
      </c>
      <c r="J15" s="11">
        <v>0</v>
      </c>
      <c r="K15" s="11">
        <v>1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1</v>
      </c>
      <c r="W15" s="11">
        <f t="shared" si="0"/>
        <v>0.18181818181818182</v>
      </c>
      <c r="Y15" s="11">
        <v>1</v>
      </c>
      <c r="Z15" s="11">
        <v>1</v>
      </c>
      <c r="AC15" s="11">
        <v>1</v>
      </c>
      <c r="AD15" s="11">
        <v>1</v>
      </c>
      <c r="AE15" s="11">
        <v>0</v>
      </c>
      <c r="AF15" s="11">
        <v>1</v>
      </c>
      <c r="AG15" s="11">
        <v>1</v>
      </c>
      <c r="AH15" s="11">
        <v>0</v>
      </c>
      <c r="AI15" s="11">
        <v>0</v>
      </c>
      <c r="AJ15" s="11">
        <v>1</v>
      </c>
      <c r="AK15" s="11">
        <v>1</v>
      </c>
      <c r="AL15" s="11">
        <v>0</v>
      </c>
      <c r="AP15" s="11">
        <f t="shared" si="1"/>
        <v>0.6</v>
      </c>
      <c r="AR15" s="11">
        <v>1</v>
      </c>
      <c r="AW15" s="11">
        <v>1</v>
      </c>
      <c r="BA15" s="11">
        <v>1</v>
      </c>
    </row>
    <row r="16" spans="2:53" x14ac:dyDescent="0.25">
      <c r="B16" t="s">
        <v>117</v>
      </c>
      <c r="C16">
        <f t="shared" si="2"/>
        <v>5</v>
      </c>
      <c r="D16">
        <v>2</v>
      </c>
      <c r="E16">
        <v>3</v>
      </c>
      <c r="F16">
        <v>0</v>
      </c>
      <c r="G16" t="str">
        <f t="shared" si="3"/>
        <v>ok</v>
      </c>
      <c r="H16" t="s">
        <v>137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W16">
        <f t="shared" si="0"/>
        <v>0.18181818181818182</v>
      </c>
      <c r="Y16">
        <v>0</v>
      </c>
      <c r="Z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1</v>
      </c>
      <c r="AL16">
        <v>1</v>
      </c>
      <c r="AP16">
        <f t="shared" si="1"/>
        <v>0.9</v>
      </c>
      <c r="AR16">
        <v>1</v>
      </c>
      <c r="AW16">
        <v>1</v>
      </c>
      <c r="BA16">
        <v>1</v>
      </c>
    </row>
    <row r="17" spans="2:53" s="11" customFormat="1" x14ac:dyDescent="0.25">
      <c r="B17" s="11" t="s">
        <v>118</v>
      </c>
      <c r="C17" s="11">
        <f t="shared" si="2"/>
        <v>6</v>
      </c>
      <c r="D17" s="11">
        <v>2</v>
      </c>
      <c r="E17" s="11">
        <v>4</v>
      </c>
      <c r="F17" s="11">
        <v>0</v>
      </c>
      <c r="G17" s="11" t="str">
        <f t="shared" si="3"/>
        <v>ok</v>
      </c>
      <c r="H17" s="11" t="s">
        <v>132</v>
      </c>
      <c r="J17" s="11">
        <v>0</v>
      </c>
      <c r="K17" s="11">
        <v>1</v>
      </c>
      <c r="L17" s="11">
        <v>0</v>
      </c>
      <c r="M17" s="11">
        <v>0</v>
      </c>
      <c r="N17" s="11">
        <v>0</v>
      </c>
      <c r="O17" s="11">
        <v>1</v>
      </c>
      <c r="P17" s="11">
        <v>0</v>
      </c>
      <c r="Q17" s="11">
        <v>0</v>
      </c>
      <c r="R17" s="11">
        <v>1</v>
      </c>
      <c r="S17" s="11">
        <v>1</v>
      </c>
      <c r="T17" s="11">
        <v>1</v>
      </c>
      <c r="W17" s="11">
        <f t="shared" si="0"/>
        <v>0.45454545454545453</v>
      </c>
      <c r="Y17" s="11">
        <v>0</v>
      </c>
      <c r="Z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P17" s="11">
        <f t="shared" si="1"/>
        <v>1</v>
      </c>
      <c r="AR17" s="11">
        <v>1</v>
      </c>
      <c r="AW17" s="11">
        <v>0</v>
      </c>
      <c r="BA17" s="11">
        <v>0</v>
      </c>
    </row>
    <row r="18" spans="2:53" x14ac:dyDescent="0.25">
      <c r="B18" t="s">
        <v>119</v>
      </c>
      <c r="C18">
        <f t="shared" si="2"/>
        <v>11</v>
      </c>
      <c r="D18">
        <v>3</v>
      </c>
      <c r="E18">
        <v>7</v>
      </c>
      <c r="F18">
        <v>1</v>
      </c>
      <c r="G18" t="str">
        <f t="shared" si="3"/>
        <v>ok</v>
      </c>
      <c r="H18" t="s">
        <v>135</v>
      </c>
      <c r="I18" t="s">
        <v>139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W18">
        <f t="shared" si="0"/>
        <v>0</v>
      </c>
      <c r="Y18">
        <v>1</v>
      </c>
      <c r="Z18">
        <v>1</v>
      </c>
      <c r="AC18">
        <v>1</v>
      </c>
      <c r="AD18">
        <v>1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P18">
        <f t="shared" si="1"/>
        <v>0.4</v>
      </c>
      <c r="AR18">
        <v>1</v>
      </c>
      <c r="AW18">
        <v>0</v>
      </c>
      <c r="BA18">
        <v>0</v>
      </c>
    </row>
    <row r="19" spans="2:53" s="11" customFormat="1" x14ac:dyDescent="0.25">
      <c r="B19" s="11" t="s">
        <v>120</v>
      </c>
      <c r="C19" s="11">
        <f t="shared" si="2"/>
        <v>19</v>
      </c>
      <c r="D19" s="11">
        <v>9</v>
      </c>
      <c r="E19" s="11">
        <v>9</v>
      </c>
      <c r="F19" s="11">
        <v>1</v>
      </c>
      <c r="G19" s="11" t="str">
        <f t="shared" si="3"/>
        <v>ok</v>
      </c>
      <c r="H19" s="11" t="s">
        <v>135</v>
      </c>
      <c r="I19" s="11" t="s">
        <v>140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W19" s="11">
        <f t="shared" si="0"/>
        <v>0</v>
      </c>
      <c r="Y19" s="11">
        <v>1</v>
      </c>
      <c r="Z19" s="11">
        <v>1</v>
      </c>
      <c r="AC19" s="11">
        <v>0</v>
      </c>
      <c r="AD19" s="11">
        <v>0</v>
      </c>
      <c r="AE19" s="11">
        <v>0</v>
      </c>
      <c r="AF19" s="11">
        <v>0</v>
      </c>
      <c r="AG19" s="11">
        <v>1</v>
      </c>
      <c r="AH19" s="11">
        <v>0</v>
      </c>
      <c r="AI19" s="11">
        <v>0</v>
      </c>
      <c r="AJ19" s="11">
        <v>0</v>
      </c>
      <c r="AK19" s="11">
        <v>1</v>
      </c>
      <c r="AL19" s="11">
        <v>0</v>
      </c>
      <c r="AP19" s="11">
        <f>AVERAGE(AC19:AI19)</f>
        <v>0.14285714285714285</v>
      </c>
      <c r="AR19" s="11">
        <v>1</v>
      </c>
      <c r="AW19" s="11">
        <v>0</v>
      </c>
      <c r="BA19" s="11">
        <v>0</v>
      </c>
    </row>
    <row r="21" spans="2:53" ht="26.25" x14ac:dyDescent="0.4">
      <c r="C21" s="12">
        <f>AVERAGE(C10:C19)</f>
        <v>9.6</v>
      </c>
      <c r="D21" s="12">
        <f>AVERAGE(D10:D19)</f>
        <v>3.8</v>
      </c>
      <c r="E21" s="12">
        <f>AVERAGE(E10:E19)</f>
        <v>5.3</v>
      </c>
      <c r="F21" s="12">
        <f>AVERAGE(F10:F19)</f>
        <v>0.5</v>
      </c>
      <c r="H21" t="s">
        <v>147</v>
      </c>
      <c r="I21" t="s">
        <v>141</v>
      </c>
      <c r="J21">
        <f t="shared" ref="J21:T21" si="4">SUM(J10:J19)</f>
        <v>1</v>
      </c>
      <c r="K21">
        <f t="shared" si="4"/>
        <v>6</v>
      </c>
      <c r="L21">
        <f t="shared" si="4"/>
        <v>0</v>
      </c>
      <c r="M21">
        <f t="shared" si="4"/>
        <v>3</v>
      </c>
      <c r="N21">
        <f t="shared" si="4"/>
        <v>1</v>
      </c>
      <c r="O21">
        <f t="shared" si="4"/>
        <v>2</v>
      </c>
      <c r="P21">
        <f t="shared" si="4"/>
        <v>1</v>
      </c>
      <c r="Q21">
        <f t="shared" si="4"/>
        <v>1</v>
      </c>
      <c r="R21">
        <f t="shared" si="4"/>
        <v>4</v>
      </c>
      <c r="S21">
        <f t="shared" si="4"/>
        <v>2</v>
      </c>
      <c r="T21">
        <f t="shared" si="4"/>
        <v>7</v>
      </c>
      <c r="W21" s="12">
        <f>AVERAGE(W10:W19)</f>
        <v>0.25454545454545452</v>
      </c>
      <c r="Y21">
        <f>SUM(Y10:Y19)</f>
        <v>6</v>
      </c>
      <c r="Z21">
        <f>SUM(Z10:Z19)</f>
        <v>10</v>
      </c>
      <c r="AC21">
        <f t="shared" ref="AC21:AL21" si="5">SUM(AC10:AC19)</f>
        <v>8</v>
      </c>
      <c r="AD21">
        <f t="shared" si="5"/>
        <v>9</v>
      </c>
      <c r="AE21">
        <f t="shared" si="5"/>
        <v>5</v>
      </c>
      <c r="AF21">
        <f t="shared" si="5"/>
        <v>6</v>
      </c>
      <c r="AG21">
        <f t="shared" si="5"/>
        <v>10</v>
      </c>
      <c r="AH21">
        <f t="shared" si="5"/>
        <v>7</v>
      </c>
      <c r="AI21">
        <f t="shared" si="5"/>
        <v>4</v>
      </c>
      <c r="AJ21">
        <f t="shared" si="5"/>
        <v>6</v>
      </c>
      <c r="AK21">
        <f t="shared" si="5"/>
        <v>8</v>
      </c>
      <c r="AL21">
        <f t="shared" si="5"/>
        <v>5</v>
      </c>
      <c r="AP21" s="12">
        <f>AVERAGE(AP10:AP19)</f>
        <v>0.67428571428571438</v>
      </c>
      <c r="AR21">
        <f>SUM(AR10:AR19)</f>
        <v>8</v>
      </c>
      <c r="AW21">
        <f>SUM(AW10:AW19)</f>
        <v>6</v>
      </c>
      <c r="BA21">
        <f>SUM(BA10:BA19)</f>
        <v>6</v>
      </c>
    </row>
    <row r="22" spans="2:53" ht="26.25" x14ac:dyDescent="0.4">
      <c r="H22" t="s">
        <v>148</v>
      </c>
      <c r="I22" t="s">
        <v>142</v>
      </c>
      <c r="W22" s="12" t="s">
        <v>151</v>
      </c>
      <c r="AP22" s="12" t="s">
        <v>151</v>
      </c>
    </row>
    <row r="23" spans="2:53" ht="26.25" x14ac:dyDescent="0.4">
      <c r="H23" t="s">
        <v>142</v>
      </c>
      <c r="I23" t="s">
        <v>143</v>
      </c>
      <c r="W23" s="12" t="s">
        <v>152</v>
      </c>
      <c r="AP23" s="12" t="s">
        <v>153</v>
      </c>
    </row>
    <row r="24" spans="2:53" x14ac:dyDescent="0.25">
      <c r="H24" t="s">
        <v>146</v>
      </c>
      <c r="I24" t="s">
        <v>144</v>
      </c>
    </row>
    <row r="25" spans="2:53" x14ac:dyDescent="0.25">
      <c r="I25" t="s">
        <v>145</v>
      </c>
    </row>
    <row r="26" spans="2:53" x14ac:dyDescent="0.25">
      <c r="I26" t="s">
        <v>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Overview</vt:lpstr>
      <vt:lpstr>#1 Basic Control</vt:lpstr>
      <vt:lpstr>#2 conventional learning tech</vt:lpstr>
      <vt:lpstr>control.subjective</vt:lpstr>
      <vt:lpstr>#3 Spelling Game by Typing</vt:lpstr>
      <vt:lpstr>experiment.subjective</vt:lpstr>
      <vt:lpstr>Sex Cluster</vt:lpstr>
      <vt:lpstr>Between</vt:lpstr>
      <vt:lpstr>Phrase Analysis</vt:lpstr>
      <vt:lpstr>Temporary Explanation</vt:lpstr>
      <vt:lpstr>Temporary Explanation2</vt:lpstr>
      <vt:lpstr>Note</vt:lpstr>
      <vt:lpstr>subjective_recap</vt:lpstr>
      <vt:lpstr>exp_detail</vt:lpstr>
      <vt:lpstr>control_detail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JoanNug2005</dc:creator>
  <cp:lastModifiedBy>Joan Nugroho</cp:lastModifiedBy>
  <dcterms:created xsi:type="dcterms:W3CDTF">2015-06-05T18:17:20Z</dcterms:created>
  <dcterms:modified xsi:type="dcterms:W3CDTF">2025-07-04T05:42:15Z</dcterms:modified>
</cp:coreProperties>
</file>