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<sst xmlns="http://schemas.openxmlformats.org/spreadsheetml/2006/main" count="23" uniqueCount="15">
  <si>
    <t>Iteration</t>
  </si>
  <si>
    <t>1st</t>
  </si>
  <si>
    <t>2nd</t>
  </si>
  <si>
    <t>3rd</t>
  </si>
  <si>
    <t>4th</t>
  </si>
  <si>
    <t>5th</t>
  </si>
  <si>
    <t>Query</t>
  </si>
  <si>
    <t>Hadoop (s)</t>
  </si>
  <si>
    <t>Spark (s)</t>
  </si>
  <si>
    <t>Carrier Delay</t>
  </si>
  <si>
    <t>NAS Delay</t>
  </si>
  <si>
    <t>Weather Delay</t>
  </si>
  <si>
    <t>Late Aircraft Delay</t>
  </si>
  <si>
    <t>Security Delay</t>
  </si>
  <si>
    <t>Execution Time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</si>
</sst>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rgb="FF1155CC"/>
      <name val="&quot;Google Sans Mono&quot;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readingOrder="0" vertical="center"/>
    </xf>
    <xf borderId="2" fillId="3" fontId="2" numFmtId="0" xfId="0" applyAlignment="1" applyBorder="1" applyFill="1" applyFont="1">
      <alignment readingOrder="0" vertical="center"/>
    </xf>
    <xf borderId="3" fillId="0" fontId="3" numFmtId="0" xfId="0" applyBorder="1" applyFont="1"/>
    <xf borderId="0" fillId="0" fontId="1" numFmtId="0" xfId="0" applyFont="1"/>
    <xf borderId="4" fillId="3" fontId="2" numFmtId="0" xfId="0" applyAlignment="1" applyBorder="1" applyFont="1">
      <alignment readingOrder="0" vertical="center"/>
    </xf>
    <xf borderId="4" fillId="4" fontId="1" numFmtId="0" xfId="0" applyAlignment="1" applyBorder="1" applyFill="1" applyFont="1">
      <alignment readingOrder="0" vertical="center"/>
    </xf>
    <xf borderId="4" fillId="5" fontId="1" numFmtId="0" xfId="0" applyAlignment="1" applyBorder="1" applyFill="1" applyFont="1">
      <alignment readingOrder="0" vertical="center"/>
    </xf>
    <xf borderId="4" fillId="5" fontId="1" numFmtId="0" xfId="0" applyAlignment="1" applyBorder="1" applyFont="1">
      <alignment vertical="center"/>
    </xf>
    <xf borderId="0" fillId="0" fontId="1" numFmtId="0" xfId="0" applyAlignment="1" applyFont="1">
      <alignment readingOrder="0" vertical="center"/>
    </xf>
    <xf borderId="0" fillId="6" fontId="4" numFmtId="0" xfId="0" applyAlignment="1" applyFill="1" applyFont="1">
      <alignment readingOrder="0"/>
    </xf>
    <xf borderId="4" fillId="0" fontId="2" numFmtId="0" xfId="0" applyAlignment="1" applyBorder="1" applyFont="1">
      <alignment readingOrder="0"/>
    </xf>
    <xf borderId="4" fillId="0" fontId="1" numFmtId="0" xfId="0" applyBorder="1" applyFont="1"/>
    <xf borderId="4" fillId="0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- Carrier Delay - Hadoop vs Spark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Sheet1!$C$36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Sheet1!$B$37:$B$41</c:f>
            </c:strRef>
          </c:cat>
          <c:val>
            <c:numRef>
              <c:f>Sheet1!$C$37:$C$41</c:f>
              <c:numCache/>
            </c:numRef>
          </c:val>
        </c:ser>
        <c:ser>
          <c:idx val="1"/>
          <c:order val="1"/>
          <c:tx>
            <c:strRef>
              <c:f>Sheet1!$D$36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Sheet1!$B$37:$B$41</c:f>
            </c:strRef>
          </c:cat>
          <c:val>
            <c:numRef>
              <c:f>Sheet1!$D$37:$D$41</c:f>
              <c:numCache/>
            </c:numRef>
          </c:val>
        </c:ser>
        <c:axId val="1653381528"/>
        <c:axId val="1489692418"/>
      </c:barChart>
      <c:catAx>
        <c:axId val="165338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Carrier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692418"/>
      </c:catAx>
      <c:valAx>
        <c:axId val="1489692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381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Execution Time - Hadoop vs Spark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Sheet1!$C$56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Sheet1!$B$57:$B$61</c:f>
            </c:strRef>
          </c:cat>
          <c:val>
            <c:numRef>
              <c:f>Sheet1!$C$57:$C$61</c:f>
              <c:numCache/>
            </c:numRef>
          </c:val>
        </c:ser>
        <c:ser>
          <c:idx val="1"/>
          <c:order val="1"/>
          <c:tx>
            <c:strRef>
              <c:f>Sheet1!$D$56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Sheet1!$B$57:$B$61</c:f>
            </c:strRef>
          </c:cat>
          <c:val>
            <c:numRef>
              <c:f>Sheet1!$D$57:$D$61</c:f>
              <c:numCache/>
            </c:numRef>
          </c:val>
        </c:ser>
        <c:axId val="1581802905"/>
        <c:axId val="1672719728"/>
      </c:barChart>
      <c:catAx>
        <c:axId val="1581802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Avg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719728"/>
      </c:catAx>
      <c:valAx>
        <c:axId val="1672719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802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Hadoop (s) -1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Sheet1!$B$7:$B$11</c:f>
            </c:strRef>
          </c:cat>
          <c:val>
            <c:numRef>
              <c:f>Sheet1!$C$7:$C$11</c:f>
              <c:numCache/>
            </c:numRef>
          </c:val>
        </c:ser>
        <c:ser>
          <c:idx val="1"/>
          <c:order val="1"/>
          <c:tx>
            <c:v>Spark (s) - 1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Sheet1!$B$7:$B$11</c:f>
            </c:strRef>
          </c:cat>
          <c:val>
            <c:numRef>
              <c:f>Sheet1!$D$7:$D$11</c:f>
              <c:numCache/>
            </c:numRef>
          </c:val>
        </c:ser>
        <c:ser>
          <c:idx val="2"/>
          <c:order val="2"/>
          <c:tx>
            <c:v>Hadoop (s) - 2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Sheet1!$B$7:$B$11</c:f>
            </c:strRef>
          </c:cat>
          <c:val>
            <c:numRef>
              <c:f>Sheet1!$E$7:$E$11</c:f>
              <c:numCache/>
            </c:numRef>
          </c:val>
        </c:ser>
        <c:ser>
          <c:idx val="3"/>
          <c:order val="3"/>
          <c:tx>
            <c:v>Spark (s) - 2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Sheet1!$B$7:$B$11</c:f>
            </c:strRef>
          </c:cat>
          <c:val>
            <c:numRef>
              <c:f>Sheet1!$F$7:$F$11</c:f>
              <c:numCache/>
            </c:numRef>
          </c:val>
        </c:ser>
        <c:ser>
          <c:idx val="4"/>
          <c:order val="4"/>
          <c:tx>
            <c:v>Hadoop (s) - 3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Sheet1!$B$7:$B$11</c:f>
            </c:strRef>
          </c:cat>
          <c:val>
            <c:numRef>
              <c:f>Sheet1!$G$7:$G$11</c:f>
              <c:numCache/>
            </c:numRef>
          </c:val>
        </c:ser>
        <c:ser>
          <c:idx val="5"/>
          <c:order val="5"/>
          <c:tx>
            <c:v>Spark (s) - 3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Sheet1!$B$7:$B$11</c:f>
            </c:strRef>
          </c:cat>
          <c:val>
            <c:numRef>
              <c:f>Sheet1!$H$7:$H$11</c:f>
              <c:numCache/>
            </c:numRef>
          </c:val>
        </c:ser>
        <c:ser>
          <c:idx val="6"/>
          <c:order val="6"/>
          <c:tx>
            <c:v>Hadoop (s) - 4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Sheet1!$B$7:$B$11</c:f>
            </c:strRef>
          </c:cat>
          <c:val>
            <c:numRef>
              <c:f>Sheet1!$I$7:$I$11</c:f>
              <c:numCache/>
            </c:numRef>
          </c:val>
        </c:ser>
        <c:ser>
          <c:idx val="7"/>
          <c:order val="7"/>
          <c:tx>
            <c:v>Spark (s) - 4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Sheet1!$B$7:$B$11</c:f>
            </c:strRef>
          </c:cat>
          <c:val>
            <c:numRef>
              <c:f>Sheet1!$J$7:$J$11</c:f>
              <c:numCache/>
            </c:numRef>
          </c:val>
        </c:ser>
        <c:ser>
          <c:idx val="8"/>
          <c:order val="8"/>
          <c:tx>
            <c:v>Hadoop (s) - 5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Sheet1!$B$7:$B$11</c:f>
            </c:strRef>
          </c:cat>
          <c:val>
            <c:numRef>
              <c:f>Sheet1!$K$7:$K$11</c:f>
              <c:numCache/>
            </c:numRef>
          </c:val>
        </c:ser>
        <c:ser>
          <c:idx val="9"/>
          <c:order val="9"/>
          <c:tx>
            <c:v>Spark (s) - 5</c:v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Sheet1!$B$7:$B$11</c:f>
            </c:strRef>
          </c:cat>
          <c:val>
            <c:numRef>
              <c:f>Sheet1!$L$7:$L$11</c:f>
              <c:numCache/>
            </c:numRef>
          </c:val>
        </c:ser>
        <c:axId val="138424845"/>
        <c:axId val="968165941"/>
      </c:barChart>
      <c:catAx>
        <c:axId val="138424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8165941"/>
      </c:catAx>
      <c:valAx>
        <c:axId val="968165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24845"/>
        <c:majorUnit val="2.0"/>
        <c:minorUnit val="0.181818181818181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34</xdr:row>
      <xdr:rowOff>190500</xdr:rowOff>
    </xdr:from>
    <xdr:ext cx="5772150" cy="3562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55</xdr:row>
      <xdr:rowOff>0</xdr:rowOff>
    </xdr:from>
    <xdr:ext cx="5772150" cy="3562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19050</xdr:colOff>
      <xdr:row>12</xdr:row>
      <xdr:rowOff>0</xdr:rowOff>
    </xdr:from>
    <xdr:ext cx="7753350" cy="4362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2" max="2" width="23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ht="32.25" customHeight="1">
      <c r="A5" s="1"/>
      <c r="B5" s="2" t="s">
        <v>0</v>
      </c>
      <c r="C5" s="3" t="s">
        <v>1</v>
      </c>
      <c r="D5" s="4"/>
      <c r="E5" s="3" t="s">
        <v>2</v>
      </c>
      <c r="F5" s="4"/>
      <c r="G5" s="3" t="s">
        <v>3</v>
      </c>
      <c r="H5" s="4"/>
      <c r="I5" s="3" t="s">
        <v>4</v>
      </c>
      <c r="J5" s="4"/>
      <c r="K5" s="3" t="s">
        <v>5</v>
      </c>
      <c r="L5" s="4"/>
      <c r="N5" s="5"/>
      <c r="O5" s="5"/>
      <c r="P5" s="5"/>
      <c r="Q5" s="5"/>
      <c r="R5" s="5"/>
      <c r="S5" s="5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ht="32.25" customHeight="1">
      <c r="A6" s="1"/>
      <c r="B6" s="2" t="s">
        <v>6</v>
      </c>
      <c r="C6" s="6" t="s">
        <v>7</v>
      </c>
      <c r="D6" s="6" t="s">
        <v>8</v>
      </c>
      <c r="E6" s="6" t="s">
        <v>7</v>
      </c>
      <c r="F6" s="6" t="s">
        <v>8</v>
      </c>
      <c r="G6" s="6" t="s">
        <v>7</v>
      </c>
      <c r="H6" s="6" t="s">
        <v>8</v>
      </c>
      <c r="I6" s="6" t="s">
        <v>7</v>
      </c>
      <c r="J6" s="6" t="s">
        <v>8</v>
      </c>
      <c r="K6" s="6" t="s">
        <v>7</v>
      </c>
      <c r="L6" s="6" t="s">
        <v>8</v>
      </c>
      <c r="N6" s="5"/>
      <c r="O6" s="5"/>
      <c r="P6" s="5"/>
      <c r="Q6" s="5"/>
      <c r="R6" s="5"/>
      <c r="S6" s="5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>
      <c r="A7" s="1"/>
      <c r="B7" s="7" t="s">
        <v>9</v>
      </c>
      <c r="C7" s="8">
        <v>12.0</v>
      </c>
      <c r="D7" s="8">
        <v>0.481</v>
      </c>
      <c r="E7" s="9">
        <f>1709396786
-1709396776
</f>
        <v>10</v>
      </c>
      <c r="F7" s="8">
        <v>0.424</v>
      </c>
      <c r="G7" s="9">
        <f>1709397099
 - 1709397089
</f>
        <v>10</v>
      </c>
      <c r="H7" s="8">
        <v>0.328</v>
      </c>
      <c r="I7" s="9">
        <f>1709397149
-1709397135
</f>
        <v>14</v>
      </c>
      <c r="J7" s="8">
        <v>0.388</v>
      </c>
      <c r="K7" s="9">
        <f>1709397199
-1709397189
</f>
        <v>10</v>
      </c>
      <c r="L7" s="8">
        <v>0.283</v>
      </c>
      <c r="N7" s="5"/>
      <c r="O7" s="5"/>
      <c r="P7" s="5"/>
      <c r="Q7" s="5"/>
      <c r="R7" s="5"/>
      <c r="S7" s="5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>
      <c r="A8" s="1"/>
      <c r="B8" s="7" t="s">
        <v>10</v>
      </c>
      <c r="C8" s="9">
        <f>1709396185
-1709396183
</f>
        <v>2</v>
      </c>
      <c r="D8" s="8">
        <v>0.446</v>
      </c>
      <c r="E8" s="9">
        <f>1709396790
-1709396789
</f>
        <v>1</v>
      </c>
      <c r="F8" s="8">
        <v>0.341</v>
      </c>
      <c r="G8" s="9">
        <f>1709397103
-1709397102
</f>
        <v>1</v>
      </c>
      <c r="H8" s="8">
        <v>0.371</v>
      </c>
      <c r="I8" s="9">
        <f>1709397154
-1709397153
</f>
        <v>1</v>
      </c>
      <c r="J8" s="8">
        <v>0.323</v>
      </c>
      <c r="K8" s="9">
        <f>1709397204
-1709397203
</f>
        <v>1</v>
      </c>
      <c r="L8" s="8">
        <v>0.412</v>
      </c>
      <c r="N8" s="5"/>
      <c r="O8" s="5"/>
      <c r="P8" s="5"/>
      <c r="Q8" s="5"/>
      <c r="R8" s="5"/>
      <c r="S8" s="5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>
      <c r="A9" s="1"/>
      <c r="B9" s="7" t="s">
        <v>11</v>
      </c>
      <c r="C9" s="9">
        <f>1709396190
-1709396188
</f>
        <v>2</v>
      </c>
      <c r="D9" s="8">
        <v>0.425</v>
      </c>
      <c r="E9" s="9">
        <f>1709396794
-1709396793
</f>
        <v>1</v>
      </c>
      <c r="F9" s="8">
        <v>0.381</v>
      </c>
      <c r="G9" s="9">
        <f>1709397107
-1709397106
</f>
        <v>1</v>
      </c>
      <c r="H9" s="8">
        <v>0.345</v>
      </c>
      <c r="I9" s="9">
        <f>1709397159
-1709397157
</f>
        <v>2</v>
      </c>
      <c r="J9" s="8">
        <v>0.423</v>
      </c>
      <c r="K9" s="9">
        <f>1709397208
-1709397207
</f>
        <v>1</v>
      </c>
      <c r="L9" s="8">
        <v>0.333</v>
      </c>
      <c r="N9" s="5"/>
      <c r="O9" s="5"/>
      <c r="P9" s="5"/>
      <c r="Q9" s="5"/>
      <c r="R9" s="5"/>
      <c r="S9" s="5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>
      <c r="A10" s="1"/>
      <c r="B10" s="7" t="s">
        <v>12</v>
      </c>
      <c r="C10" s="9">
        <f>1709396195
-1709396193
</f>
        <v>2</v>
      </c>
      <c r="D10" s="8">
        <v>0.349</v>
      </c>
      <c r="E10" s="9">
        <f>1709396798
-1709396796
</f>
        <v>2</v>
      </c>
      <c r="F10" s="8">
        <v>0.357</v>
      </c>
      <c r="G10" s="9">
        <f>1709397112
-1709397110
</f>
        <v>2</v>
      </c>
      <c r="H10" s="8">
        <v>0.334</v>
      </c>
      <c r="I10" s="9">
        <f>1709397163
-1709397161
</f>
        <v>2</v>
      </c>
      <c r="J10" s="8">
        <v>0.399</v>
      </c>
      <c r="K10" s="9">
        <f>1709397212
-1709397211
</f>
        <v>1</v>
      </c>
      <c r="L10" s="8">
        <v>0.318</v>
      </c>
      <c r="N10" s="5"/>
      <c r="O10" s="5"/>
      <c r="P10" s="5"/>
      <c r="Q10" s="5"/>
      <c r="R10" s="5"/>
      <c r="S10" s="5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>
      <c r="A11" s="1"/>
      <c r="B11" s="7" t="s">
        <v>13</v>
      </c>
      <c r="C11" s="9">
        <f>1709396200
-1709396198
</f>
        <v>2</v>
      </c>
      <c r="D11" s="8">
        <v>0.356</v>
      </c>
      <c r="E11" s="9">
        <f>1709396802
-1709396801
</f>
        <v>1</v>
      </c>
      <c r="F11" s="8">
        <v>0.47</v>
      </c>
      <c r="G11" s="9">
        <f>1709397115
-1709397114</f>
        <v>1</v>
      </c>
      <c r="H11" s="8">
        <v>0.325</v>
      </c>
      <c r="I11" s="9">
        <f>1709397167
-1709397165
</f>
        <v>2</v>
      </c>
      <c r="J11" s="8">
        <v>0.314</v>
      </c>
      <c r="K11" s="9">
        <f>1709397217
- 1709397215
</f>
        <v>2</v>
      </c>
      <c r="L11" s="8">
        <v>0.304</v>
      </c>
      <c r="N11" s="5"/>
      <c r="O11" s="5"/>
      <c r="P11" s="5"/>
      <c r="Q11" s="5"/>
      <c r="R11" s="5"/>
      <c r="S11" s="5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ht="30.75" customHeight="1">
      <c r="A13" s="1"/>
      <c r="M13" s="1"/>
      <c r="N13" s="1"/>
      <c r="O13" s="1"/>
      <c r="P13" s="10"/>
      <c r="Q13" s="10"/>
      <c r="R13" s="10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ht="31.5" customHeight="1">
      <c r="B14" s="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>
      <c r="M15" s="1"/>
      <c r="N15" s="1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>
      <c r="M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>
      <c r="M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>
      <c r="M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>
      <c r="M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>
      <c r="A20" s="1"/>
      <c r="G20" s="1"/>
      <c r="H20" s="1"/>
      <c r="I20" s="1"/>
      <c r="J20" s="1"/>
      <c r="K20" s="1"/>
      <c r="L20" s="1"/>
      <c r="M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>
      <c r="A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>
      <c r="A36" s="1"/>
      <c r="B36" s="12" t="str">
        <f>B7</f>
        <v>Carrier Delay</v>
      </c>
      <c r="C36" s="12" t="str">
        <f t="shared" ref="C36:D36" si="1">C6</f>
        <v>Hadoop (s)</v>
      </c>
      <c r="D36" s="12" t="str">
        <f t="shared" si="1"/>
        <v>Spark (s)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>
      <c r="A37" s="1"/>
      <c r="B37" s="12" t="str">
        <f>C5</f>
        <v>1st</v>
      </c>
      <c r="C37" s="13">
        <f t="shared" ref="C37:D37" si="2">C7</f>
        <v>12</v>
      </c>
      <c r="D37" s="13">
        <f t="shared" si="2"/>
        <v>0.481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>
      <c r="A38" s="1"/>
      <c r="B38" s="12" t="str">
        <f>E5</f>
        <v>2nd</v>
      </c>
      <c r="C38" s="13">
        <f t="shared" ref="C38:D38" si="3">E7</f>
        <v>10</v>
      </c>
      <c r="D38" s="13">
        <f t="shared" si="3"/>
        <v>0.424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>
      <c r="A39" s="1"/>
      <c r="B39" s="12" t="str">
        <f>G5</f>
        <v>3rd</v>
      </c>
      <c r="C39" s="13">
        <f t="shared" ref="C39:D39" si="4">G7</f>
        <v>10</v>
      </c>
      <c r="D39" s="13">
        <f t="shared" si="4"/>
        <v>0.328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>
      <c r="A40" s="1"/>
      <c r="B40" s="12" t="str">
        <f>I5</f>
        <v>4th</v>
      </c>
      <c r="C40" s="13">
        <f t="shared" ref="C40:D40" si="5">I7</f>
        <v>14</v>
      </c>
      <c r="D40" s="13">
        <f t="shared" si="5"/>
        <v>0.388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>
      <c r="A41" s="1"/>
      <c r="B41" s="14" t="str">
        <f>K5</f>
        <v>5th</v>
      </c>
      <c r="C41" s="13">
        <f t="shared" ref="C41:D41" si="6">K7</f>
        <v>10</v>
      </c>
      <c r="D41" s="13">
        <f t="shared" si="6"/>
        <v>0.283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>
      <c r="A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>
      <c r="A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>
      <c r="A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>
      <c r="A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>
      <c r="A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>
      <c r="A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>
      <c r="A56" s="1"/>
      <c r="B56" s="14" t="s">
        <v>14</v>
      </c>
      <c r="C56" s="15" t="str">
        <f t="shared" ref="C56:D56" si="7">C6</f>
        <v>Hadoop (s)</v>
      </c>
      <c r="D56" s="15" t="str">
        <f t="shared" si="7"/>
        <v>Spark (s)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>
      <c r="A57" s="1"/>
      <c r="B57" s="14" t="str">
        <f t="shared" ref="B57:B61" si="9">B7</f>
        <v>Carrier Delay</v>
      </c>
      <c r="C57" s="16">
        <f t="shared" ref="C57:D57" si="8">AVERAGE(C7,E7,G7,I7,K7)</f>
        <v>11.2</v>
      </c>
      <c r="D57" s="16">
        <f t="shared" si="8"/>
        <v>0.3808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>
      <c r="A58" s="1"/>
      <c r="B58" s="14" t="str">
        <f t="shared" si="9"/>
        <v>NAS Delay</v>
      </c>
      <c r="C58" s="16">
        <f t="shared" ref="C58:D58" si="10">AVERAGE(C8,E8,G8,I8,K8)</f>
        <v>1.2</v>
      </c>
      <c r="D58" s="16">
        <f t="shared" si="10"/>
        <v>0.3786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>
      <c r="A59" s="1"/>
      <c r="B59" s="14" t="str">
        <f t="shared" si="9"/>
        <v>Weather Delay</v>
      </c>
      <c r="C59" s="16">
        <f t="shared" ref="C59:D59" si="11">AVERAGE(C9,E9,G9,I9,K9)</f>
        <v>1.4</v>
      </c>
      <c r="D59" s="16">
        <f t="shared" si="11"/>
        <v>0.3814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>
      <c r="A60" s="1"/>
      <c r="B60" s="14" t="str">
        <f t="shared" si="9"/>
        <v>Late Aircraft Delay</v>
      </c>
      <c r="C60" s="16">
        <f t="shared" ref="C60:D60" si="12">AVERAGE(C10,E10,G10,I10,K10)</f>
        <v>1.8</v>
      </c>
      <c r="D60" s="16">
        <f t="shared" si="12"/>
        <v>0.3514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>
      <c r="A61" s="1"/>
      <c r="B61" s="14" t="str">
        <f t="shared" si="9"/>
        <v>Security Delay</v>
      </c>
      <c r="C61" s="16">
        <f t="shared" ref="C61:D61" si="13">AVERAGE(C11,E11,G11,I11,K11)</f>
        <v>1.6</v>
      </c>
      <c r="D61" s="16">
        <f t="shared" si="13"/>
        <v>0.3538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>
      <c r="A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>
      <c r="A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>
      <c r="A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>
      <c r="A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>
      <c r="A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>
      <c r="A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>
      <c r="A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>
      <c r="A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>
      <c r="A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>
      <c r="A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>
      <c r="A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>
      <c r="A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>
      <c r="A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>
      <c r="A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</sheetData>
  <mergeCells count="5">
    <mergeCell ref="G5:H5"/>
    <mergeCell ref="I5:J5"/>
    <mergeCell ref="C5:D5"/>
    <mergeCell ref="E5:F5"/>
    <mergeCell ref="K5:L5"/>
  </mergeCells>
  <printOptions horizontalCentered="1"/>
  <pageMargins bottom="0.75" footer="0.0" header="0.0" left="0.25" right="0.25" top="0.75"/>
  <pageSetup paperSize="9" cellComments="atEnd" orientation="landscape" pageOrder="overThenDown"/>
  <rowBreaks count="3" manualBreakCount="3">
    <brk man="1"/>
    <brk id="34" man="1"/>
    <brk id="73" man="1"/>
  </rowBreaks>
  <drawing r:id="rId1"/>
</worksheet>
</file>