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7d5aba26ff412f/Documents/Residency/ID Project_Residency/"/>
    </mc:Choice>
  </mc:AlternateContent>
  <xr:revisionPtr revIDLastSave="3" documentId="8_{DC68BBA9-B679-4E4F-ADE5-A8A959C9E28B}" xr6:coauthVersionLast="47" xr6:coauthVersionMax="47" xr10:uidLastSave="{9A530FB3-CE8D-4014-8F3D-3FB3194D9BBB}"/>
  <bookViews>
    <workbookView xWindow="-110" yWindow="-110" windowWidth="19420" windowHeight="10300" xr2:uid="{56AF9BF5-EFF5-43D8-BBB2-2737136EBEBA}"/>
  </bookViews>
  <sheets>
    <sheet name="Interest in AS" sheetId="1" r:id="rId1"/>
    <sheet name="Satisfaction scales" sheetId="2" r:id="rId2"/>
    <sheet name="ASP interventions" sheetId="3" r:id="rId3"/>
    <sheet name="Antimicrobial Education" sheetId="4" r:id="rId4"/>
    <sheet name="Practicing AS" sheetId="5" r:id="rId5"/>
    <sheet name="Barriers" sheetId="6" r:id="rId6"/>
    <sheet name="Implementation Methods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7" l="1"/>
  <c r="C21" i="7"/>
  <c r="C20" i="7"/>
  <c r="C19" i="7"/>
  <c r="C18" i="7"/>
  <c r="C17" i="7"/>
  <c r="C16" i="7"/>
  <c r="C15" i="7"/>
  <c r="B22" i="7"/>
  <c r="B21" i="7"/>
  <c r="B20" i="7"/>
  <c r="B19" i="7"/>
  <c r="B18" i="7"/>
  <c r="B17" i="7"/>
  <c r="B16" i="7"/>
  <c r="B15" i="7"/>
  <c r="B9" i="3"/>
  <c r="B8" i="3"/>
  <c r="C22" i="6"/>
  <c r="C23" i="6"/>
  <c r="C24" i="6"/>
  <c r="C25" i="6"/>
  <c r="C26" i="6"/>
  <c r="C21" i="6"/>
  <c r="B26" i="6"/>
  <c r="B22" i="6"/>
  <c r="B23" i="6"/>
  <c r="B24" i="6"/>
  <c r="B25" i="6"/>
  <c r="B21" i="6"/>
  <c r="B3" i="3"/>
  <c r="C10" i="3"/>
  <c r="C9" i="3"/>
  <c r="C8" i="3"/>
  <c r="C7" i="3"/>
  <c r="C6" i="3"/>
  <c r="C5" i="3"/>
  <c r="C4" i="3"/>
  <c r="C3" i="3"/>
  <c r="B10" i="3"/>
  <c r="B7" i="3"/>
  <c r="B6" i="3"/>
  <c r="B5" i="3"/>
  <c r="B4" i="3"/>
</calcChain>
</file>

<file path=xl/sharedStrings.xml><?xml version="1.0" encoding="utf-8"?>
<sst xmlns="http://schemas.openxmlformats.org/spreadsheetml/2006/main" count="124" uniqueCount="69">
  <si>
    <t>0-25%</t>
  </si>
  <si>
    <t>26-50%</t>
  </si>
  <si>
    <t>51-75%</t>
  </si>
  <si>
    <t>76-100%</t>
  </si>
  <si>
    <t>In the last 5 years, approximate percentage of fellows:</t>
  </si>
  <si>
    <t>Interested in antimicrobial stewardship (AS) at the start of fellowship</t>
  </si>
  <si>
    <t>Who eneded up in AS positions upon graduation</t>
  </si>
  <si>
    <t>Satisfaction with pediatric ID fellow's current training in AS</t>
  </si>
  <si>
    <t>General education/background knowledge in AS</t>
  </si>
  <si>
    <t>Ability to use AS in clinical practice</t>
  </si>
  <si>
    <t>Assume a leadership role in AS</t>
  </si>
  <si>
    <t>Very satisfied</t>
  </si>
  <si>
    <t>Somewhat satisfied</t>
  </si>
  <si>
    <t>Neither satisfied nor dissatified</t>
  </si>
  <si>
    <t>Somewhat dissatisfied</t>
  </si>
  <si>
    <t xml:space="preserve">Very dissatisfied </t>
  </si>
  <si>
    <t>Satisfaction with Pediatric ID Fellow's Current Training in AS</t>
  </si>
  <si>
    <t>ASP Interventions Fellows Participate in</t>
  </si>
  <si>
    <t>With Curriculum</t>
  </si>
  <si>
    <t>Without Curriculum</t>
  </si>
  <si>
    <t>Audit and Feedback</t>
  </si>
  <si>
    <t>Handshake Rounds</t>
  </si>
  <si>
    <t>Guideline Creation</t>
  </si>
  <si>
    <t>Antibiotic Allergy Assessment</t>
  </si>
  <si>
    <t>Education of residents/faculty about AS</t>
  </si>
  <si>
    <t>None of the above</t>
  </si>
  <si>
    <t>Antibiotic Timeout</t>
  </si>
  <si>
    <t xml:space="preserve">Antibiotic Approval </t>
  </si>
  <si>
    <t>Total</t>
  </si>
  <si>
    <t>Antimicrobial Education</t>
  </si>
  <si>
    <t>Curriculum Learning Objectives</t>
  </si>
  <si>
    <t>Antibiotic spectrum of activity and adverse effects</t>
  </si>
  <si>
    <t>Pharmacokinetics, pharmacodynamics, and dosing</t>
  </si>
  <si>
    <t>Antibiotic resistance</t>
  </si>
  <si>
    <t>Microbiology and impacts of diagnostics/clinical lab</t>
  </si>
  <si>
    <t>Management of common diseases and common scenarios of antibiotic overuse/misuse</t>
  </si>
  <si>
    <t>When to intervene and how to escalate and de-escalate the regimen</t>
  </si>
  <si>
    <t>Psychosocial factors that influence providers/families</t>
  </si>
  <si>
    <t>Techniques/skills uses to influence antimicrobial prescribing</t>
  </si>
  <si>
    <t xml:space="preserve">Antimicrobial Education </t>
  </si>
  <si>
    <t xml:space="preserve"> </t>
  </si>
  <si>
    <t xml:space="preserve">Areas that need additional instruction </t>
  </si>
  <si>
    <t>Practicing AS</t>
  </si>
  <si>
    <t>Role/requirements of an ASP</t>
  </si>
  <si>
    <t>Obtaining/Calculating data pertaining to antibiotic use</t>
  </si>
  <si>
    <t>Strategizing when antibiotic shortages occur</t>
  </si>
  <si>
    <t>ASP interventions and meetings</t>
  </si>
  <si>
    <t>Applying AS knowledge (QI, guideline creation, etc.)</t>
  </si>
  <si>
    <t>Practicing Antimicrobial Stewardship</t>
  </si>
  <si>
    <t>Lack of materials</t>
  </si>
  <si>
    <t>Lack of time from the fellow standpoint</t>
  </si>
  <si>
    <t>Lack of time from the teacher standpoint</t>
  </si>
  <si>
    <t>Lack of AS interventions</t>
  </si>
  <si>
    <t>Lack of AS projects</t>
  </si>
  <si>
    <t>Number of responses</t>
  </si>
  <si>
    <t>Online learning modules</t>
  </si>
  <si>
    <t>Lecture Slides</t>
  </si>
  <si>
    <t>Case-based modules</t>
  </si>
  <si>
    <t xml:space="preserve">Reading materials </t>
  </si>
  <si>
    <t xml:space="preserve">Simulation </t>
  </si>
  <si>
    <t>Data analyst that provides teaching</t>
  </si>
  <si>
    <t>Teaching during clinical service</t>
  </si>
  <si>
    <t>AS QI or research projects</t>
  </si>
  <si>
    <t xml:space="preserve">Methods of Education Implementation </t>
  </si>
  <si>
    <t xml:space="preserve">Without Curriculum </t>
  </si>
  <si>
    <t>Simulation</t>
  </si>
  <si>
    <t>Reading materials</t>
  </si>
  <si>
    <t>Lecture slides</t>
  </si>
  <si>
    <t xml:space="preserve">Online learning modules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</si>
</sst>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>
                <a:latin typeface="Times New Roman" panose="02020603050405020304" pitchFamily="18" charset="0"/>
                <a:cs typeface="Times New Roman" panose="02020603050405020304" pitchFamily="18" charset="0"/>
              </a:rPr>
              <a:t>Interested in AS</a:t>
            </a:r>
            <a:r>
              <a:rPr lang="en-US" sz="10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000" b="0">
                <a:latin typeface="Times New Roman" panose="02020603050405020304" pitchFamily="18" charset="0"/>
                <a:cs typeface="Times New Roman" panose="02020603050405020304" pitchFamily="18" charset="0"/>
              </a:rPr>
              <a:t>at the start of fellowship</a:t>
            </a:r>
          </a:p>
        </c:rich>
      </c:tx>
      <c:layout>
        <c:manualLayout>
          <c:xMode val="edge"/>
          <c:yMode val="edge"/>
          <c:x val="0.26770269296309396"/>
          <c:y val="3.8342362070648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689547840314662"/>
          <c:y val="0.30422852852883076"/>
          <c:w val="0.6179252205272312"/>
          <c:h val="0.641976433033202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BF-4F4D-9851-56AFAC5A6E66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BF-4F4D-9851-56AFAC5A6E66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BF-4F4D-9851-56AFAC5A6E66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BF-4F4D-9851-56AFAC5A6E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'Interest in AS'!$A$3:$A$6</c:f>
              <c:strCache>
                <c:ptCount val="4"/>
                <c:pt idx="0">
                  <c:v>0-25%</c:v>
                </c:pt>
                <c:pt idx="1">
                  <c:v>26-50%</c:v>
                </c:pt>
                <c:pt idx="2">
                  <c:v>51-75%</c:v>
                </c:pt>
                <c:pt idx="3">
                  <c:v>76-100%</c:v>
                </c:pt>
              </c:strCache>
            </c:strRef>
          </c:cat>
          <c:val>
            <c:numRef>
              <c:f>'Interest in AS'!$B$3:$B$6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D-479A-B1CA-D1113F67F9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628330378055045E-2"/>
          <c:y val="0.38168311899516844"/>
          <c:w val="0.31418352341385425"/>
          <c:h val="0.4121834113430997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Absence of Curriculum: Areas that Fellows Need Additional Instruction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4E21647-5AA8-40D7-9894-7934363739C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E3E-4F67-8771-ACA5A2056A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38AA26-B7E3-4FEE-A8EF-CA4FF515E69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E3E-4F67-8771-ACA5A2056A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0B5CE8-FBEF-4E28-BF61-1377E244933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E3E-4F67-8771-ACA5A2056A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45CDB8-8EFB-449A-8353-B44481AD768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E3E-4F67-8771-ACA5A2056A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87D115-ABD1-4F93-B0C5-94C09130D22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E3E-4F67-8771-ACA5A2056A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'Practicing AS'!$A$15:$A$19</c:f>
              <c:strCache>
                <c:ptCount val="5"/>
                <c:pt idx="0">
                  <c:v>Applying AS knowledge (QI, guideline creation, etc.)</c:v>
                </c:pt>
                <c:pt idx="1">
                  <c:v>ASP interventions and meetings</c:v>
                </c:pt>
                <c:pt idx="2">
                  <c:v>Strategizing when antibiotic shortages occur</c:v>
                </c:pt>
                <c:pt idx="3">
                  <c:v>Obtaining/Calculating data pertaining to antibiotic use</c:v>
                </c:pt>
                <c:pt idx="4">
                  <c:v>Role/requirements of an ASP</c:v>
                </c:pt>
              </c:strCache>
            </c:strRef>
          </c:cat>
          <c:val>
            <c:numRef>
              <c:f>'Practicing AS'!$B$15:$B$19</c:f>
              <c:numCache>
                <c:formatCode>General</c:formatCode>
                <c:ptCount val="5"/>
                <c:pt idx="0">
                  <c:v>80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E-4F67-8771-ACA5A2056A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3896864"/>
        <c:axId val="2083818560"/>
      </c:barChart>
      <c:catAx>
        <c:axId val="204389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18560"/>
        <c:crosses val="autoZero"/>
        <c:auto val="1"/>
        <c:lblAlgn val="ctr"/>
        <c:lblOffset val="100"/>
        <c:noMultiLvlLbl val="0"/>
      </c:catAx>
      <c:valAx>
        <c:axId val="2083818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9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Barriers</a:t>
            </a:r>
            <a:r>
              <a:rPr lang="en-US" baseline="0"/>
              <a:t> to AS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63D5DE8-FECD-4DF5-AA26-74DB3A24D1B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9C2-4C62-AB93-5EABBEE0F8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64FB14-802F-4511-A6C2-F1D17F21836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9C2-4C62-AB93-5EABBEE0F8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7D4257-D22E-458D-A96C-1FB6C7081F4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9C2-4C62-AB93-5EABBEE0F83F}"/>
                </c:ext>
              </c:extLst>
            </c:dLbl>
            <c:dLbl>
              <c:idx val="3"/>
              <c:layout>
                <c:manualLayout>
                  <c:x val="0"/>
                  <c:y val="6.9754666083406247E-2"/>
                </c:manualLayout>
              </c:layout>
              <c:tx>
                <c:rich>
                  <a:bodyPr/>
                  <a:lstStyle/>
                  <a:p>
                    <a:fld id="{52246E2D-8110-4FDF-B121-4547A5F84CC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9C2-4C62-AB93-5EABBEE0F8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EBBEFF-8477-4561-8345-DA6EFF6E901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9C2-4C62-AB93-5EABBEE0F8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E9BD20-1834-4C98-95D0-416FCF98434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9C2-4C62-AB93-5EABBEE0F8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Barriers!$A$21:$A$26</c:f>
              <c:strCache>
                <c:ptCount val="6"/>
                <c:pt idx="0">
                  <c:v>Lack of materials</c:v>
                </c:pt>
                <c:pt idx="1">
                  <c:v>Lack of time from the fellow standpoint</c:v>
                </c:pt>
                <c:pt idx="2">
                  <c:v>Lack of time from the teacher standpoint</c:v>
                </c:pt>
                <c:pt idx="3">
                  <c:v>Lack of AS interventions</c:v>
                </c:pt>
                <c:pt idx="4">
                  <c:v>Lack of AS projects</c:v>
                </c:pt>
                <c:pt idx="5">
                  <c:v>None of the above</c:v>
                </c:pt>
              </c:strCache>
            </c:strRef>
          </c:cat>
          <c:val>
            <c:numRef>
              <c:f>Barriers!$C$21:$C$26</c:f>
              <c:numCache>
                <c:formatCode>0.0</c:formatCode>
                <c:ptCount val="6"/>
                <c:pt idx="0">
                  <c:v>33.333333333333329</c:v>
                </c:pt>
                <c:pt idx="1">
                  <c:v>18.518518518518519</c:v>
                </c:pt>
                <c:pt idx="2">
                  <c:v>44.444444444444443</c:v>
                </c:pt>
                <c:pt idx="3">
                  <c:v>7.4074074074074066</c:v>
                </c:pt>
                <c:pt idx="4">
                  <c:v>14.814814814814813</c:v>
                </c:pt>
                <c:pt idx="5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2-4C62-AB93-5EABBEE0F8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84557936"/>
        <c:axId val="53149311"/>
      </c:barChart>
      <c:catAx>
        <c:axId val="17845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311"/>
        <c:crosses val="autoZero"/>
        <c:auto val="1"/>
        <c:lblAlgn val="ctr"/>
        <c:lblOffset val="100"/>
        <c:noMultiLvlLbl val="0"/>
      </c:catAx>
      <c:valAx>
        <c:axId val="531493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5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>
                <a:latin typeface="Times New Roman" panose="02020603050405020304" pitchFamily="18" charset="0"/>
                <a:cs typeface="Times New Roman" panose="02020603050405020304" pitchFamily="18" charset="0"/>
              </a:rPr>
              <a:t>Methods of Education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899238211011703"/>
          <c:y val="0.17041745201771874"/>
          <c:w val="0.50901549917493527"/>
          <c:h val="0.591791177448718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'Implementation Methods'!$B$13</c:f>
              <c:strCache>
                <c:ptCount val="1"/>
                <c:pt idx="0">
                  <c:v>With Curriculum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02D82159-87C1-41F6-ABD0-DE12C2B4ECD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B854-4FA3-82D2-3A358A65C1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021349-7127-4C18-9DB3-3084B858DD6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B854-4FA3-82D2-3A358A65C1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844F32-8F9E-4858-82B1-563B76129C8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B854-4FA3-82D2-3A358A65C1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33F74A-10C8-4C8E-A923-23936A1795C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B854-4FA3-82D2-3A358A65C1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79E3B8-BECF-4543-AAD5-AC2AB131D33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854-4FA3-82D2-3A358A65C1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8D61CA-218A-48A3-907B-67AC8B4FDBA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854-4FA3-82D2-3A358A65C1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AE2153-0787-4DE5-98A8-678C6D204C4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854-4FA3-82D2-3A358A65C1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486BA6-6CBD-4EB7-8E98-450D0777C4E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854-4FA3-82D2-3A358A65C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'Implementation Methods'!$A$14:$A$22</c:f>
              <c:strCache>
                <c:ptCount val="9"/>
                <c:pt idx="1">
                  <c:v>AS QI or research projects</c:v>
                </c:pt>
                <c:pt idx="2">
                  <c:v>Teaching during clinical service</c:v>
                </c:pt>
                <c:pt idx="3">
                  <c:v>Data analyst that provides teaching</c:v>
                </c:pt>
                <c:pt idx="4">
                  <c:v>Simulation</c:v>
                </c:pt>
                <c:pt idx="5">
                  <c:v>Reading materials</c:v>
                </c:pt>
                <c:pt idx="6">
                  <c:v>Case-based modules</c:v>
                </c:pt>
                <c:pt idx="7">
                  <c:v>Lecture slides</c:v>
                </c:pt>
                <c:pt idx="8">
                  <c:v>Online learning modules </c:v>
                </c:pt>
              </c:strCache>
            </c:strRef>
          </c:cat>
          <c:val>
            <c:numRef>
              <c:f>'Implementation Methods'!$B$14:$B$22</c:f>
              <c:numCache>
                <c:formatCode>0.0</c:formatCode>
                <c:ptCount val="9"/>
                <c:pt idx="1">
                  <c:v>76.470588235294116</c:v>
                </c:pt>
                <c:pt idx="2">
                  <c:v>88.235294117647058</c:v>
                </c:pt>
                <c:pt idx="3">
                  <c:v>17.647058823529413</c:v>
                </c:pt>
                <c:pt idx="4">
                  <c:v>5.8823529411764701</c:v>
                </c:pt>
                <c:pt idx="5">
                  <c:v>64.705882352941174</c:v>
                </c:pt>
                <c:pt idx="6">
                  <c:v>23.52941176470588</c:v>
                </c:pt>
                <c:pt idx="7">
                  <c:v>70.588235294117652</c:v>
                </c:pt>
                <c:pt idx="8">
                  <c:v>70.588235294117652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4-4FA3-82D2-3A358A65C18B}"/>
            </c:ext>
          </c:extLst>
        </c:ser>
        <c:ser>
          <c:idx val="1"/>
          <c:order val="1"/>
          <c:tx>
            <c:strRef>
              <c:f>'Implementation Methods'!$C$13</c:f>
              <c:strCache>
                <c:ptCount val="1"/>
                <c:pt idx="0">
                  <c:v>Without Curriculum </c:v>
                </c:pt>
              </c:strCache>
            </c:strRef>
          </c:tx>
          <c:spPr>
            <a:solidFill>
              <a:schemeClr val="dk1">
                <a:tint val="5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1E9D616E-C8A2-41C7-ADA3-53A7655F976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B854-4FA3-82D2-3A358A65C1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15CC99-AD69-4FFB-94AF-1296F95AE2C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B854-4FA3-82D2-3A358A65C1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80442F-EE01-44BC-ACF7-8FC786AC00D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854-4FA3-82D2-3A358A65C1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59195C-955C-42A2-A470-82CE9BFF122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B854-4FA3-82D2-3A358A65C1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453544-AC9E-4696-99E0-9D951FC4A91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854-4FA3-82D2-3A358A65C1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D3F2D0-8A20-4302-B96E-5DE8060DBE5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854-4FA3-82D2-3A358A65C1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299AFE4-99C8-485E-8526-502E4FF1BAA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854-4FA3-82D2-3A358A65C1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A4B2BF1-030E-4107-ADD3-86E3217BE73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854-4FA3-82D2-3A358A65C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'Implementation Methods'!$A$14:$A$22</c:f>
              <c:strCache>
                <c:ptCount val="9"/>
                <c:pt idx="1">
                  <c:v>AS QI or research projects</c:v>
                </c:pt>
                <c:pt idx="2">
                  <c:v>Teaching during clinical service</c:v>
                </c:pt>
                <c:pt idx="3">
                  <c:v>Data analyst that provides teaching</c:v>
                </c:pt>
                <c:pt idx="4">
                  <c:v>Simulation</c:v>
                </c:pt>
                <c:pt idx="5">
                  <c:v>Reading materials</c:v>
                </c:pt>
                <c:pt idx="6">
                  <c:v>Case-based modules</c:v>
                </c:pt>
                <c:pt idx="7">
                  <c:v>Lecture slides</c:v>
                </c:pt>
                <c:pt idx="8">
                  <c:v>Online learning modules </c:v>
                </c:pt>
              </c:strCache>
            </c:strRef>
          </c:cat>
          <c:val>
            <c:numRef>
              <c:f>'Implementation Methods'!$C$14:$C$22</c:f>
              <c:numCache>
                <c:formatCode>General</c:formatCode>
                <c:ptCount val="9"/>
                <c:pt idx="1">
                  <c:v>60</c:v>
                </c:pt>
                <c:pt idx="2">
                  <c:v>100</c:v>
                </c:pt>
                <c:pt idx="3">
                  <c:v>10</c:v>
                </c:pt>
                <c:pt idx="4">
                  <c:v>0</c:v>
                </c:pt>
                <c:pt idx="5">
                  <c:v>40</c:v>
                </c:pt>
                <c:pt idx="6">
                  <c:v>20</c:v>
                </c:pt>
                <c:pt idx="7">
                  <c:v>10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4-4FA3-82D2-3A358A65C1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311935"/>
        <c:axId val="109322015"/>
      </c:barChart>
      <c:catAx>
        <c:axId val="10931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2015"/>
        <c:crosses val="autoZero"/>
        <c:auto val="1"/>
        <c:lblAlgn val="ctr"/>
        <c:lblOffset val="100"/>
        <c:noMultiLvlLbl val="0"/>
      </c:catAx>
      <c:valAx>
        <c:axId val="1093220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>
                <a:latin typeface="Times New Roman" panose="02020603050405020304" pitchFamily="18" charset="0"/>
                <a:cs typeface="Times New Roman" panose="02020603050405020304" pitchFamily="18" charset="0"/>
              </a:rPr>
              <a:t>Ended up in AS positions upon graduation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CA-4292-802F-A457F8930652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CA-4292-802F-A457F8930652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CA-4292-802F-A457F8930652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A1-491C-B209-790F580B7A6E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A1-491C-B209-790F580B7A6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'Interest in AS'!$D$3:$D$6</c:f>
              <c:strCache>
                <c:ptCount val="4"/>
                <c:pt idx="0">
                  <c:v>0-25%</c:v>
                </c:pt>
                <c:pt idx="1">
                  <c:v>26-50%</c:v>
                </c:pt>
                <c:pt idx="2">
                  <c:v>51-75%</c:v>
                </c:pt>
                <c:pt idx="3">
                  <c:v>76-100%</c:v>
                </c:pt>
              </c:strCache>
            </c:strRef>
          </c:cat>
          <c:val>
            <c:numRef>
              <c:f>'Interest in AS'!$E$3:$E$6</c:f>
              <c:numCache>
                <c:formatCode>General</c:formatCode>
                <c:ptCount val="4"/>
                <c:pt idx="0">
                  <c:v>20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1-491C-B209-790F580B7A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/>
              <a:t>General education/background </a:t>
            </a:r>
          </a:p>
          <a:p>
            <a:pPr>
              <a:defRPr/>
            </a:pPr>
            <a:r>
              <a:rPr lang="en-US" sz="1000" b="0"/>
              <a:t>knowledge in AS</a:t>
            </a:r>
          </a:p>
        </c:rich>
      </c:tx>
      <c:layout>
        <c:manualLayout>
          <c:xMode val="edge"/>
          <c:yMode val="edge"/>
          <c:x val="0.28959038760381584"/>
          <c:y val="5.8607206809429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221279473029861"/>
          <c:y val="0.28088703197814557"/>
          <c:w val="0.33640383594709938"/>
          <c:h val="0.5310865223479718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5B-4995-80BB-C7AE0A34597D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5B-4995-80BB-C7AE0A34597D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C9-4000-80A9-397DD5C64AAE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9C9-4000-80A9-397DD5C64AAE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C9-4000-80A9-397DD5C64AAE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9-4000-80A9-397DD5C64A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C9-4000-80A9-397DD5C64A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C9-4000-80A9-397DD5C64AA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'Satisfaction scales'!$A$3:$A$7</c:f>
              <c:strCache>
                <c:ptCount val="5"/>
                <c:pt idx="0">
                  <c:v>Very satisfied</c:v>
                </c:pt>
                <c:pt idx="1">
                  <c:v>Somewhat satisfied</c:v>
                </c:pt>
                <c:pt idx="2">
                  <c:v>Neither satisfied nor dissatified</c:v>
                </c:pt>
                <c:pt idx="3">
                  <c:v>Somewhat dissatisfied</c:v>
                </c:pt>
                <c:pt idx="4">
                  <c:v>Very dissatisfied </c:v>
                </c:pt>
              </c:strCache>
            </c:strRef>
          </c:cat>
          <c:val>
            <c:numRef>
              <c:f>'Satisfaction scales'!$B$3:$B$7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9-4000-80A9-397DD5C64A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5758530183727035E-2"/>
          <c:y val="0.28286745406824143"/>
          <c:w val="0.27146369203849519"/>
          <c:h val="0.4942184310294546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>
                <a:latin typeface="Times New Roman" panose="02020603050405020304" pitchFamily="18" charset="0"/>
                <a:cs typeface="Times New Roman" panose="02020603050405020304" pitchFamily="18" charset="0"/>
              </a:rPr>
              <a:t>Ability to use AS in clinical practice</a:t>
            </a:r>
          </a:p>
        </c:rich>
      </c:tx>
      <c:layout>
        <c:manualLayout>
          <c:xMode val="edge"/>
          <c:yMode val="edge"/>
          <c:x val="0.20083478260869564"/>
          <c:y val="5.6074766355140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30407394727837"/>
          <c:y val="0.28037383177570091"/>
          <c:w val="0.6156521739130435"/>
          <c:h val="0.551401869158878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8A-4B62-9D71-6BF7DAE00E7E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8A-4B62-9D71-6BF7DAE00E7E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47-49A7-B748-F01DE3801E49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8A-4B62-9D71-6BF7DAE00E7E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47-49A7-B748-F01DE3801E49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47-49A7-B748-F01DE3801E4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47-49A7-B748-F01DE3801E4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'Satisfaction scales'!$D$3:$D$7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7-49A7-B748-F01DE3801E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>
                <a:latin typeface="Times New Roman" panose="02020603050405020304" pitchFamily="18" charset="0"/>
                <a:cs typeface="Times New Roman" panose="02020603050405020304" pitchFamily="18" charset="0"/>
              </a:rPr>
              <a:t>Assume a leadership role in AS</a:t>
            </a:r>
          </a:p>
        </c:rich>
      </c:tx>
      <c:layout>
        <c:manualLayout>
          <c:xMode val="edge"/>
          <c:yMode val="edge"/>
          <c:x val="0.11785330948121645"/>
          <c:y val="6.2111801242236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27502905420409"/>
          <c:y val="0.26708074534161491"/>
          <c:w val="0.63018242122719736"/>
          <c:h val="0.5900621118012422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65F-4CFF-8FD6-A60FC7F55D81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8B-4EFF-8912-E07391B2665F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8B-4EFF-8912-E07391B2665F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5F-4CFF-8FD6-A60FC7F55D81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5F-4CFF-8FD6-A60FC7F55D81}"/>
              </c:ext>
            </c:extLst>
          </c:dPt>
          <c:dLbls>
            <c:dLbl>
              <c:idx val="0"/>
              <c:layout>
                <c:manualLayout>
                  <c:x val="-0.13456736256591778"/>
                  <c:y val="0.1238719267234452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5F-4CFF-8FD6-A60FC7F55D81}"/>
                </c:ext>
              </c:extLst>
            </c:dLbl>
            <c:dLbl>
              <c:idx val="3"/>
              <c:layout>
                <c:manualLayout>
                  <c:x val="0.16426959474102432"/>
                  <c:y val="0.131028844608709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5F-4CFF-8FD6-A60FC7F55D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5F-4CFF-8FD6-A60FC7F55D8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'Satisfaction scales'!$F$3:$F$7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F-4CFF-8FD6-A60FC7F55D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Times New Roman" panose="02020603050405020304" pitchFamily="18" charset="0"/>
                <a:cs typeface="Times New Roman" panose="02020603050405020304" pitchFamily="18" charset="0"/>
              </a:rPr>
              <a:t>AS</a:t>
            </a:r>
            <a:r>
              <a:rPr lang="en-US" sz="14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Interventions Fellows Participate In</a:t>
            </a:r>
            <a:endParaRPr lang="en-US" sz="14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'ASP interventions'!$B$2</c:f>
              <c:strCache>
                <c:ptCount val="1"/>
                <c:pt idx="0">
                  <c:v>With Curriculum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2B07122-4A2D-4D4A-B183-3B3F42A73B1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41D9-4FF1-95ED-428C4140ED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78C9B0-E46C-4613-BD05-CCABEBE244A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41D9-4FF1-95ED-428C4140ED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3F5E6E-18F4-491E-A83F-CFF5FB98C10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41D9-4FF1-95ED-428C4140ED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495E8C-E9AE-4DE2-8215-CA20D46D65A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41D9-4FF1-95ED-428C4140ED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602517-C24F-4344-9D10-E98A16863AF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1D9-4FF1-95ED-428C4140ED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29DD357-B7C2-4075-93B1-1DE1A3C98EA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1D9-4FF1-95ED-428C4140ED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8DAFB5-C3C5-497B-9F21-A8CB250398D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1D9-4FF1-95ED-428C4140ED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4BD6224-354F-459E-BE1F-761D7654B08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1D9-4FF1-95ED-428C4140ED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'ASP interventions'!$A$3:$A$10</c:f>
              <c:strCache>
                <c:ptCount val="8"/>
                <c:pt idx="0">
                  <c:v>None of the above</c:v>
                </c:pt>
                <c:pt idx="1">
                  <c:v>Education of residents/faculty about AS</c:v>
                </c:pt>
                <c:pt idx="2">
                  <c:v>Antibiotic Allergy Assessment</c:v>
                </c:pt>
                <c:pt idx="3">
                  <c:v>Antibiotic Timeout</c:v>
                </c:pt>
                <c:pt idx="4">
                  <c:v>Guideline Creation</c:v>
                </c:pt>
                <c:pt idx="5">
                  <c:v>Handshake Rounds</c:v>
                </c:pt>
                <c:pt idx="6">
                  <c:v>Audit and Feedback</c:v>
                </c:pt>
                <c:pt idx="7">
                  <c:v>Antibiotic Approval </c:v>
                </c:pt>
              </c:strCache>
            </c:strRef>
          </c:cat>
          <c:val>
            <c:numRef>
              <c:f>'ASP interventions'!$B$3:$B$10</c:f>
              <c:numCache>
                <c:formatCode>0</c:formatCode>
                <c:ptCount val="8"/>
                <c:pt idx="0">
                  <c:v>5.8823529411764701</c:v>
                </c:pt>
                <c:pt idx="1">
                  <c:v>76.470588235294116</c:v>
                </c:pt>
                <c:pt idx="2">
                  <c:v>35.294117647058826</c:v>
                </c:pt>
                <c:pt idx="3">
                  <c:v>17.647058823529413</c:v>
                </c:pt>
                <c:pt idx="4">
                  <c:v>58.82352941176471</c:v>
                </c:pt>
                <c:pt idx="5">
                  <c:v>52.941176470588239</c:v>
                </c:pt>
                <c:pt idx="6">
                  <c:v>58.82352941176471</c:v>
                </c:pt>
                <c:pt idx="7">
                  <c:v>70.588235294117652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9-4FF1-95ED-428C4140EDC5}"/>
            </c:ext>
          </c:extLst>
        </c:ser>
        <c:ser>
          <c:idx val="1"/>
          <c:order val="1"/>
          <c:tx>
            <c:strRef>
              <c:f>'ASP interventions'!$C$2</c:f>
              <c:strCache>
                <c:ptCount val="1"/>
                <c:pt idx="0">
                  <c:v>Without Curriculum</c:v>
                </c:pt>
              </c:strCache>
            </c:strRef>
          </c:tx>
          <c:spPr>
            <a:solidFill>
              <a:schemeClr val="dk1">
                <a:tint val="5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1326F32-8D52-4494-A8CA-9ED6A669CE9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41D9-4FF1-95ED-428C4140ED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1BC927-1C70-4E7B-8530-4867666FC8F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41D9-4FF1-95ED-428C4140ED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6D440A-B399-4636-B3DD-24FD973751D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41D9-4FF1-95ED-428C4140ED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596777-23A6-4638-A9A2-FBB410EB2F0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41D9-4FF1-95ED-428C4140ED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CD5CF6-94A2-4537-92BE-57C05AA740A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1D9-4FF1-95ED-428C4140ED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EF4B06-0599-4A85-9F3B-15D11644FEC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1D9-4FF1-95ED-428C4140ED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764600-CEB6-4F94-826C-DB9CCC1FD59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1D9-4FF1-95ED-428C4140ED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942F90-B1D3-4E56-AB2C-189BC3FC8FD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1D9-4FF1-95ED-428C4140ED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'ASP interventions'!$A$3:$A$10</c:f>
              <c:strCache>
                <c:ptCount val="8"/>
                <c:pt idx="0">
                  <c:v>None of the above</c:v>
                </c:pt>
                <c:pt idx="1">
                  <c:v>Education of residents/faculty about AS</c:v>
                </c:pt>
                <c:pt idx="2">
                  <c:v>Antibiotic Allergy Assessment</c:v>
                </c:pt>
                <c:pt idx="3">
                  <c:v>Antibiotic Timeout</c:v>
                </c:pt>
                <c:pt idx="4">
                  <c:v>Guideline Creation</c:v>
                </c:pt>
                <c:pt idx="5">
                  <c:v>Handshake Rounds</c:v>
                </c:pt>
                <c:pt idx="6">
                  <c:v>Audit and Feedback</c:v>
                </c:pt>
                <c:pt idx="7">
                  <c:v>Antibiotic Approval </c:v>
                </c:pt>
              </c:strCache>
            </c:strRef>
          </c:cat>
          <c:val>
            <c:numRef>
              <c:f>'ASP interventions'!$C$3:$C$10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0</c:v>
                </c:pt>
                <c:pt idx="4">
                  <c:v>60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9-4FF1-95ED-428C4140ED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84561296"/>
        <c:axId val="1795301264"/>
      </c:barChart>
      <c:catAx>
        <c:axId val="17845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01264"/>
        <c:crosses val="autoZero"/>
        <c:auto val="1"/>
        <c:lblAlgn val="ctr"/>
        <c:lblOffset val="100"/>
        <c:noMultiLvlLbl val="0"/>
      </c:catAx>
      <c:valAx>
        <c:axId val="17953012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Times New Roman" panose="02020603050405020304" pitchFamily="18" charset="0"/>
                <a:cs typeface="Times New Roman" panose="02020603050405020304" pitchFamily="18" charset="0"/>
              </a:rPr>
              <a:t>Presence</a:t>
            </a:r>
            <a:r>
              <a:rPr lang="en-US" sz="14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Curriculum: Learning Objectives Included</a:t>
            </a:r>
            <a:endParaRPr lang="en-US" sz="14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56BB69-7094-43EB-B9D3-9816E00390F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02F-44CE-95E7-28995F4877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ED6CC3-CB17-4FC7-91BD-F8D38376AA3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02F-44CE-95E7-28995F4877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EA11B3-A3E3-4B96-B655-C3454B3E651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02F-44CE-95E7-28995F4877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8FBBE7-6239-4067-99DB-BA2C4D93F51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02F-44CE-95E7-28995F4877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DA792D-12D4-40D0-8E48-D8C66F3AD3B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02F-44CE-95E7-28995F4877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C248AD-2612-4B0C-BDA2-DEE24455FED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02F-44CE-95E7-28995F4877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0A9B5F-EA97-4A41-BE95-42822728F4F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02F-44CE-95E7-28995F4877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D649C0-EE88-44BE-BA63-D042C35A93D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02F-44CE-95E7-28995F4877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'Antimicrobial Education'!$A$4:$A$12</c:f>
              <c:strCache>
                <c:ptCount val="8"/>
                <c:pt idx="0">
                  <c:v>Techniques/skills uses to influence antimicrobial prescribing</c:v>
                </c:pt>
                <c:pt idx="1">
                  <c:v>Psychosocial factors that influence providers/families</c:v>
                </c:pt>
                <c:pt idx="2">
                  <c:v>When to intervene and how to escalate and de-escalate the regimen</c:v>
                </c:pt>
                <c:pt idx="3">
                  <c:v>Management of common diseases and common scenarios of antibiotic overuse/misuse</c:v>
                </c:pt>
                <c:pt idx="4">
                  <c:v>Microbiology and impacts of diagnostics/clinical lab</c:v>
                </c:pt>
                <c:pt idx="5">
                  <c:v>Antibiotic resistance</c:v>
                </c:pt>
                <c:pt idx="6">
                  <c:v>Pharmacokinetics, pharmacodynamics, and dosing</c:v>
                </c:pt>
                <c:pt idx="7">
                  <c:v>Antibiotic spectrum of activity and adverse effects</c:v>
                </c:pt>
              </c:strCache>
            </c:strRef>
          </c:cat>
          <c:val>
            <c:numRef>
              <c:f>'Antimicrobial Education'!$B$4:$B$12</c:f>
              <c:numCache>
                <c:formatCode>General</c:formatCode>
                <c:ptCount val="9"/>
                <c:pt idx="0">
                  <c:v>64.7</c:v>
                </c:pt>
                <c:pt idx="1">
                  <c:v>35.299999999999997</c:v>
                </c:pt>
                <c:pt idx="2">
                  <c:v>100</c:v>
                </c:pt>
                <c:pt idx="3">
                  <c:v>88.2</c:v>
                </c:pt>
                <c:pt idx="4">
                  <c:v>82.4</c:v>
                </c:pt>
                <c:pt idx="5">
                  <c:v>94.1</c:v>
                </c:pt>
                <c:pt idx="6">
                  <c:v>88.2</c:v>
                </c:pt>
                <c:pt idx="7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F-44CE-95E7-28995F4877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5061376"/>
        <c:axId val="1795311184"/>
      </c:barChart>
      <c:catAx>
        <c:axId val="100506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11184"/>
        <c:crosses val="autoZero"/>
        <c:auto val="1"/>
        <c:lblAlgn val="ctr"/>
        <c:lblOffset val="100"/>
        <c:noMultiLvlLbl val="0"/>
      </c:catAx>
      <c:valAx>
        <c:axId val="17953111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Times New Roman" panose="02020603050405020304" pitchFamily="18" charset="0"/>
                <a:cs typeface="Times New Roman" panose="02020603050405020304" pitchFamily="18" charset="0"/>
              </a:rPr>
              <a:t>Absence of Curriculum: Areas that</a:t>
            </a:r>
            <a:r>
              <a:rPr lang="en-US" sz="14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Fellows Need Additional Instruction</a:t>
            </a:r>
            <a:r>
              <a:rPr lang="en-US" sz="1400" b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D7120EE-6221-4588-AAC4-F07B9CABCC1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98B-4552-B798-27AF4BEA2C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B86BD2-A887-407D-A04D-F8C96A4EEBE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98B-4552-B798-27AF4BEA2C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A15998-39DE-4FE6-AAAB-17DD6A12904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98B-4552-B798-27AF4BEA2C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22970D-59D0-4C8F-9925-8EA254CC45E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98B-4552-B798-27AF4BEA2C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42D533-A571-4DAF-8248-D3A3460686C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98B-4552-B798-27AF4BEA2C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CF64392-367E-4CF3-813C-2C6FCC69473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98B-4552-B798-27AF4BEA2C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C8D0032-D1DB-485E-8BCB-901C961D22F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98B-4552-B798-27AF4BEA2C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1A0CD13-CD60-4E94-A9BE-456550BB1FB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98B-4552-B798-27AF4BEA2C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'Antimicrobial Education'!$A$15:$A$22</c:f>
              <c:strCache>
                <c:ptCount val="8"/>
                <c:pt idx="0">
                  <c:v>Techniques/skills uses to influence antimicrobial prescribing</c:v>
                </c:pt>
                <c:pt idx="1">
                  <c:v>Psychosocial factors that influence providers/families</c:v>
                </c:pt>
                <c:pt idx="2">
                  <c:v>When to intervene and how to escalate and de-escalate the regimen</c:v>
                </c:pt>
                <c:pt idx="3">
                  <c:v>Management of common diseases and common scenarios of antibiotic overuse/misuse</c:v>
                </c:pt>
                <c:pt idx="4">
                  <c:v>Microbiology and impacts of diagnostics/clinical lab</c:v>
                </c:pt>
                <c:pt idx="5">
                  <c:v>Antibiotic resistance</c:v>
                </c:pt>
                <c:pt idx="6">
                  <c:v>Pharmacokinetics, pharmacodynamics, and dosing</c:v>
                </c:pt>
                <c:pt idx="7">
                  <c:v>Antibiotic spectrum of activity and adverse effects</c:v>
                </c:pt>
              </c:strCache>
            </c:strRef>
          </c:cat>
          <c:val>
            <c:numRef>
              <c:f>'Antimicrobial Education'!$B$15:$B$22</c:f>
              <c:numCache>
                <c:formatCode>General</c:formatCode>
                <c:ptCount val="8"/>
                <c:pt idx="0">
                  <c:v>60</c:v>
                </c:pt>
                <c:pt idx="1">
                  <c:v>50</c:v>
                </c:pt>
                <c:pt idx="2">
                  <c:v>70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B-4552-B798-27AF4BEA2C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4358848"/>
        <c:axId val="1980528720"/>
      </c:barChart>
      <c:catAx>
        <c:axId val="194435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28720"/>
        <c:crosses val="autoZero"/>
        <c:auto val="1"/>
        <c:lblAlgn val="ctr"/>
        <c:lblOffset val="100"/>
        <c:noMultiLvlLbl val="0"/>
      </c:catAx>
      <c:valAx>
        <c:axId val="198052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Presence of Curriculum: Learning Objectives Included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3AEBA9-F015-4DEE-AEA3-48DE1F52500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38E-4FC6-BD46-6EAAA20DF3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23C127-6A2A-4812-BC86-47052DEBBDA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38E-4FC6-BD46-6EAAA20DF3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B8768D-0CB3-4440-81BA-6EDB18645C8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38E-4FC6-BD46-6EAAA20DF3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ACEB87-AD37-40E8-98D2-EB416F53F23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38E-4FC6-BD46-6EAAA20DF3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5D8658-40ED-466A-A2D9-501593B14D1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38E-4FC6-BD46-6EAAA20DF3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'Practicing AS'!$A$4:$A$8</c:f>
              <c:strCache>
                <c:ptCount val="5"/>
                <c:pt idx="0">
                  <c:v>Applying AS knowledge (QI, guideline creation, etc.)</c:v>
                </c:pt>
                <c:pt idx="1">
                  <c:v>ASP interventions and meetings</c:v>
                </c:pt>
                <c:pt idx="2">
                  <c:v>Strategizing when antibiotic shortages occur</c:v>
                </c:pt>
                <c:pt idx="3">
                  <c:v>Obtaining/Calculating data pertaining to antibiotic use</c:v>
                </c:pt>
                <c:pt idx="4">
                  <c:v>Role/requirements of an ASP</c:v>
                </c:pt>
              </c:strCache>
            </c:strRef>
          </c:cat>
          <c:val>
            <c:numRef>
              <c:f>'Practicing AS'!$B$4:$B$8</c:f>
              <c:numCache>
                <c:formatCode>General</c:formatCode>
                <c:ptCount val="5"/>
                <c:pt idx="0">
                  <c:v>76.5</c:v>
                </c:pt>
                <c:pt idx="1">
                  <c:v>100</c:v>
                </c:pt>
                <c:pt idx="2">
                  <c:v>47.1</c:v>
                </c:pt>
                <c:pt idx="3">
                  <c:v>70.599999999999994</c:v>
                </c:pt>
                <c:pt idx="4">
                  <c:v>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E-4FC6-BD46-6EAAA20DF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3894464"/>
        <c:axId val="68445279"/>
      </c:barChart>
      <c:catAx>
        <c:axId val="204389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5279"/>
        <c:crosses val="autoZero"/>
        <c:auto val="1"/>
        <c:lblAlgn val="ctr"/>
        <c:lblOffset val="100"/>
        <c:noMultiLvlLbl val="0"/>
      </c:catAx>
      <c:valAx>
        <c:axId val="68445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7055</xdr:colOff>
      <xdr:row>1</xdr:row>
      <xdr:rowOff>513</xdr:rowOff>
    </xdr:from>
    <xdr:to>
      <xdr:col>10</xdr:col>
      <xdr:colOff>551616</xdr:colOff>
      <xdr:row>8</xdr:row>
      <xdr:rowOff>172669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F4FEF8-BCA9-99C3-0228-B3D01887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558671</xdr:colOff>
      <xdr:row>1</xdr:row>
      <xdr:rowOff>514</xdr:rowOff>
    </xdr:from>
    <xdr:to>
      <xdr:col>14</xdr:col>
      <xdr:colOff>0</xdr:colOff>
      <xdr:row>8</xdr:row>
      <xdr:rowOff>172668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3041F2-3C2B-54AE-CAD5-1F63220BA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12698</xdr:rowOff>
    </xdr:from>
    <xdr:to>
      <xdr:col>12</xdr:col>
      <xdr:colOff>323850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71D37-5A6D-C515-051A-64397349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231775</xdr:colOff>
      <xdr:row>1</xdr:row>
      <xdr:rowOff>12700</xdr:rowOff>
    </xdr:from>
    <xdr:to>
      <xdr:col>14</xdr:col>
      <xdr:colOff>228600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0387D-94BF-5171-9533-780525236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1</xdr:row>
      <xdr:rowOff>12700</xdr:rowOff>
    </xdr:from>
    <xdr:to>
      <xdr:col>16</xdr:col>
      <xdr:colOff>596900</xdr:colOff>
      <xdr:row>11</xdr:row>
      <xdr:rowOff>180473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E8DE8-A799-BF37-C06C-50D2A264B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6350</xdr:rowOff>
    </xdr:from>
    <xdr:to>
      <xdr:col>12</xdr:col>
      <xdr:colOff>603250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F2541-A9B6-8998-548F-5C8FE993A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6351</xdr:colOff>
      <xdr:row>3</xdr:row>
      <xdr:rowOff>6349</xdr:rowOff>
    </xdr:from>
    <xdr:to>
      <xdr:col>17</xdr:col>
      <xdr:colOff>1</xdr:colOff>
      <xdr:row>19</xdr:row>
      <xdr:rowOff>176389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F033C-DED4-A531-D1FF-4BAEA91DE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7055</xdr:colOff>
      <xdr:row>20</xdr:row>
      <xdr:rowOff>7760</xdr:rowOff>
    </xdr:from>
    <xdr:to>
      <xdr:col>17</xdr:col>
      <xdr:colOff>0</xdr:colOff>
      <xdr:row>36</xdr:row>
      <xdr:rowOff>176388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0ECF-B3E0-312F-8B7B-3F4DE6476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6350</xdr:rowOff>
    </xdr:from>
    <xdr:to>
      <xdr:col>11</xdr:col>
      <xdr:colOff>609599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A564C-DBBD-0970-9A4C-B14B3D3D2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15</xdr:row>
      <xdr:rowOff>12700</xdr:rowOff>
    </xdr:from>
    <xdr:to>
      <xdr:col>12</xdr:col>
      <xdr:colOff>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28E21-17BB-2158-A541-1397E4929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434975</xdr:colOff>
      <xdr:row>11</xdr:row>
      <xdr:rowOff>6350</xdr:rowOff>
    </xdr:from>
    <xdr:to>
      <xdr:col>11</xdr:col>
      <xdr:colOff>130175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B7162-16CD-1A72-08C3-251D5661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193674</xdr:colOff>
      <xdr:row>12</xdr:row>
      <xdr:rowOff>29196</xdr:rowOff>
    </xdr:from>
    <xdr:to>
      <xdr:col>12</xdr:col>
      <xdr:colOff>203199</xdr:colOff>
      <xdr:row>27</xdr:row>
      <xdr:rowOff>87586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2A876-9F0F-2D93-02FD-7263BB71C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7671-5A26-473C-8F71-7B4750D4301F}">
  <dimension ref="A1:N8"/>
  <sheetViews>
    <sheetView tabSelected="1" zoomScale="99" workbookViewId="0">
      <selection activeCell="N12" sqref="N12"/>
    </sheetView>
  </sheetViews>
  <sheetFormatPr defaultRowHeight="14.5" x14ac:dyDescent="0.35"/>
  <cols>
    <col min="1" max="1" width="17.453125" customWidth="1"/>
    <col min="5" max="5" width="12.54296875" customWidth="1"/>
  </cols>
  <sheetData>
    <row r="1" spans="1:14" ht="15.5" x14ac:dyDescent="0.35">
      <c r="A1" s="1" t="s">
        <v>4</v>
      </c>
      <c r="B1" s="1"/>
      <c r="C1" s="1"/>
      <c r="D1" s="1"/>
      <c r="E1" s="1"/>
      <c r="F1" s="1"/>
      <c r="G1" s="1"/>
      <c r="H1" s="6" t="s">
        <v>4</v>
      </c>
      <c r="I1" s="6"/>
      <c r="J1" s="6"/>
      <c r="K1" s="6"/>
      <c r="L1" s="6"/>
      <c r="M1" s="6"/>
      <c r="N1" s="6"/>
    </row>
    <row r="2" spans="1:14" ht="49" customHeight="1" x14ac:dyDescent="0.35">
      <c r="A2" s="5" t="s">
        <v>5</v>
      </c>
      <c r="B2" s="5"/>
      <c r="C2" s="1"/>
      <c r="D2" s="5" t="s">
        <v>6</v>
      </c>
      <c r="E2" s="5"/>
      <c r="F2" s="1"/>
      <c r="G2" s="1"/>
      <c r="H2" s="1"/>
      <c r="I2" s="1"/>
      <c r="J2" s="1"/>
      <c r="K2" s="1"/>
      <c r="L2" s="1"/>
      <c r="M2" s="1"/>
    </row>
    <row r="3" spans="1:14" ht="15.5" x14ac:dyDescent="0.35">
      <c r="A3" s="1" t="s">
        <v>0</v>
      </c>
      <c r="B3" s="1">
        <v>11</v>
      </c>
      <c r="C3" s="1"/>
      <c r="D3" s="1" t="s">
        <v>0</v>
      </c>
      <c r="E3" s="1">
        <v>20</v>
      </c>
      <c r="F3" s="1"/>
      <c r="G3" s="1"/>
      <c r="H3" s="1"/>
      <c r="I3" s="1"/>
      <c r="J3" s="1"/>
      <c r="K3" s="1"/>
      <c r="L3" s="1"/>
      <c r="M3" s="1"/>
    </row>
    <row r="4" spans="1:14" ht="15.5" x14ac:dyDescent="0.35">
      <c r="A4" s="1" t="s">
        <v>1</v>
      </c>
      <c r="B4" s="1">
        <v>10</v>
      </c>
      <c r="C4" s="1"/>
      <c r="D4" s="1" t="s">
        <v>1</v>
      </c>
      <c r="E4" s="1">
        <v>4</v>
      </c>
      <c r="F4" s="1"/>
      <c r="G4" s="1"/>
      <c r="H4" s="1"/>
      <c r="I4" s="1"/>
      <c r="J4" s="1"/>
      <c r="K4" s="1"/>
      <c r="L4" s="1"/>
      <c r="M4" s="1"/>
    </row>
    <row r="5" spans="1:14" ht="15.5" x14ac:dyDescent="0.35">
      <c r="A5" s="1" t="s">
        <v>2</v>
      </c>
      <c r="B5" s="1">
        <v>5</v>
      </c>
      <c r="C5" s="1"/>
      <c r="D5" s="1" t="s">
        <v>2</v>
      </c>
      <c r="E5" s="1">
        <v>3</v>
      </c>
      <c r="F5" s="1"/>
      <c r="G5" s="1"/>
      <c r="H5" s="1"/>
      <c r="I5" s="1"/>
      <c r="J5" s="1"/>
      <c r="K5" s="1"/>
      <c r="L5" s="1"/>
      <c r="M5" s="1"/>
    </row>
    <row r="6" spans="1:14" ht="15.5" x14ac:dyDescent="0.35">
      <c r="A6" s="1" t="s">
        <v>3</v>
      </c>
      <c r="B6" s="1">
        <v>1</v>
      </c>
      <c r="C6" s="1"/>
      <c r="D6" s="1" t="s">
        <v>3</v>
      </c>
      <c r="E6" s="1">
        <v>0</v>
      </c>
      <c r="F6" s="1"/>
      <c r="G6" s="1"/>
      <c r="H6" s="1"/>
      <c r="I6" s="1"/>
      <c r="J6" s="1"/>
      <c r="K6" s="1"/>
      <c r="L6" s="1"/>
      <c r="M6" s="1"/>
    </row>
    <row r="7" spans="1:14" ht="15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</sheetData>
  <mergeCells count="3">
    <mergeCell ref="A2:B2"/>
    <mergeCell ref="D2:E2"/>
    <mergeCell ref="H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8B25-E611-413B-888C-601D94B0882D}">
  <dimension ref="A1:Q7"/>
  <sheetViews>
    <sheetView zoomScale="95" zoomScaleNormal="70" workbookViewId="0">
      <selection activeCell="P15" sqref="P15"/>
    </sheetView>
  </sheetViews>
  <sheetFormatPr defaultRowHeight="14.5" x14ac:dyDescent="0.35"/>
  <cols>
    <col min="1" max="1" width="19" customWidth="1"/>
    <col min="2" max="2" width="9.81640625" customWidth="1"/>
    <col min="3" max="3" width="19.1796875" customWidth="1"/>
    <col min="5" max="5" width="19.54296875" customWidth="1"/>
  </cols>
  <sheetData>
    <row r="1" spans="1:17" x14ac:dyDescent="0.35">
      <c r="A1" t="s">
        <v>7</v>
      </c>
      <c r="H1" s="8" t="s">
        <v>16</v>
      </c>
      <c r="I1" s="8"/>
      <c r="J1" s="8"/>
      <c r="K1" s="8"/>
      <c r="L1" s="8"/>
      <c r="M1" s="8"/>
      <c r="N1" s="8"/>
      <c r="O1" s="8"/>
      <c r="P1" s="8"/>
      <c r="Q1" s="8"/>
    </row>
    <row r="2" spans="1:17" ht="42.65" customHeight="1" x14ac:dyDescent="0.35">
      <c r="A2" s="7" t="s">
        <v>8</v>
      </c>
      <c r="B2" s="7"/>
      <c r="C2" s="7" t="s">
        <v>9</v>
      </c>
      <c r="D2" s="7"/>
      <c r="E2" s="7" t="s">
        <v>10</v>
      </c>
      <c r="F2" s="7"/>
    </row>
    <row r="3" spans="1:17" x14ac:dyDescent="0.35">
      <c r="A3" t="s">
        <v>11</v>
      </c>
      <c r="B3">
        <v>9</v>
      </c>
      <c r="C3" t="s">
        <v>11</v>
      </c>
      <c r="D3">
        <v>10</v>
      </c>
      <c r="E3" t="s">
        <v>11</v>
      </c>
      <c r="F3">
        <v>3</v>
      </c>
    </row>
    <row r="4" spans="1:17" x14ac:dyDescent="0.35">
      <c r="A4" t="s">
        <v>12</v>
      </c>
      <c r="B4">
        <v>14</v>
      </c>
      <c r="C4" t="s">
        <v>12</v>
      </c>
      <c r="D4">
        <v>15</v>
      </c>
      <c r="E4" t="s">
        <v>12</v>
      </c>
      <c r="F4">
        <v>12</v>
      </c>
    </row>
    <row r="5" spans="1:17" ht="29" x14ac:dyDescent="0.35">
      <c r="A5" s="2" t="s">
        <v>13</v>
      </c>
      <c r="B5">
        <v>1</v>
      </c>
      <c r="C5" s="2" t="s">
        <v>13</v>
      </c>
      <c r="D5">
        <v>0</v>
      </c>
      <c r="E5" s="2" t="s">
        <v>13</v>
      </c>
      <c r="F5">
        <v>8</v>
      </c>
    </row>
    <row r="6" spans="1:17" x14ac:dyDescent="0.35">
      <c r="A6" t="s">
        <v>14</v>
      </c>
      <c r="B6">
        <v>2</v>
      </c>
      <c r="C6" t="s">
        <v>14</v>
      </c>
      <c r="D6">
        <v>2</v>
      </c>
      <c r="E6" t="s">
        <v>14</v>
      </c>
      <c r="F6">
        <v>3</v>
      </c>
    </row>
    <row r="7" spans="1:17" x14ac:dyDescent="0.35">
      <c r="A7" t="s">
        <v>15</v>
      </c>
      <c r="B7">
        <v>1</v>
      </c>
      <c r="C7" t="s">
        <v>15</v>
      </c>
      <c r="D7">
        <v>0</v>
      </c>
      <c r="E7" t="s">
        <v>15</v>
      </c>
      <c r="F7">
        <v>1</v>
      </c>
    </row>
  </sheetData>
  <mergeCells count="4">
    <mergeCell ref="A2:B2"/>
    <mergeCell ref="C2:D2"/>
    <mergeCell ref="E2:F2"/>
    <mergeCell ref="H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3C80-6619-417E-9C73-2F44C3FD8A24}">
  <dimension ref="A1:C24"/>
  <sheetViews>
    <sheetView zoomScale="80" zoomScaleNormal="80" workbookViewId="0">
      <selection activeCell="C10" sqref="C10"/>
    </sheetView>
  </sheetViews>
  <sheetFormatPr defaultRowHeight="14.5" x14ac:dyDescent="0.35"/>
  <cols>
    <col min="1" max="1" width="25.26953125" customWidth="1"/>
    <col min="2" max="2" width="14.26953125" customWidth="1"/>
    <col min="3" max="3" width="16.81640625" customWidth="1"/>
  </cols>
  <sheetData>
    <row r="1" spans="1:3" x14ac:dyDescent="0.35">
      <c r="A1" t="s">
        <v>17</v>
      </c>
    </row>
    <row r="2" spans="1:3" x14ac:dyDescent="0.35">
      <c r="B2" t="s">
        <v>18</v>
      </c>
      <c r="C2" t="s">
        <v>19</v>
      </c>
    </row>
    <row r="3" spans="1:3" x14ac:dyDescent="0.35">
      <c r="A3" t="s">
        <v>25</v>
      </c>
      <c r="B3" s="4">
        <f>(1/B12)*100</f>
        <v>5.8823529411764701</v>
      </c>
      <c r="C3">
        <f>(1/C12)*100</f>
        <v>10</v>
      </c>
    </row>
    <row r="4" spans="1:3" ht="29" x14ac:dyDescent="0.35">
      <c r="A4" s="2" t="s">
        <v>24</v>
      </c>
      <c r="B4" s="4">
        <f>(13/B12)*100</f>
        <v>76.470588235294116</v>
      </c>
      <c r="C4">
        <f>(5/C12)*100</f>
        <v>50</v>
      </c>
    </row>
    <row r="5" spans="1:3" x14ac:dyDescent="0.35">
      <c r="A5" t="s">
        <v>23</v>
      </c>
      <c r="B5" s="4">
        <f>(6/B12)*100</f>
        <v>35.294117647058826</v>
      </c>
      <c r="C5">
        <f>(3/C12)*100</f>
        <v>30</v>
      </c>
    </row>
    <row r="6" spans="1:3" x14ac:dyDescent="0.35">
      <c r="A6" t="s">
        <v>26</v>
      </c>
      <c r="B6" s="4">
        <f>(3/B12)*100</f>
        <v>17.647058823529413</v>
      </c>
      <c r="C6">
        <f>(0/C12)*100</f>
        <v>0</v>
      </c>
    </row>
    <row r="7" spans="1:3" x14ac:dyDescent="0.35">
      <c r="A7" t="s">
        <v>22</v>
      </c>
      <c r="B7" s="4">
        <f>(10/B12)*100</f>
        <v>58.82352941176471</v>
      </c>
      <c r="C7">
        <f>(6/C12)*100</f>
        <v>60</v>
      </c>
    </row>
    <row r="8" spans="1:3" x14ac:dyDescent="0.35">
      <c r="A8" t="s">
        <v>21</v>
      </c>
      <c r="B8" s="4">
        <f>(9/B12)*100</f>
        <v>52.941176470588239</v>
      </c>
      <c r="C8">
        <f>(5/C12)*100</f>
        <v>50</v>
      </c>
    </row>
    <row r="9" spans="1:3" x14ac:dyDescent="0.35">
      <c r="A9" t="s">
        <v>20</v>
      </c>
      <c r="B9" s="4">
        <f>(10/B12)*100</f>
        <v>58.82352941176471</v>
      </c>
      <c r="C9">
        <f>(5/C12)*100</f>
        <v>50</v>
      </c>
    </row>
    <row r="10" spans="1:3" x14ac:dyDescent="0.35">
      <c r="A10" t="s">
        <v>27</v>
      </c>
      <c r="B10" s="4">
        <f>(12/B12)*100</f>
        <v>70.588235294117652</v>
      </c>
      <c r="C10">
        <f>(6/C12)*100</f>
        <v>60</v>
      </c>
    </row>
    <row r="12" spans="1:3" x14ac:dyDescent="0.35">
      <c r="A12" t="s">
        <v>28</v>
      </c>
      <c r="B12">
        <v>17</v>
      </c>
      <c r="C12">
        <v>10</v>
      </c>
    </row>
    <row r="17" spans="1:2" x14ac:dyDescent="0.35">
      <c r="B17" s="4"/>
    </row>
    <row r="18" spans="1:2" x14ac:dyDescent="0.35">
      <c r="A18" s="2"/>
      <c r="B18" s="4"/>
    </row>
    <row r="19" spans="1:2" x14ac:dyDescent="0.35">
      <c r="B19" s="4"/>
    </row>
    <row r="20" spans="1:2" x14ac:dyDescent="0.35">
      <c r="B20" s="4"/>
    </row>
    <row r="21" spans="1:2" x14ac:dyDescent="0.35">
      <c r="B21" s="4"/>
    </row>
    <row r="22" spans="1:2" x14ac:dyDescent="0.35">
      <c r="B22" s="4"/>
    </row>
    <row r="23" spans="1:2" x14ac:dyDescent="0.35">
      <c r="B23" s="4"/>
    </row>
    <row r="24" spans="1:2" x14ac:dyDescent="0.35">
      <c r="B2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BE21-8DF0-4034-9C39-E3B2055EAC81}">
  <dimension ref="A1:Q22"/>
  <sheetViews>
    <sheetView zoomScale="45" zoomScaleNormal="100" workbookViewId="0">
      <selection activeCell="B22" sqref="B22"/>
    </sheetView>
  </sheetViews>
  <sheetFormatPr defaultRowHeight="14.5" x14ac:dyDescent="0.35"/>
  <cols>
    <col min="1" max="1" width="73.54296875" customWidth="1"/>
  </cols>
  <sheetData>
    <row r="1" spans="1:17" x14ac:dyDescent="0.35">
      <c r="A1" t="s">
        <v>39</v>
      </c>
    </row>
    <row r="2" spans="1:17" x14ac:dyDescent="0.35">
      <c r="A2" t="s">
        <v>40</v>
      </c>
      <c r="D2" s="9" t="s">
        <v>29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35">
      <c r="A3" t="s">
        <v>30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35">
      <c r="A4" t="s">
        <v>38</v>
      </c>
      <c r="B4">
        <v>64.7</v>
      </c>
    </row>
    <row r="5" spans="1:17" x14ac:dyDescent="0.35">
      <c r="A5" t="s">
        <v>37</v>
      </c>
      <c r="B5">
        <v>35.299999999999997</v>
      </c>
    </row>
    <row r="6" spans="1:17" x14ac:dyDescent="0.35">
      <c r="A6" t="s">
        <v>36</v>
      </c>
      <c r="B6">
        <v>100</v>
      </c>
    </row>
    <row r="7" spans="1:17" x14ac:dyDescent="0.35">
      <c r="A7" t="s">
        <v>35</v>
      </c>
      <c r="B7">
        <v>88.2</v>
      </c>
    </row>
    <row r="8" spans="1:17" x14ac:dyDescent="0.35">
      <c r="A8" t="s">
        <v>34</v>
      </c>
      <c r="B8">
        <v>82.4</v>
      </c>
    </row>
    <row r="9" spans="1:17" x14ac:dyDescent="0.35">
      <c r="A9" t="s">
        <v>33</v>
      </c>
      <c r="B9">
        <v>94.1</v>
      </c>
    </row>
    <row r="10" spans="1:17" x14ac:dyDescent="0.35">
      <c r="A10" t="s">
        <v>32</v>
      </c>
      <c r="B10">
        <v>88.2</v>
      </c>
    </row>
    <row r="11" spans="1:17" x14ac:dyDescent="0.35">
      <c r="A11" t="s">
        <v>31</v>
      </c>
      <c r="B11">
        <v>88.2</v>
      </c>
    </row>
    <row r="14" spans="1:17" x14ac:dyDescent="0.35">
      <c r="A14" t="s">
        <v>41</v>
      </c>
    </row>
    <row r="15" spans="1:17" x14ac:dyDescent="0.35">
      <c r="A15" t="s">
        <v>38</v>
      </c>
      <c r="B15">
        <v>60</v>
      </c>
    </row>
    <row r="16" spans="1:17" x14ac:dyDescent="0.35">
      <c r="A16" t="s">
        <v>37</v>
      </c>
      <c r="B16">
        <v>50</v>
      </c>
    </row>
    <row r="17" spans="1:2" x14ac:dyDescent="0.35">
      <c r="A17" t="s">
        <v>36</v>
      </c>
      <c r="B17">
        <v>70</v>
      </c>
    </row>
    <row r="18" spans="1:2" x14ac:dyDescent="0.35">
      <c r="A18" t="s">
        <v>35</v>
      </c>
      <c r="B18">
        <v>10</v>
      </c>
    </row>
    <row r="19" spans="1:2" x14ac:dyDescent="0.35">
      <c r="A19" t="s">
        <v>34</v>
      </c>
      <c r="B19">
        <v>30</v>
      </c>
    </row>
    <row r="20" spans="1:2" x14ac:dyDescent="0.35">
      <c r="A20" t="s">
        <v>33</v>
      </c>
      <c r="B20">
        <v>30</v>
      </c>
    </row>
    <row r="21" spans="1:2" x14ac:dyDescent="0.35">
      <c r="A21" t="s">
        <v>32</v>
      </c>
      <c r="B21">
        <v>30</v>
      </c>
    </row>
    <row r="22" spans="1:2" x14ac:dyDescent="0.35">
      <c r="A22" t="s">
        <v>31</v>
      </c>
      <c r="B22">
        <v>0</v>
      </c>
    </row>
  </sheetData>
  <mergeCells count="1">
    <mergeCell ref="D2:Q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EEAF-6BB8-445C-AC30-E7AD94A1BA84}">
  <dimension ref="A1:L19"/>
  <sheetViews>
    <sheetView zoomScale="60" zoomScaleNormal="60" workbookViewId="0">
      <selection activeCell="B4" sqref="B4"/>
    </sheetView>
  </sheetViews>
  <sheetFormatPr defaultRowHeight="14.5" x14ac:dyDescent="0.35"/>
  <cols>
    <col min="1" max="1" width="46" customWidth="1"/>
  </cols>
  <sheetData>
    <row r="1" spans="1:12" x14ac:dyDescent="0.35">
      <c r="A1" t="s">
        <v>42</v>
      </c>
      <c r="E1" s="9" t="s">
        <v>48</v>
      </c>
      <c r="F1" s="10"/>
      <c r="G1" s="10"/>
      <c r="H1" s="10"/>
      <c r="I1" s="10"/>
      <c r="J1" s="10"/>
      <c r="K1" s="10"/>
      <c r="L1" s="10"/>
    </row>
    <row r="2" spans="1:12" x14ac:dyDescent="0.35">
      <c r="E2" s="10"/>
      <c r="F2" s="10"/>
      <c r="G2" s="10"/>
      <c r="H2" s="10"/>
      <c r="I2" s="10"/>
      <c r="J2" s="10"/>
      <c r="K2" s="10"/>
      <c r="L2" s="10"/>
    </row>
    <row r="3" spans="1:12" x14ac:dyDescent="0.35">
      <c r="A3" t="s">
        <v>30</v>
      </c>
    </row>
    <row r="4" spans="1:12" x14ac:dyDescent="0.35">
      <c r="A4" t="s">
        <v>47</v>
      </c>
      <c r="B4">
        <v>76.5</v>
      </c>
    </row>
    <row r="5" spans="1:12" x14ac:dyDescent="0.35">
      <c r="A5" t="s">
        <v>46</v>
      </c>
      <c r="B5">
        <v>100</v>
      </c>
    </row>
    <row r="6" spans="1:12" x14ac:dyDescent="0.35">
      <c r="A6" t="s">
        <v>45</v>
      </c>
      <c r="B6">
        <v>47.1</v>
      </c>
    </row>
    <row r="7" spans="1:12" x14ac:dyDescent="0.35">
      <c r="A7" t="s">
        <v>44</v>
      </c>
      <c r="B7">
        <v>70.599999999999994</v>
      </c>
    </row>
    <row r="8" spans="1:12" x14ac:dyDescent="0.35">
      <c r="A8" t="s">
        <v>43</v>
      </c>
      <c r="B8">
        <v>82.4</v>
      </c>
    </row>
    <row r="14" spans="1:12" x14ac:dyDescent="0.35">
      <c r="A14" t="s">
        <v>41</v>
      </c>
    </row>
    <row r="15" spans="1:12" x14ac:dyDescent="0.35">
      <c r="A15" t="s">
        <v>47</v>
      </c>
      <c r="B15">
        <v>80</v>
      </c>
    </row>
    <row r="16" spans="1:12" x14ac:dyDescent="0.35">
      <c r="A16" t="s">
        <v>46</v>
      </c>
      <c r="B16">
        <v>50</v>
      </c>
    </row>
    <row r="17" spans="1:2" x14ac:dyDescent="0.35">
      <c r="A17" t="s">
        <v>45</v>
      </c>
      <c r="B17">
        <v>40</v>
      </c>
    </row>
    <row r="18" spans="1:2" x14ac:dyDescent="0.35">
      <c r="A18" t="s">
        <v>44</v>
      </c>
      <c r="B18">
        <v>70</v>
      </c>
    </row>
    <row r="19" spans="1:2" x14ac:dyDescent="0.35">
      <c r="A19" t="s">
        <v>43</v>
      </c>
      <c r="B19">
        <v>30</v>
      </c>
    </row>
  </sheetData>
  <mergeCells count="1">
    <mergeCell ref="E1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A2E7-CB65-4F7C-8FE1-76B271F28CD6}">
  <dimension ref="A1:C29"/>
  <sheetViews>
    <sheetView topLeftCell="A13" workbookViewId="0">
      <selection activeCell="D31" sqref="D31"/>
    </sheetView>
  </sheetViews>
  <sheetFormatPr defaultRowHeight="14.5" x14ac:dyDescent="0.35"/>
  <cols>
    <col min="1" max="1" width="35.1796875" customWidth="1"/>
  </cols>
  <sheetData>
    <row r="1" spans="1:2" x14ac:dyDescent="0.35">
      <c r="A1" t="s">
        <v>18</v>
      </c>
    </row>
    <row r="3" spans="1:2" x14ac:dyDescent="0.35">
      <c r="A3" t="s">
        <v>49</v>
      </c>
      <c r="B3">
        <v>5</v>
      </c>
    </row>
    <row r="4" spans="1:2" x14ac:dyDescent="0.35">
      <c r="A4" t="s">
        <v>50</v>
      </c>
      <c r="B4">
        <v>1</v>
      </c>
    </row>
    <row r="5" spans="1:2" x14ac:dyDescent="0.35">
      <c r="A5" t="s">
        <v>51</v>
      </c>
      <c r="B5">
        <v>8</v>
      </c>
    </row>
    <row r="6" spans="1:2" x14ac:dyDescent="0.35">
      <c r="A6" t="s">
        <v>52</v>
      </c>
      <c r="B6">
        <v>1</v>
      </c>
    </row>
    <row r="7" spans="1:2" x14ac:dyDescent="0.35">
      <c r="A7" t="s">
        <v>53</v>
      </c>
      <c r="B7">
        <v>3</v>
      </c>
    </row>
    <row r="8" spans="1:2" x14ac:dyDescent="0.35">
      <c r="A8" t="s">
        <v>25</v>
      </c>
      <c r="B8">
        <v>5</v>
      </c>
    </row>
    <row r="10" spans="1:2" x14ac:dyDescent="0.35">
      <c r="A10" t="s">
        <v>19</v>
      </c>
    </row>
    <row r="12" spans="1:2" x14ac:dyDescent="0.35">
      <c r="A12" t="s">
        <v>49</v>
      </c>
      <c r="B12">
        <v>4</v>
      </c>
    </row>
    <row r="13" spans="1:2" x14ac:dyDescent="0.35">
      <c r="A13" t="s">
        <v>50</v>
      </c>
      <c r="B13">
        <v>4</v>
      </c>
    </row>
    <row r="14" spans="1:2" x14ac:dyDescent="0.35">
      <c r="A14" t="s">
        <v>51</v>
      </c>
      <c r="B14">
        <v>4</v>
      </c>
    </row>
    <row r="15" spans="1:2" x14ac:dyDescent="0.35">
      <c r="A15" t="s">
        <v>52</v>
      </c>
      <c r="B15">
        <v>1</v>
      </c>
    </row>
    <row r="16" spans="1:2" x14ac:dyDescent="0.35">
      <c r="A16" t="s">
        <v>53</v>
      </c>
      <c r="B16">
        <v>1</v>
      </c>
    </row>
    <row r="17" spans="1:3" x14ac:dyDescent="0.35">
      <c r="A17" t="s">
        <v>25</v>
      </c>
      <c r="B17">
        <v>1</v>
      </c>
    </row>
    <row r="19" spans="1:3" x14ac:dyDescent="0.35">
      <c r="A19" t="s">
        <v>28</v>
      </c>
    </row>
    <row r="21" spans="1:3" x14ac:dyDescent="0.35">
      <c r="A21" t="s">
        <v>49</v>
      </c>
      <c r="B21">
        <f t="shared" ref="B21:B26" si="0">B3+B12</f>
        <v>9</v>
      </c>
      <c r="C21" s="3">
        <f t="shared" ref="C21:C26" si="1">(B21/$B$29)*100</f>
        <v>33.333333333333329</v>
      </c>
    </row>
    <row r="22" spans="1:3" x14ac:dyDescent="0.35">
      <c r="A22" t="s">
        <v>50</v>
      </c>
      <c r="B22">
        <f t="shared" si="0"/>
        <v>5</v>
      </c>
      <c r="C22" s="3">
        <f t="shared" si="1"/>
        <v>18.518518518518519</v>
      </c>
    </row>
    <row r="23" spans="1:3" x14ac:dyDescent="0.35">
      <c r="A23" t="s">
        <v>51</v>
      </c>
      <c r="B23">
        <f t="shared" si="0"/>
        <v>12</v>
      </c>
      <c r="C23" s="3">
        <f t="shared" si="1"/>
        <v>44.444444444444443</v>
      </c>
    </row>
    <row r="24" spans="1:3" x14ac:dyDescent="0.35">
      <c r="A24" t="s">
        <v>52</v>
      </c>
      <c r="B24">
        <f t="shared" si="0"/>
        <v>2</v>
      </c>
      <c r="C24" s="3">
        <f t="shared" si="1"/>
        <v>7.4074074074074066</v>
      </c>
    </row>
    <row r="25" spans="1:3" x14ac:dyDescent="0.35">
      <c r="A25" t="s">
        <v>53</v>
      </c>
      <c r="B25">
        <f t="shared" si="0"/>
        <v>4</v>
      </c>
      <c r="C25" s="3">
        <f t="shared" si="1"/>
        <v>14.814814814814813</v>
      </c>
    </row>
    <row r="26" spans="1:3" x14ac:dyDescent="0.35">
      <c r="A26" t="s">
        <v>25</v>
      </c>
      <c r="B26">
        <f t="shared" si="0"/>
        <v>6</v>
      </c>
      <c r="C26" s="3">
        <f t="shared" si="1"/>
        <v>22.222222222222221</v>
      </c>
    </row>
    <row r="29" spans="1:3" x14ac:dyDescent="0.35">
      <c r="A29" t="s">
        <v>54</v>
      </c>
      <c r="B29">
        <v>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DC0A-37E0-489A-B1B6-8A700779DB53}">
  <dimension ref="A1:H22"/>
  <sheetViews>
    <sheetView topLeftCell="A5" zoomScale="78" workbookViewId="0">
      <selection activeCell="O25" sqref="O25"/>
    </sheetView>
  </sheetViews>
  <sheetFormatPr defaultRowHeight="14.5" x14ac:dyDescent="0.35"/>
  <cols>
    <col min="1" max="1" width="36.81640625" customWidth="1"/>
    <col min="2" max="2" width="15.7265625" customWidth="1"/>
    <col min="3" max="3" width="18.1796875" customWidth="1"/>
  </cols>
  <sheetData>
    <row r="1" spans="1:8" x14ac:dyDescent="0.35">
      <c r="A1" t="s">
        <v>63</v>
      </c>
      <c r="B1" t="s">
        <v>18</v>
      </c>
      <c r="C1" t="s">
        <v>19</v>
      </c>
    </row>
    <row r="3" spans="1:8" x14ac:dyDescent="0.35">
      <c r="A3" t="s">
        <v>55</v>
      </c>
      <c r="B3">
        <v>12</v>
      </c>
      <c r="C3">
        <v>4</v>
      </c>
    </row>
    <row r="4" spans="1:8" x14ac:dyDescent="0.35">
      <c r="A4" t="s">
        <v>56</v>
      </c>
      <c r="B4">
        <v>12</v>
      </c>
      <c r="C4">
        <v>1</v>
      </c>
    </row>
    <row r="5" spans="1:8" x14ac:dyDescent="0.35">
      <c r="A5" t="s">
        <v>57</v>
      </c>
      <c r="B5">
        <v>4</v>
      </c>
      <c r="C5">
        <v>2</v>
      </c>
    </row>
    <row r="6" spans="1:8" x14ac:dyDescent="0.35">
      <c r="A6" t="s">
        <v>58</v>
      </c>
      <c r="B6">
        <v>11</v>
      </c>
      <c r="C6">
        <v>4</v>
      </c>
    </row>
    <row r="7" spans="1:8" x14ac:dyDescent="0.35">
      <c r="A7" t="s">
        <v>59</v>
      </c>
      <c r="B7">
        <v>1</v>
      </c>
      <c r="C7">
        <v>0</v>
      </c>
    </row>
    <row r="8" spans="1:8" x14ac:dyDescent="0.35">
      <c r="A8" t="s">
        <v>60</v>
      </c>
      <c r="B8">
        <v>3</v>
      </c>
      <c r="C8">
        <v>1</v>
      </c>
    </row>
    <row r="9" spans="1:8" x14ac:dyDescent="0.35">
      <c r="A9" t="s">
        <v>61</v>
      </c>
      <c r="B9">
        <v>15</v>
      </c>
      <c r="C9">
        <v>10</v>
      </c>
    </row>
    <row r="10" spans="1:8" x14ac:dyDescent="0.35">
      <c r="A10" t="s">
        <v>62</v>
      </c>
      <c r="B10">
        <v>13</v>
      </c>
      <c r="C10">
        <v>6</v>
      </c>
    </row>
    <row r="11" spans="1:8" x14ac:dyDescent="0.35">
      <c r="F11" t="s">
        <v>28</v>
      </c>
      <c r="G11">
        <v>17</v>
      </c>
      <c r="H11">
        <v>10</v>
      </c>
    </row>
    <row r="13" spans="1:8" x14ac:dyDescent="0.35">
      <c r="A13" t="s">
        <v>63</v>
      </c>
      <c r="B13" t="s">
        <v>18</v>
      </c>
      <c r="C13" t="s">
        <v>64</v>
      </c>
    </row>
    <row r="15" spans="1:8" x14ac:dyDescent="0.35">
      <c r="A15" t="s">
        <v>62</v>
      </c>
      <c r="B15" s="3">
        <f>(B10/G11)*100</f>
        <v>76.470588235294116</v>
      </c>
      <c r="C15">
        <f>(C10/H11)*100</f>
        <v>60</v>
      </c>
    </row>
    <row r="16" spans="1:8" x14ac:dyDescent="0.35">
      <c r="A16" t="s">
        <v>61</v>
      </c>
      <c r="B16" s="3">
        <f>(B9/G11)*100</f>
        <v>88.235294117647058</v>
      </c>
      <c r="C16">
        <f>(C9/H11)*100</f>
        <v>100</v>
      </c>
    </row>
    <row r="17" spans="1:3" x14ac:dyDescent="0.35">
      <c r="A17" t="s">
        <v>60</v>
      </c>
      <c r="B17" s="3">
        <f>(B8/G11)*100</f>
        <v>17.647058823529413</v>
      </c>
      <c r="C17">
        <f>(C8/H11)*100</f>
        <v>10</v>
      </c>
    </row>
    <row r="18" spans="1:3" x14ac:dyDescent="0.35">
      <c r="A18" t="s">
        <v>65</v>
      </c>
      <c r="B18" s="3">
        <f>(B7/G11)*100</f>
        <v>5.8823529411764701</v>
      </c>
      <c r="C18">
        <f>(C7/H11)*100</f>
        <v>0</v>
      </c>
    </row>
    <row r="19" spans="1:3" x14ac:dyDescent="0.35">
      <c r="A19" t="s">
        <v>66</v>
      </c>
      <c r="B19" s="3">
        <f>(B6/G11)*100</f>
        <v>64.705882352941174</v>
      </c>
      <c r="C19">
        <f>(C6/H11)*100</f>
        <v>40</v>
      </c>
    </row>
    <row r="20" spans="1:3" x14ac:dyDescent="0.35">
      <c r="A20" t="s">
        <v>57</v>
      </c>
      <c r="B20" s="3">
        <f>(B5/G11)*100</f>
        <v>23.52941176470588</v>
      </c>
      <c r="C20">
        <f>(C5/H11)*100</f>
        <v>20</v>
      </c>
    </row>
    <row r="21" spans="1:3" x14ac:dyDescent="0.35">
      <c r="A21" t="s">
        <v>67</v>
      </c>
      <c r="B21" s="3">
        <f>(B4/G11)*100</f>
        <v>70.588235294117652</v>
      </c>
      <c r="C21">
        <f>(C4/H11)*100</f>
        <v>10</v>
      </c>
    </row>
    <row r="22" spans="1:3" x14ac:dyDescent="0.35">
      <c r="A22" t="s">
        <v>68</v>
      </c>
      <c r="B22" s="3">
        <f>(B3/G11)*100</f>
        <v>70.588235294117652</v>
      </c>
      <c r="C22">
        <f>(C3/H11)*100</f>
        <v>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6DB6-A133-4209-8CC6-CABC28D33B7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Interest in AS</vt:lpstr>
      <vt:lpstr>Satisfaction scales</vt:lpstr>
      <vt:lpstr>ASP interventions</vt:lpstr>
      <vt:lpstr>Antimicrobial Education</vt:lpstr>
      <vt:lpstr>Practicing AS</vt:lpstr>
      <vt:lpstr>Barriers</vt:lpstr>
      <vt:lpstr>Implementation Methods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Patrick</dc:creator>
  <cp:lastModifiedBy>Kristin Patrick</cp:lastModifiedBy>
  <dcterms:created xsi:type="dcterms:W3CDTF">2023-10-04T21:06:42Z</dcterms:created>
  <dcterms:modified xsi:type="dcterms:W3CDTF">2025-10-27T15:14:58Z</dcterms:modified>
</cp:coreProperties>
</file>