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slicers/slicer3.xml" ContentType="application/vnd.ms-excel.slicer+xml"/>
  <Override PartName="/xl/webextensions/webextension1.xml" ContentType="application/vnd.ms-office.webextension+xml"/>
  <Override PartName="/xl/drawings/drawing4.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hasna\OneDrive\Desktop\Excel Sales Dashboard (Report)\"/>
    </mc:Choice>
  </mc:AlternateContent>
  <xr:revisionPtr revIDLastSave="0" documentId="13_ncr:1_{C3D621E1-2954-4F71-A26F-A77AD0C56D3D}" xr6:coauthVersionLast="47" xr6:coauthVersionMax="47" xr10:uidLastSave="{00000000-0000-0000-0000-000000000000}"/>
  <bookViews>
    <workbookView xWindow="-108" yWindow="-108" windowWidth="23256" windowHeight="12456" firstSheet="1" activeTab="5" xr2:uid="{10C5B231-2B40-477A-BD12-BC44EA438BFE}"/>
  </bookViews>
  <sheets>
    <sheet name="A1 " sheetId="2" r:id="rId1"/>
    <sheet name="A2" sheetId="8" r:id="rId2"/>
    <sheet name="A3" sheetId="12" r:id="rId3"/>
    <sheet name="Wafle Chart" sheetId="10" r:id="rId4"/>
    <sheet name="Gender Analysis" sheetId="14" r:id="rId5"/>
    <sheet name="Profit View" sheetId="3" r:id="rId6"/>
    <sheet name="Store Dash" sheetId="11" r:id="rId7"/>
    <sheet name="Time Frame" sheetId="7" r:id="rId8"/>
  </sheets>
  <definedNames>
    <definedName name="Large_1">'A2'!$I$21</definedName>
    <definedName name="Large_2">'A2'!$I$22</definedName>
    <definedName name="Slicer_Category">#N/A</definedName>
    <definedName name="Slicer_Month">#N/A</definedName>
    <definedName name="Slicer_Month1">#N/A</definedName>
    <definedName name="Slicer_Month2">#N/A</definedName>
  </definedNames>
  <calcPr calcId="191029"/>
  <pivotCaches>
    <pivotCache cacheId="0" r:id="rId9"/>
    <pivotCache cacheId="1" r:id="rId10"/>
    <pivotCache cacheId="2" r:id="rId11"/>
    <pivotCache cacheId="3" r:id="rId12"/>
    <pivotCache cacheId="4" r:id="rId13"/>
    <pivotCache cacheId="5" r:id="rId14"/>
    <pivotCache cacheId="6" r:id="rId15"/>
    <pivotCache cacheId="7" r:id="rId16"/>
    <pivotCache cacheId="8" r:id="rId17"/>
    <pivotCache cacheId="9" r:id="rId18"/>
    <pivotCache cacheId="10" r:id="rId19"/>
    <pivotCache cacheId="11" r:id="rId20"/>
    <pivotCache cacheId="12" r:id="rId21"/>
    <pivotCache cacheId="13" r:id="rId22"/>
    <pivotCache cacheId="14" r:id="rId23"/>
    <pivotCache cacheId="15" r:id="rId24"/>
    <pivotCache cacheId="16" r:id="rId25"/>
    <pivotCache cacheId="17" r:id="rId26"/>
    <pivotCache cacheId="18" r:id="rId27"/>
    <pivotCache cacheId="19" r:id="rId28"/>
    <pivotCache cacheId="20" r:id="rId29"/>
    <pivotCache cacheId="21" r:id="rId30"/>
    <pivotCache cacheId="22" r:id="rId31"/>
    <pivotCache cacheId="23" r:id="rId32"/>
  </pivotCaches>
  <extLst>
    <ext xmlns:x14="http://schemas.microsoft.com/office/spreadsheetml/2009/9/main" uri="{876F7934-8845-4945-9796-88D515C7AA90}">
      <x14:pivotCaches>
        <pivotCache cacheId="24" r:id="rId33"/>
        <pivotCache cacheId="25" r:id="rId34"/>
      </x14:pivotCaches>
    </ext>
    <ext xmlns:x14="http://schemas.microsoft.com/office/spreadsheetml/2009/9/main" uri="{BBE1A952-AA13-448e-AADC-164F8A28A991}">
      <x14:slicerCaches>
        <x14:slicerCache r:id="rId35"/>
        <x14:slicerCache r:id="rId36"/>
        <x14:slicerCache r:id="rId37"/>
        <x14:slicerCache r:id="rId3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im_customer_75a0e595-9b26-4067-9058-115cb1e31bf0" name="Dim_customer" connection="Query - Dim_customer"/>
          <x15:modelTable id="fact_table_244be4ff-51d7-491e-b5c1-f85aa8b60c33" name="fact_table" connection="Query - fact_table"/>
          <x15:modelTable id="monthly_store_targets_8170bec0-f46a-4141-8c7b-75569f7ca91b" name="monthly_store_targets" connection="Query - monthly_store_targets"/>
          <x15:modelTable id="products_table_bf07f71d-ac50-4306-8f97-1afb0f30e82d" name="products_table" connection="Query - Dim_products"/>
          <x15:modelTable id="Dim_sales_persons_ba9ca83e-3a68-4a13-b60f-9774afb13ae5" name="Dim_sales_persons" connection="Query - Dim_sales_persons"/>
          <x15:modelTable id="Date_84fa85f7-02d9-4942-b10f-cc14089370fd" name="Date" connection="Query - Date"/>
          <x15:modelTable id="Calculations_2692a43e-d9ee-4e95-a691-b43f509ca3b0" name="Calculations" connection="Query - Calculations"/>
        </x15:modelTables>
        <x15:modelRelationships>
          <x15:modelRelationship fromTable="fact_table" fromColumn="Product ID" toTable="products_table" toColumn="Product ID"/>
          <x15:modelRelationship fromTable="fact_table" fromColumn="Customer ID" toTable="Dim_customer" toColumn="Customer ID"/>
          <x15:modelRelationship fromTable="fact_table" fromColumn="Sales Person ID" toTable="Dim_sales_persons" toColumn="Sales Person ID"/>
          <x15:modelRelationship fromTable="fact_table" fromColumn="Order Date" toTable="Date" toColumn="Order Date"/>
          <x15:modelRelationship fromTable="monthly_store_targets" fromColumn="Date" toTable="Date" toColumn="Order Date"/>
          <x15:modelRelationship fromTable="monthly_store_targets" fromColumn="Store ID" toTable="Dim_sales_persons" toColumn="Sales Person 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F20" i="8" l="1"/>
  <c r="AG20" i="8"/>
  <c r="AF21" i="8"/>
  <c r="AG21" i="8"/>
  <c r="AF22" i="8"/>
  <c r="AG22" i="8"/>
  <c r="AF23" i="8"/>
  <c r="AG23" i="8"/>
  <c r="AF24" i="8"/>
  <c r="AG24" i="8"/>
  <c r="AF25" i="8"/>
  <c r="AG25" i="8"/>
  <c r="AF26" i="8"/>
  <c r="AG26" i="8"/>
  <c r="AG19" i="8"/>
  <c r="AF19" i="8"/>
  <c r="BB10" i="12"/>
  <c r="AY24" i="12"/>
  <c r="AY25" i="12"/>
  <c r="AY26" i="12"/>
  <c r="AY27" i="12"/>
  <c r="AY28" i="12"/>
  <c r="AY23" i="12"/>
  <c r="AX24" i="12"/>
  <c r="AX25" i="12"/>
  <c r="AX26" i="12"/>
  <c r="AX27" i="12"/>
  <c r="AX28" i="12"/>
  <c r="AX23" i="12"/>
  <c r="AZ16" i="12"/>
  <c r="AZ17" i="12"/>
  <c r="AZ18" i="12"/>
  <c r="AZ19" i="12"/>
  <c r="AZ15" i="12"/>
  <c r="C30" i="12"/>
  <c r="M14" i="12"/>
  <c r="AH13" i="12"/>
  <c r="AH14" i="12"/>
  <c r="AI14" i="12" s="1"/>
  <c r="AH15" i="12"/>
  <c r="AI15" i="12" s="1"/>
  <c r="AH16" i="12"/>
  <c r="AI16" i="12" s="1"/>
  <c r="AH17" i="12"/>
  <c r="AI17" i="12" s="1"/>
  <c r="AH18" i="12"/>
  <c r="AI18" i="12" s="1"/>
  <c r="AH19" i="12"/>
  <c r="AI19" i="12" s="1"/>
  <c r="AH20" i="12"/>
  <c r="AI20" i="12" s="1"/>
  <c r="AH21" i="12"/>
  <c r="AI21" i="12" s="1"/>
  <c r="AH22" i="12"/>
  <c r="AI22" i="12" s="1"/>
  <c r="AH23" i="12"/>
  <c r="AI23" i="12" s="1"/>
  <c r="AH24" i="12"/>
  <c r="AI24" i="12" s="1"/>
  <c r="AH25" i="12"/>
  <c r="AI25" i="12" s="1"/>
  <c r="AG14" i="12"/>
  <c r="AG15" i="12"/>
  <c r="AG16" i="12"/>
  <c r="AG17" i="12"/>
  <c r="AG18" i="12"/>
  <c r="AG19" i="12"/>
  <c r="AG20" i="12"/>
  <c r="AG21" i="12"/>
  <c r="AG22" i="12"/>
  <c r="AG23" i="12"/>
  <c r="AG24" i="12"/>
  <c r="AG25" i="12"/>
  <c r="AG13" i="12"/>
  <c r="R5" i="14"/>
  <c r="E13" i="14" s="1" a="1"/>
  <c r="E13" i="14" s="1"/>
  <c r="R6" i="14"/>
  <c r="C28" i="12"/>
  <c r="C29" i="12"/>
  <c r="M12" i="12"/>
  <c r="M13" i="12"/>
  <c r="M15" i="12"/>
  <c r="M16" i="12"/>
  <c r="M17" i="12"/>
  <c r="L13" i="12"/>
  <c r="L14" i="12"/>
  <c r="L15" i="12"/>
  <c r="L16" i="12"/>
  <c r="L17" i="12"/>
  <c r="L12" i="12"/>
  <c r="M4" i="12"/>
  <c r="M3" i="12"/>
  <c r="M5" i="12"/>
  <c r="M6" i="12"/>
  <c r="M7" i="12"/>
  <c r="M8" i="12"/>
  <c r="L4" i="12"/>
  <c r="L5" i="12"/>
  <c r="L6" i="12"/>
  <c r="L7" i="12"/>
  <c r="L8" i="12"/>
  <c r="L3" i="12"/>
  <c r="X13" i="8"/>
  <c r="Y13" i="8"/>
  <c r="X14" i="8"/>
  <c r="Y14" i="8"/>
  <c r="X15" i="8"/>
  <c r="Y15" i="8"/>
  <c r="X16" i="8"/>
  <c r="Y16" i="8"/>
  <c r="Y12" i="8"/>
  <c r="X12" i="8"/>
  <c r="G41" i="10"/>
  <c r="H41" i="10" s="1"/>
  <c r="G40" i="10"/>
  <c r="G39" i="10" s="1"/>
  <c r="G38" i="10" s="1"/>
  <c r="G37" i="10" s="1"/>
  <c r="G36" i="10" s="1"/>
  <c r="G35" i="10" s="1"/>
  <c r="G34" i="10" s="1"/>
  <c r="G33" i="10" s="1"/>
  <c r="G32" i="10" s="1"/>
  <c r="F40" i="10"/>
  <c r="F39" i="10"/>
  <c r="F38" i="10" s="1"/>
  <c r="F37" i="10" s="1"/>
  <c r="F36" i="10" s="1"/>
  <c r="F35" i="10" s="1"/>
  <c r="F34" i="10" s="1"/>
  <c r="F33" i="10" s="1"/>
  <c r="F32" i="10" s="1"/>
  <c r="D3" i="10"/>
  <c r="F22" i="10"/>
  <c r="F21" i="10" s="1"/>
  <c r="H26" i="10"/>
  <c r="H25" i="10" s="1"/>
  <c r="H24" i="10" s="1"/>
  <c r="H23" i="10" s="1"/>
  <c r="H22" i="10" s="1"/>
  <c r="H21" i="10" s="1"/>
  <c r="H20" i="10" s="1"/>
  <c r="I26" i="10"/>
  <c r="I25" i="10" s="1"/>
  <c r="I24" i="10" s="1"/>
  <c r="I23" i="10" s="1"/>
  <c r="I22" i="10" s="1"/>
  <c r="I21" i="10" s="1"/>
  <c r="I20" i="10" s="1"/>
  <c r="F27" i="10"/>
  <c r="F26" i="10" s="1"/>
  <c r="F25" i="10" s="1"/>
  <c r="F24" i="10" s="1"/>
  <c r="F23" i="10" s="1"/>
  <c r="G27" i="10"/>
  <c r="G26" i="10" s="1"/>
  <c r="G25" i="10" s="1"/>
  <c r="G24" i="10" s="1"/>
  <c r="G23" i="10" s="1"/>
  <c r="G22" i="10" s="1"/>
  <c r="G21" i="10" s="1"/>
  <c r="G20" i="10" s="1"/>
  <c r="H27" i="10"/>
  <c r="I27" i="10"/>
  <c r="J27" i="10"/>
  <c r="J26" i="10" s="1"/>
  <c r="J25" i="10" s="1"/>
  <c r="J24" i="10" s="1"/>
  <c r="J23" i="10" s="1"/>
  <c r="J22" i="10" s="1"/>
  <c r="J21" i="10" s="1"/>
  <c r="J20" i="10" s="1"/>
  <c r="K27" i="10"/>
  <c r="K26" i="10" s="1"/>
  <c r="K25" i="10" s="1"/>
  <c r="K24" i="10" s="1"/>
  <c r="K23" i="10" s="1"/>
  <c r="K22" i="10" s="1"/>
  <c r="K21" i="10" s="1"/>
  <c r="K20" i="10" s="1"/>
  <c r="L27" i="10"/>
  <c r="L26" i="10" s="1"/>
  <c r="L25" i="10" s="1"/>
  <c r="L24" i="10" s="1"/>
  <c r="L23" i="10" s="1"/>
  <c r="L22" i="10" s="1"/>
  <c r="L21" i="10" s="1"/>
  <c r="L20" i="10" s="1"/>
  <c r="M27" i="10"/>
  <c r="M26" i="10" s="1"/>
  <c r="M25" i="10" s="1"/>
  <c r="M24" i="10" s="1"/>
  <c r="M23" i="10" s="1"/>
  <c r="M22" i="10" s="1"/>
  <c r="M21" i="10" s="1"/>
  <c r="M20" i="10" s="1"/>
  <c r="N27" i="10"/>
  <c r="N26" i="10" s="1"/>
  <c r="N25" i="10" s="1"/>
  <c r="N24" i="10" s="1"/>
  <c r="N23" i="10" s="1"/>
  <c r="N22" i="10" s="1"/>
  <c r="N21" i="10" s="1"/>
  <c r="N20" i="10" s="1"/>
  <c r="O27" i="10"/>
  <c r="O26" i="10" s="1"/>
  <c r="O25" i="10" s="1"/>
  <c r="O24" i="10" s="1"/>
  <c r="O23" i="10" s="1"/>
  <c r="O22" i="10" s="1"/>
  <c r="O21" i="10" s="1"/>
  <c r="O20" i="10" s="1"/>
  <c r="G28" i="10"/>
  <c r="H28" i="10"/>
  <c r="I28" i="10"/>
  <c r="J28" i="10"/>
  <c r="K28" i="10"/>
  <c r="L28" i="10"/>
  <c r="M28" i="10"/>
  <c r="N28" i="10"/>
  <c r="O28" i="10"/>
  <c r="F28" i="10"/>
  <c r="H29" i="10"/>
  <c r="I29" i="10"/>
  <c r="J29" i="10" s="1"/>
  <c r="K29" i="10" s="1"/>
  <c r="L29" i="10" s="1"/>
  <c r="M29" i="10" s="1"/>
  <c r="N29" i="10" s="1"/>
  <c r="O29" i="10" s="1"/>
  <c r="G29" i="10"/>
  <c r="D4" i="10"/>
  <c r="P9" i="8"/>
  <c r="P6" i="8"/>
  <c r="H7" i="8"/>
  <c r="H8" i="8"/>
  <c r="H9" i="8"/>
  <c r="H10" i="8"/>
  <c r="H11" i="8"/>
  <c r="H12" i="8"/>
  <c r="H13" i="8"/>
  <c r="H14" i="8"/>
  <c r="H15" i="8"/>
  <c r="H16" i="8"/>
  <c r="H17" i="8"/>
  <c r="F6" i="8"/>
  <c r="K6" i="8" s="1"/>
  <c r="G6" i="8"/>
  <c r="H6" i="8"/>
  <c r="F7" i="8"/>
  <c r="K7" i="8" s="1"/>
  <c r="G7" i="8"/>
  <c r="F8" i="8"/>
  <c r="K8" i="8" s="1"/>
  <c r="G8" i="8"/>
  <c r="F9" i="8"/>
  <c r="K9" i="8" s="1"/>
  <c r="G9" i="8"/>
  <c r="F10" i="8"/>
  <c r="K10" i="8" s="1"/>
  <c r="G10" i="8"/>
  <c r="F11" i="8"/>
  <c r="K11" i="8" s="1"/>
  <c r="G11" i="8"/>
  <c r="F12" i="8"/>
  <c r="K12" i="8" s="1"/>
  <c r="G12" i="8"/>
  <c r="F13" i="8"/>
  <c r="K13" i="8" s="1"/>
  <c r="G13" i="8"/>
  <c r="F14" i="8"/>
  <c r="K14" i="8" s="1"/>
  <c r="G14" i="8"/>
  <c r="F15" i="8"/>
  <c r="K15" i="8" s="1"/>
  <c r="G15" i="8"/>
  <c r="F16" i="8"/>
  <c r="K16" i="8" s="1"/>
  <c r="G16" i="8"/>
  <c r="L16" i="8" s="1"/>
  <c r="F17" i="8"/>
  <c r="K17" i="8" s="1"/>
  <c r="G17" i="8"/>
  <c r="G5" i="8"/>
  <c r="H5" i="8"/>
  <c r="F5" i="8"/>
  <c r="K5" i="8" s="1"/>
  <c r="H17" i="2"/>
  <c r="G17" i="2"/>
  <c r="T4" i="2"/>
  <c r="U4" i="2"/>
  <c r="V4" i="2"/>
  <c r="T5" i="2"/>
  <c r="U5" i="2"/>
  <c r="V5" i="2"/>
  <c r="T6" i="2"/>
  <c r="U6" i="2"/>
  <c r="V6" i="2"/>
  <c r="T7" i="2"/>
  <c r="U7" i="2"/>
  <c r="V7" i="2"/>
  <c r="T8" i="2"/>
  <c r="U8" i="2"/>
  <c r="V8" i="2"/>
  <c r="T9" i="2"/>
  <c r="U9" i="2"/>
  <c r="V9" i="2"/>
  <c r="T10" i="2"/>
  <c r="U10" i="2"/>
  <c r="V10" i="2"/>
  <c r="T11" i="2"/>
  <c r="U11" i="2"/>
  <c r="V11" i="2"/>
  <c r="T12" i="2"/>
  <c r="U12" i="2"/>
  <c r="V12" i="2"/>
  <c r="T13" i="2"/>
  <c r="U13" i="2"/>
  <c r="V13" i="2"/>
  <c r="U3" i="2"/>
  <c r="V3" i="2"/>
  <c r="T3" i="2"/>
  <c r="AI25" i="8" l="1"/>
  <c r="AH25" i="8" s="1"/>
  <c r="AI22" i="8"/>
  <c r="AH22" i="8" s="1"/>
  <c r="AI24" i="8"/>
  <c r="AH24" i="8" s="1"/>
  <c r="AI20" i="8"/>
  <c r="AI21" i="8"/>
  <c r="AH21" i="8" s="1"/>
  <c r="AI23" i="8"/>
  <c r="AH23" i="8" s="1"/>
  <c r="AI26" i="8"/>
  <c r="AH26" i="8" s="1"/>
  <c r="I12" i="12"/>
  <c r="I14" i="12"/>
  <c r="I13" i="12"/>
  <c r="J9" i="12"/>
  <c r="J11" i="12"/>
  <c r="G21" i="2"/>
  <c r="J10" i="12"/>
  <c r="I11" i="12"/>
  <c r="I10" i="12"/>
  <c r="J14" i="12"/>
  <c r="J13" i="12"/>
  <c r="I9" i="12"/>
  <c r="J12" i="12"/>
  <c r="AA15" i="8"/>
  <c r="Z15" i="8" s="1"/>
  <c r="AA13" i="8"/>
  <c r="X19" i="8" s="1"/>
  <c r="AA16" i="8"/>
  <c r="Z16" i="8" s="1"/>
  <c r="AA14" i="8"/>
  <c r="Z14" i="8" s="1"/>
  <c r="I41" i="10"/>
  <c r="H40" i="10"/>
  <c r="H39" i="10" s="1"/>
  <c r="H38" i="10" s="1"/>
  <c r="H37" i="10" s="1"/>
  <c r="H36" i="10" s="1"/>
  <c r="H35" i="10" s="1"/>
  <c r="H34" i="10" s="1"/>
  <c r="H33" i="10" s="1"/>
  <c r="H32" i="10" s="1"/>
  <c r="F20" i="10"/>
  <c r="L8" i="8"/>
  <c r="L17" i="8"/>
  <c r="L9" i="8"/>
  <c r="L6" i="8"/>
  <c r="L13" i="8"/>
  <c r="L12" i="8"/>
  <c r="L15" i="8"/>
  <c r="L11" i="8"/>
  <c r="L7" i="8"/>
  <c r="I21" i="8"/>
  <c r="I22" i="8"/>
  <c r="L10" i="8"/>
  <c r="L14" i="8"/>
  <c r="J17" i="2"/>
  <c r="AH20" i="8" l="1"/>
  <c r="AF29" i="8"/>
  <c r="Z13" i="8"/>
  <c r="J41" i="10"/>
  <c r="I40" i="10"/>
  <c r="I39" i="10" s="1"/>
  <c r="I38" i="10" s="1"/>
  <c r="I37" i="10" s="1"/>
  <c r="I36" i="10" s="1"/>
  <c r="I35" i="10" s="1"/>
  <c r="I34" i="10" s="1"/>
  <c r="I33" i="10" s="1"/>
  <c r="I32" i="10" s="1"/>
  <c r="I6" i="8"/>
  <c r="I13" i="8"/>
  <c r="I14" i="8"/>
  <c r="I16" i="8"/>
  <c r="I9" i="8"/>
  <c r="I17" i="8"/>
  <c r="I10" i="8"/>
  <c r="I8" i="8"/>
  <c r="I11" i="8"/>
  <c r="I7" i="8"/>
  <c r="I12" i="8"/>
  <c r="I15" i="8"/>
  <c r="J40" i="10" l="1"/>
  <c r="J39" i="10" s="1"/>
  <c r="J38" i="10" s="1"/>
  <c r="J37" i="10" s="1"/>
  <c r="J36" i="10" s="1"/>
  <c r="J35" i="10" s="1"/>
  <c r="J34" i="10" s="1"/>
  <c r="J33" i="10" s="1"/>
  <c r="J32" i="10" s="1"/>
  <c r="K41" i="10"/>
  <c r="L41" i="10" l="1"/>
  <c r="K40" i="10"/>
  <c r="K39" i="10" s="1"/>
  <c r="K38" i="10" s="1"/>
  <c r="K37" i="10" s="1"/>
  <c r="K36" i="10" s="1"/>
  <c r="K35" i="10" s="1"/>
  <c r="K34" i="10" s="1"/>
  <c r="K33" i="10" s="1"/>
  <c r="K32" i="10" s="1"/>
  <c r="M41" i="10" l="1"/>
  <c r="L40" i="10"/>
  <c r="L39" i="10" s="1"/>
  <c r="L38" i="10" s="1"/>
  <c r="L37" i="10" s="1"/>
  <c r="L36" i="10" s="1"/>
  <c r="L35" i="10" s="1"/>
  <c r="L34" i="10" s="1"/>
  <c r="L33" i="10" s="1"/>
  <c r="L32" i="10" s="1"/>
  <c r="N41" i="10" l="1"/>
  <c r="M40" i="10"/>
  <c r="M39" i="10" s="1"/>
  <c r="M38" i="10" s="1"/>
  <c r="M37" i="10" s="1"/>
  <c r="M36" i="10" s="1"/>
  <c r="M35" i="10" s="1"/>
  <c r="M34" i="10" s="1"/>
  <c r="M33" i="10" s="1"/>
  <c r="M32" i="10" s="1"/>
  <c r="O41" i="10" l="1"/>
  <c r="O40" i="10" s="1"/>
  <c r="O39" i="10" s="1"/>
  <c r="O38" i="10" s="1"/>
  <c r="O37" i="10" s="1"/>
  <c r="O36" i="10" s="1"/>
  <c r="O35" i="10" s="1"/>
  <c r="O34" i="10" s="1"/>
  <c r="O33" i="10" s="1"/>
  <c r="O32" i="10" s="1"/>
  <c r="N40" i="10"/>
  <c r="N39" i="10" s="1"/>
  <c r="N38" i="10" s="1"/>
  <c r="N37" i="10" s="1"/>
  <c r="N36" i="10" s="1"/>
  <c r="N35" i="10" s="1"/>
  <c r="N34" i="10" s="1"/>
  <c r="N33" i="10" s="1"/>
  <c r="N32" i="10"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299786C-7AB2-4503-8769-BF126C5A22D4}" name="Query - Calculations" description="Connection to the 'Calculations' query in the workbook." type="100" refreshedVersion="7" minRefreshableVersion="5">
    <extLst>
      <ext xmlns:x15="http://schemas.microsoft.com/office/spreadsheetml/2010/11/main" uri="{DE250136-89BD-433C-8126-D09CA5730AF9}">
        <x15:connection id="f69447dc-3d88-41a0-9e5c-194200eb1392">
          <x15:oledbPr connection="Provider=Microsoft.Mashup.OleDb.1;Data Source=$Workbook$;Location=Calculations;Extended Properties=&quot;&quot;">
            <x15:dbTables>
              <x15:dbTable name="Calculations"/>
            </x15:dbTables>
          </x15:oledbPr>
        </x15:connection>
      </ext>
    </extLst>
  </connection>
  <connection id="2" xr16:uid="{31D31FBA-1F87-4E1E-BD07-FA42F530633A}" name="Query - Date" description="Connection to the 'Date' query in the workbook." type="100" refreshedVersion="7" minRefreshableVersion="5">
    <extLst>
      <ext xmlns:x15="http://schemas.microsoft.com/office/spreadsheetml/2010/11/main" uri="{DE250136-89BD-433C-8126-D09CA5730AF9}">
        <x15:connection id="9f3c17b0-416f-463e-8493-d54170e96eac">
          <x15:oledbPr connection="Provider=Microsoft.Mashup.OleDb.1;Data Source=$Workbook$;Location=Date;Extended Properties=&quot;&quot;">
            <x15:dbTables>
              <x15:dbTable name="Date"/>
            </x15:dbTables>
          </x15:oledbPr>
        </x15:connection>
      </ext>
    </extLst>
  </connection>
  <connection id="3" xr16:uid="{75F2ECC8-66D1-4ED9-9FB5-26C883D0E518}" name="Query - Dim_customer" description="Connection to the 'Dim_customer' query in the workbook." type="100" refreshedVersion="7" minRefreshableVersion="5">
    <extLst>
      <ext xmlns:x15="http://schemas.microsoft.com/office/spreadsheetml/2010/11/main" uri="{DE250136-89BD-433C-8126-D09CA5730AF9}">
        <x15:connection id="67a07fdb-d904-47c0-96aa-d6ee2f9e6a39"/>
      </ext>
    </extLst>
  </connection>
  <connection id="4" xr16:uid="{F5459093-9432-4CE0-9E07-2B27A0A00CD6}" name="Query - Dim_products" description="Connection to the 'Dim_products' query in the workbook." type="100" refreshedVersion="7" minRefreshableVersion="5">
    <extLst>
      <ext xmlns:x15="http://schemas.microsoft.com/office/spreadsheetml/2010/11/main" uri="{DE250136-89BD-433C-8126-D09CA5730AF9}">
        <x15:connection id="967a387d-8b2b-4d85-9fb1-641f9822540a">
          <x15:oledbPr connection="Provider=Microsoft.Mashup.OleDb.1;Data Source=$Workbook$;Location=Dim_products;Extended Properties=&quot;&quot;">
            <x15:dbTables>
              <x15:dbTable name="Dim_products"/>
            </x15:dbTables>
          </x15:oledbPr>
        </x15:connection>
      </ext>
    </extLst>
  </connection>
  <connection id="5" xr16:uid="{CF5A6485-DFF9-4381-A8F2-6BE4711CEAAF}" name="Query - Dim_sales_persons" description="Connection to the 'Dim_sales_persons' query in the workbook." type="100" refreshedVersion="7" minRefreshableVersion="5">
    <extLst>
      <ext xmlns:x15="http://schemas.microsoft.com/office/spreadsheetml/2010/11/main" uri="{DE250136-89BD-433C-8126-D09CA5730AF9}">
        <x15:connection id="97489220-e685-4b8d-8d31-8c2a3e6935c0">
          <x15:oledbPr connection="Provider=Microsoft.Mashup.OleDb.1;Data Source=$Workbook$;Location=Dim_sales_persons;Extended Properties=&quot;&quot;">
            <x15:dbTables>
              <x15:dbTable name="Dim_sales_persons"/>
            </x15:dbTables>
          </x15:oledbPr>
        </x15:connection>
      </ext>
    </extLst>
  </connection>
  <connection id="6" xr16:uid="{5BC8ED25-44E4-47D7-B6E6-AB93DDBA85F4}" name="Query - fact_table" description="Connection to the 'fact_table' query in the workbook." type="100" refreshedVersion="7" minRefreshableVersion="5">
    <extLst>
      <ext xmlns:x15="http://schemas.microsoft.com/office/spreadsheetml/2010/11/main" uri="{DE250136-89BD-433C-8126-D09CA5730AF9}">
        <x15:connection id="423358e7-ae31-477c-9223-e84e93f5e256">
          <x15:oledbPr connection="Provider=Microsoft.Mashup.OleDb.1;Data Source=$Workbook$;Location=fact_table;Extended Properties=&quot;&quot;">
            <x15:dbTables>
              <x15:dbTable name="fact_table"/>
            </x15:dbTables>
          </x15:oledbPr>
        </x15:connection>
      </ext>
    </extLst>
  </connection>
  <connection id="7" xr16:uid="{A55AD214-FC33-44C9-8CB7-62C6A2BB699D}" name="Query - monthly_store_targets" description="Connection to the 'monthly_store_targets' query in the workbook." type="100" refreshedVersion="7" minRefreshableVersion="5">
    <extLst>
      <ext xmlns:x15="http://schemas.microsoft.com/office/spreadsheetml/2010/11/main" uri="{DE250136-89BD-433C-8126-D09CA5730AF9}">
        <x15:connection id="5aa59ce8-7b3f-41fa-a8e7-ad47086d6617">
          <x15:oledbPr connection="Provider=Microsoft.Mashup.OleDb.1;Data Source=$Workbook$;Location=monthly_store_targets;Extended Properties=&quot;&quot;">
            <x15:dbTables>
              <x15:dbTable name="monthly_store_targets"/>
            </x15:dbTables>
          </x15:oledbPr>
        </x15:connection>
      </ext>
    </extLst>
  </connection>
  <connection id="8" xr16:uid="{EC3370DD-5831-4330-B5FD-38A57F7BC532}" keepAlive="1" name="ThisWorkbookDataModel" description="Data Model" type="5" refreshedVersion="7"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<sst xmlns="http://schemas.openxmlformats.org/spreadsheetml/2006/main" count="360" uniqueCount="243">
  <si>
    <t>Total Revenue</t>
  </si>
  <si>
    <t>COGS</t>
  </si>
  <si>
    <t>Profit Margin</t>
  </si>
  <si>
    <t>Profit Margine %</t>
  </si>
  <si>
    <t># Transactions</t>
  </si>
  <si>
    <t>Total Refund</t>
  </si>
  <si>
    <t>Rate of Refund</t>
  </si>
  <si>
    <t># Product</t>
  </si>
  <si>
    <t>Total QTY Sold</t>
  </si>
  <si>
    <t>QTY Refund</t>
  </si>
  <si>
    <t>Total Target</t>
  </si>
  <si>
    <t>Row Labels</t>
  </si>
  <si>
    <t>Barron-Fleming</t>
  </si>
  <si>
    <t>Berg-Trujillo</t>
  </si>
  <si>
    <t>Lee-Myers</t>
  </si>
  <si>
    <t>Lopez</t>
  </si>
  <si>
    <t>Martinez</t>
  </si>
  <si>
    <t>Miller</t>
  </si>
  <si>
    <t>Myers-Lopez</t>
  </si>
  <si>
    <t>Novak PLC</t>
  </si>
  <si>
    <t>Thomas</t>
  </si>
  <si>
    <t>Valdez</t>
  </si>
  <si>
    <t>Grand Total</t>
  </si>
  <si>
    <t>PY</t>
  </si>
  <si>
    <t>AC ↓</t>
  </si>
  <si>
    <t>ΔPY</t>
  </si>
  <si>
    <t>ΔPY%</t>
  </si>
  <si>
    <t>Total Revenue and Total Target by Store Name</t>
  </si>
  <si>
    <t>Apr</t>
  </si>
  <si>
    <t>Aug</t>
  </si>
  <si>
    <t>Dec</t>
  </si>
  <si>
    <t>Feb</t>
  </si>
  <si>
    <t>Jan</t>
  </si>
  <si>
    <t>Jul</t>
  </si>
  <si>
    <t>Jun</t>
  </si>
  <si>
    <t>Mar</t>
  </si>
  <si>
    <t>May</t>
  </si>
  <si>
    <t>Nov</t>
  </si>
  <si>
    <t>Oct</t>
  </si>
  <si>
    <t>Sep</t>
  </si>
  <si>
    <t>Variance</t>
  </si>
  <si>
    <t>Pct</t>
  </si>
  <si>
    <t>Month</t>
  </si>
  <si>
    <t>Highlight</t>
  </si>
  <si>
    <t>Large-1</t>
  </si>
  <si>
    <t>Large-2</t>
  </si>
  <si>
    <t>WeekType</t>
  </si>
  <si>
    <t>Weekday</t>
  </si>
  <si>
    <t>Weekend</t>
  </si>
  <si>
    <t>Total Revenue2</t>
  </si>
  <si>
    <t>weekend</t>
  </si>
  <si>
    <t>weekday</t>
  </si>
  <si>
    <t>Quarter</t>
  </si>
  <si>
    <t>Q-1</t>
  </si>
  <si>
    <t>Q-2</t>
  </si>
  <si>
    <t>Q-3</t>
  </si>
  <si>
    <t>Q-4</t>
  </si>
  <si>
    <t>link to above chart</t>
  </si>
  <si>
    <t>Average</t>
  </si>
  <si>
    <r>
      <rPr>
        <b/>
        <sz val="11"/>
        <color theme="1"/>
        <rFont val="Calibri"/>
        <family val="2"/>
        <scheme val="minor"/>
      </rPr>
      <t>caption</t>
    </r>
    <r>
      <rPr>
        <sz val="11"/>
        <color theme="1"/>
        <rFont val="Calibri"/>
        <family val="2"/>
        <scheme val="minor"/>
      </rPr>
      <t>:</t>
    </r>
  </si>
  <si>
    <t xml:space="preserve">Option </t>
  </si>
  <si>
    <t>Combo Box</t>
  </si>
  <si>
    <t>Customer</t>
  </si>
  <si>
    <t>Location</t>
  </si>
  <si>
    <t>Bobby Abbott</t>
  </si>
  <si>
    <t>Christine Hawkins</t>
  </si>
  <si>
    <t>Jeffery Powell</t>
  </si>
  <si>
    <t>John Brown</t>
  </si>
  <si>
    <t>Judith Simmons</t>
  </si>
  <si>
    <t>Kristine Barrett</t>
  </si>
  <si>
    <t>Laura Gross</t>
  </si>
  <si>
    <t>Lisa West</t>
  </si>
  <si>
    <t>Paul Noble</t>
  </si>
  <si>
    <t>Travis Ewing</t>
  </si>
  <si>
    <t>Customer Name</t>
  </si>
  <si>
    <t>top 5 customers</t>
  </si>
  <si>
    <t>bottom 5 customers</t>
  </si>
  <si>
    <t>top 5 location</t>
  </si>
  <si>
    <t>California</t>
  </si>
  <si>
    <t>Florida</t>
  </si>
  <si>
    <t>Indiana</t>
  </si>
  <si>
    <t>Maryland</t>
  </si>
  <si>
    <t>Michigan</t>
  </si>
  <si>
    <t>Missouri</t>
  </si>
  <si>
    <t>New York</t>
  </si>
  <si>
    <t>Virginia</t>
  </si>
  <si>
    <t>Washington</t>
  </si>
  <si>
    <t>Wisconsin</t>
  </si>
  <si>
    <t>bottom 5 location</t>
  </si>
  <si>
    <t xml:space="preserve">customer table </t>
  </si>
  <si>
    <t>Location Table</t>
  </si>
  <si>
    <t>chart</t>
  </si>
  <si>
    <t>Caption:</t>
  </si>
  <si>
    <t># Customers</t>
  </si>
  <si>
    <t># Locations</t>
  </si>
  <si>
    <t>0-20</t>
  </si>
  <si>
    <t>21-30</t>
  </si>
  <si>
    <t>31-40</t>
  </si>
  <si>
    <t>41-50</t>
  </si>
  <si>
    <t>51 +</t>
  </si>
  <si>
    <t>Customer Age Group</t>
  </si>
  <si>
    <t>Average of Customer Age</t>
  </si>
  <si>
    <t>Average Customer Age</t>
  </si>
  <si>
    <t xml:space="preserve"> </t>
  </si>
  <si>
    <t>Gender</t>
  </si>
  <si>
    <t>Female</t>
  </si>
  <si>
    <t>Male</t>
  </si>
  <si>
    <t>Icon</t>
  </si>
  <si>
    <t>■</t>
  </si>
  <si>
    <t>●</t>
  </si>
  <si>
    <t>New Chart</t>
  </si>
  <si>
    <t>WeekDay</t>
  </si>
  <si>
    <t>Sun</t>
  </si>
  <si>
    <t>Mon</t>
  </si>
  <si>
    <t>Tue</t>
  </si>
  <si>
    <t>Wed</t>
  </si>
  <si>
    <t>Thu</t>
  </si>
  <si>
    <t>Fri</t>
  </si>
  <si>
    <t>Sat</t>
  </si>
  <si>
    <t>Return Rate</t>
  </si>
  <si>
    <t>Refund Rate</t>
  </si>
  <si>
    <t>A Splash</t>
  </si>
  <si>
    <t>Above Brew</t>
  </si>
  <si>
    <t>Administration Fusion</t>
  </si>
  <si>
    <t>Against Rush</t>
  </si>
  <si>
    <t>Alone Splash</t>
  </si>
  <si>
    <t>Animal Breeze</t>
  </si>
  <si>
    <t>Any Brew</t>
  </si>
  <si>
    <t>Assume Mist</t>
  </si>
  <si>
    <t>Attorney Mist</t>
  </si>
  <si>
    <t>Audience Fusion</t>
  </si>
  <si>
    <t>Bar Drop</t>
  </si>
  <si>
    <t>Begin Brew</t>
  </si>
  <si>
    <t>Boy Splash</t>
  </si>
  <si>
    <t>Build Brew</t>
  </si>
  <si>
    <t>Center Mist</t>
  </si>
  <si>
    <t>Century Dew</t>
  </si>
  <si>
    <t>Choice Mist</t>
  </si>
  <si>
    <t>Clearly Brew</t>
  </si>
  <si>
    <t>Common Splash</t>
  </si>
  <si>
    <t>Dark Brew</t>
  </si>
  <si>
    <t>Debate Rush</t>
  </si>
  <si>
    <t>Democrat Dew</t>
  </si>
  <si>
    <t>Despite Rush</t>
  </si>
  <si>
    <t>Develop Breeze</t>
  </si>
  <si>
    <t>Different Dew</t>
  </si>
  <si>
    <t>Discussion Fusion</t>
  </si>
  <si>
    <t>Door Brew</t>
  </si>
  <si>
    <t>Eight Brew</t>
  </si>
  <si>
    <t>Few Dew</t>
  </si>
  <si>
    <t>For Splash</t>
  </si>
  <si>
    <t>Friend Splash</t>
  </si>
  <si>
    <t>Ground Rush</t>
  </si>
  <si>
    <t>Heavy Rush</t>
  </si>
  <si>
    <t>Hold Brew</t>
  </si>
  <si>
    <t>Hotel Splash</t>
  </si>
  <si>
    <t>Husband Rush</t>
  </si>
  <si>
    <t>Include Breeze</t>
  </si>
  <si>
    <t>Indeed Splash</t>
  </si>
  <si>
    <t>Into Mist</t>
  </si>
  <si>
    <t>Its Dew</t>
  </si>
  <si>
    <t>Itself Breeze</t>
  </si>
  <si>
    <t>Large Fusion</t>
  </si>
  <si>
    <t>Left Breeze</t>
  </si>
  <si>
    <t>Leg Rush</t>
  </si>
  <si>
    <t>Let Dew</t>
  </si>
  <si>
    <t>Level Splash</t>
  </si>
  <si>
    <t>Majority Rush</t>
  </si>
  <si>
    <t>Management Drop</t>
  </si>
  <si>
    <t>Method Mist</t>
  </si>
  <si>
    <t>Might Mist</t>
  </si>
  <si>
    <t>Mind Dew</t>
  </si>
  <si>
    <t>Minute Rush</t>
  </si>
  <si>
    <t>Name Rush</t>
  </si>
  <si>
    <t>Nice Mist</t>
  </si>
  <si>
    <t>Note Splash</t>
  </si>
  <si>
    <t>Now Mist</t>
  </si>
  <si>
    <t>Of Rush</t>
  </si>
  <si>
    <t>Only Dew</t>
  </si>
  <si>
    <t>Onto Dew</t>
  </si>
  <si>
    <t>Over Splash</t>
  </si>
  <si>
    <t>Own Drop</t>
  </si>
  <si>
    <t>Pay Mist</t>
  </si>
  <si>
    <t>Piece Dew</t>
  </si>
  <si>
    <t>Pm Fusion</t>
  </si>
  <si>
    <t>Point Splash</t>
  </si>
  <si>
    <t>Poor Breeze</t>
  </si>
  <si>
    <t>Property Mist</t>
  </si>
  <si>
    <t>Protect Rush</t>
  </si>
  <si>
    <t>Question Breeze</t>
  </si>
  <si>
    <t>Race Rush</t>
  </si>
  <si>
    <t>Recent Splash</t>
  </si>
  <si>
    <t>Record Fusion</t>
  </si>
  <si>
    <t>Relate Mist</t>
  </si>
  <si>
    <t>Represent Drop</t>
  </si>
  <si>
    <t>Result Splash</t>
  </si>
  <si>
    <t>Return Mist</t>
  </si>
  <si>
    <t>Reveal Rush</t>
  </si>
  <si>
    <t>Sea Drop</t>
  </si>
  <si>
    <t>Second Splash</t>
  </si>
  <si>
    <t>Series Mist</t>
  </si>
  <si>
    <t>Side Brew</t>
  </si>
  <si>
    <t>Society Rush</t>
  </si>
  <si>
    <t>Soldier Splash</t>
  </si>
  <si>
    <t>Somebody Fusion</t>
  </si>
  <si>
    <t>Sometimes Dew</t>
  </si>
  <si>
    <t>Street Breeze</t>
  </si>
  <si>
    <t>Threat Mist</t>
  </si>
  <si>
    <t>Throughout Fusion</t>
  </si>
  <si>
    <t>Too Splash</t>
  </si>
  <si>
    <t>Training Mist</t>
  </si>
  <si>
    <t>Tv Breeze</t>
  </si>
  <si>
    <t>Two Breeze</t>
  </si>
  <si>
    <t>Value Fusion</t>
  </si>
  <si>
    <t>Wait Drop</t>
  </si>
  <si>
    <t>Way Splash</t>
  </si>
  <si>
    <t>West Rush</t>
  </si>
  <si>
    <t>What Rush</t>
  </si>
  <si>
    <t>Window Dew</t>
  </si>
  <si>
    <t>Woman Dew</t>
  </si>
  <si>
    <t>Would Rush</t>
  </si>
  <si>
    <t>Product Name</t>
  </si>
  <si>
    <t>Quantity</t>
  </si>
  <si>
    <t>Option</t>
  </si>
  <si>
    <t>Caption</t>
  </si>
  <si>
    <t>Category</t>
  </si>
  <si>
    <t>Alcoholic Beverage</t>
  </si>
  <si>
    <t>Coffee</t>
  </si>
  <si>
    <t>Energy Drink</t>
  </si>
  <si>
    <t>Juice</t>
  </si>
  <si>
    <t>Soft Drink</t>
  </si>
  <si>
    <t>Sports Drink</t>
  </si>
  <si>
    <t>Tea</t>
  </si>
  <si>
    <t>Water</t>
  </si>
  <si>
    <t>CHART ONE</t>
  </si>
  <si>
    <t>CHART TWO</t>
  </si>
  <si>
    <t xml:space="preserve">CHART TWO </t>
  </si>
  <si>
    <t>CHART 3</t>
  </si>
  <si>
    <t>CHART 4</t>
  </si>
  <si>
    <t>CHART 1</t>
  </si>
  <si>
    <t>CHART 2</t>
  </si>
  <si>
    <t>CHART 5</t>
  </si>
  <si>
    <t>CHART 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</si>
</sst>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64" formatCode="\$#,##0;\(\$#,##0\);\$#,##0"/>
    <numFmt numFmtId="165" formatCode="0.00%;\-0.00%;0.00%"/>
    <numFmt numFmtId="166" formatCode="[&gt;=1000000]&quot;$&quot;0.0,,&quot;M&quot;;[&gt;=1000]&quot;$&quot;0.0,&quot;K&quot;;0"/>
    <numFmt numFmtId="167" formatCode="[&gt;=1000000]0.0,,&quot;M&quot;;[&gt;=1000]0.0,&quot;K&quot;;0"/>
    <numFmt numFmtId="168" formatCode="\+0.0%;\-0.0%"/>
    <numFmt numFmtId="169" formatCode="[&gt;=1000000]&quot;$&quot;0,,&quot;M&quot;;[&gt;=1000]&quot;$&quot;0,&quot;K&quot;;0"/>
    <numFmt numFmtId="170" formatCode=";;"/>
    <numFmt numFmtId="171" formatCode="[&gt;=1000000]&quot;$&quot;0.0,,&quot;M&quot;;[&gt;=1000]&quot;$&quot;0.0,&quot;K&quot;;0.0"/>
  </numFmts>
  <fonts count="9" x14ac:knownFonts="1">
    <font>
      <sz val="11"/>
      <color theme="1"/>
      <name val="Calibri"/>
      <family val="2"/>
      <scheme val="minor"/>
    </font>
    <font>
      <sz val="10"/>
      <color rgb="FF000000"/>
      <name val="Calibri"/>
      <family val="2"/>
    </font>
    <font>
      <i/>
      <sz val="10"/>
      <color rgb="FF000000"/>
      <name val="Calibri"/>
      <family val="2"/>
    </font>
    <font>
      <sz val="8"/>
      <color rgb="FF000000"/>
      <name val="Calibri"/>
      <family val="2"/>
      <scheme val="minor"/>
    </font>
    <font>
      <sz val="14"/>
      <color theme="1"/>
      <name val="Calibri"/>
      <family val="2"/>
      <scheme val="minor"/>
    </font>
    <font>
      <b/>
      <sz val="11"/>
      <color theme="1"/>
      <name val="Calibri"/>
      <family val="2"/>
      <scheme val="minor"/>
    </font>
    <font>
      <i/>
      <sz val="11"/>
      <color theme="1"/>
      <name val="Calibri"/>
      <family val="2"/>
      <scheme val="minor"/>
    </font>
    <font>
      <b/>
      <sz val="14"/>
      <color rgb="FF00B050"/>
      <name val="Calibri"/>
      <family val="2"/>
      <scheme val="minor"/>
    </font>
    <font>
      <sz val="18"/>
      <color theme="1"/>
      <name val="Calibri"/>
      <family val="2"/>
      <scheme val="minor"/>
    </font>
  </fonts>
  <fills count="12">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rgb="FF92D050"/>
        <bgColor indexed="64"/>
      </patternFill>
    </fill>
    <fill>
      <patternFill patternType="solid">
        <fgColor rgb="FFFF0000"/>
        <bgColor indexed="64"/>
      </patternFill>
    </fill>
    <fill>
      <patternFill patternType="solid">
        <fgColor theme="4" tint="0.79998168889431442"/>
        <bgColor indexed="64"/>
      </patternFill>
    </fill>
    <fill>
      <patternFill patternType="solid">
        <fgColor rgb="FF0070C0"/>
        <bgColor indexed="64"/>
      </patternFill>
    </fill>
    <fill>
      <patternFill patternType="solid">
        <fgColor rgb="FFC00000"/>
        <bgColor indexed="64"/>
      </patternFill>
    </fill>
    <fill>
      <patternFill patternType="solid">
        <fgColor rgb="FF00B0F0"/>
        <bgColor indexed="64"/>
      </patternFill>
    </fill>
    <fill>
      <patternFill patternType="solid">
        <fgColor rgb="FF1F95B3"/>
        <bgColor indexed="64"/>
      </patternFill>
    </fill>
    <fill>
      <patternFill patternType="solid">
        <fgColor rgb="FFFFFF0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right style="medium">
        <color theme="0" tint="-4.9989318521683403E-2"/>
      </right>
      <top/>
      <bottom style="medium">
        <color theme="0" tint="-4.9989318521683403E-2"/>
      </bottom>
      <diagonal/>
    </border>
    <border>
      <left style="medium">
        <color theme="0" tint="-4.9989318521683403E-2"/>
      </left>
      <right style="medium">
        <color theme="0" tint="-4.9989318521683403E-2"/>
      </right>
      <top/>
      <bottom style="medium">
        <color theme="0" tint="-4.9989318521683403E-2"/>
      </bottom>
      <diagonal/>
    </border>
    <border>
      <left style="medium">
        <color theme="0" tint="-4.9989318521683403E-2"/>
      </left>
      <right/>
      <top/>
      <bottom style="medium">
        <color theme="0" tint="-4.9989318521683403E-2"/>
      </bottom>
      <diagonal/>
    </border>
    <border>
      <left/>
      <right style="medium">
        <color theme="0" tint="-4.9989318521683403E-2"/>
      </right>
      <top style="medium">
        <color theme="0" tint="-4.9989318521683403E-2"/>
      </top>
      <bottom style="medium">
        <color theme="0" tint="-4.9989318521683403E-2"/>
      </bottom>
      <diagonal/>
    </border>
    <border>
      <left style="medium">
        <color theme="0" tint="-4.9989318521683403E-2"/>
      </left>
      <right style="medium">
        <color theme="0" tint="-4.9989318521683403E-2"/>
      </right>
      <top style="medium">
        <color theme="0" tint="-4.9989318521683403E-2"/>
      </top>
      <bottom style="medium">
        <color theme="0" tint="-4.9989318521683403E-2"/>
      </bottom>
      <diagonal/>
    </border>
    <border>
      <left style="medium">
        <color theme="0" tint="-4.9989318521683403E-2"/>
      </left>
      <right/>
      <top style="medium">
        <color theme="0" tint="-4.9989318521683403E-2"/>
      </top>
      <bottom style="medium">
        <color theme="0" tint="-4.9989318521683403E-2"/>
      </bottom>
      <diagonal/>
    </border>
    <border>
      <left/>
      <right style="medium">
        <color theme="0" tint="-4.9989318521683403E-2"/>
      </right>
      <top style="medium">
        <color theme="0" tint="-4.9989318521683403E-2"/>
      </top>
      <bottom/>
      <diagonal/>
    </border>
    <border>
      <left style="medium">
        <color theme="0" tint="-4.9989318521683403E-2"/>
      </left>
      <right style="medium">
        <color theme="0" tint="-4.9989318521683403E-2"/>
      </right>
      <top style="medium">
        <color theme="0" tint="-4.9989318521683403E-2"/>
      </top>
      <bottom/>
      <diagonal/>
    </border>
    <border>
      <left style="medium">
        <color theme="0" tint="-4.9989318521683403E-2"/>
      </left>
      <right/>
      <top style="medium">
        <color theme="0" tint="-4.9989318521683403E-2"/>
      </top>
      <bottom/>
      <diagonal/>
    </border>
  </borders>
  <cellStyleXfs count="1">
    <xf numFmtId="0" fontId="0" fillId="0" borderId="0"/>
  </cellStyleXfs>
  <cellXfs count="49">
    <xf numFmtId="0" fontId="0" fillId="0" borderId="0" xfId="0"/>
    <xf numFmtId="164" fontId="0" fillId="0" borderId="0" xfId="0" applyNumberFormat="1"/>
    <xf numFmtId="165" fontId="0" fillId="0" borderId="0" xfId="0" applyNumberFormat="1"/>
    <xf numFmtId="0" fontId="0" fillId="2" borderId="0" xfId="0" applyFill="1"/>
    <xf numFmtId="0" fontId="0" fillId="3" borderId="0" xfId="0" applyFill="1"/>
    <xf numFmtId="0" fontId="0" fillId="0" borderId="0" xfId="0" pivotButton="1"/>
    <xf numFmtId="0" fontId="0" fillId="0" borderId="0" xfId="0" applyAlignment="1">
      <alignment horizontal="left"/>
    </xf>
    <xf numFmtId="0" fontId="1" fillId="0" borderId="0" xfId="0" applyFont="1" applyAlignment="1">
      <alignment horizontal="left" vertical="center" indent="2"/>
    </xf>
    <xf numFmtId="0" fontId="1" fillId="0" borderId="0" xfId="0" applyFont="1" applyAlignment="1">
      <alignment vertical="center"/>
    </xf>
    <xf numFmtId="0" fontId="1" fillId="0" borderId="0" xfId="0" applyFont="1" applyAlignment="1">
      <alignment horizontal="left" vertical="center" indent="9"/>
    </xf>
    <xf numFmtId="0" fontId="2" fillId="0" borderId="0" xfId="0" applyFont="1" applyAlignment="1">
      <alignment horizontal="left" vertical="center" indent="4"/>
    </xf>
    <xf numFmtId="0" fontId="3" fillId="0" borderId="0" xfId="0" applyFont="1"/>
    <xf numFmtId="166" fontId="0" fillId="0" borderId="0" xfId="0" applyNumberFormat="1"/>
    <xf numFmtId="167" fontId="0" fillId="0" borderId="0" xfId="0" applyNumberFormat="1"/>
    <xf numFmtId="10" fontId="0" fillId="0" borderId="0" xfId="0" applyNumberFormat="1"/>
    <xf numFmtId="0" fontId="0" fillId="4" borderId="0" xfId="0" applyFill="1"/>
    <xf numFmtId="0" fontId="0" fillId="5" borderId="0" xfId="0" applyFill="1"/>
    <xf numFmtId="168" fontId="4" fillId="0" borderId="0" xfId="0" applyNumberFormat="1" applyFont="1" applyAlignment="1">
      <alignment horizontal="center"/>
    </xf>
    <xf numFmtId="0" fontId="0" fillId="0" borderId="1" xfId="0" pivotButton="1" applyBorder="1"/>
    <xf numFmtId="0" fontId="0" fillId="0" borderId="1" xfId="0" applyBorder="1"/>
    <xf numFmtId="169" fontId="0" fillId="0" borderId="1" xfId="0" applyNumberFormat="1" applyBorder="1"/>
    <xf numFmtId="168" fontId="0" fillId="0" borderId="1" xfId="0" applyNumberFormat="1" applyBorder="1"/>
    <xf numFmtId="10" fontId="0" fillId="0" borderId="1" xfId="0" applyNumberFormat="1" applyBorder="1"/>
    <xf numFmtId="170" fontId="0" fillId="6" borderId="2" xfId="0" applyNumberFormat="1" applyFill="1" applyBorder="1"/>
    <xf numFmtId="170" fontId="0" fillId="6" borderId="3" xfId="0" applyNumberFormat="1" applyFill="1" applyBorder="1"/>
    <xf numFmtId="170" fontId="0" fillId="6" borderId="4" xfId="0" applyNumberFormat="1" applyFill="1" applyBorder="1"/>
    <xf numFmtId="170" fontId="0" fillId="6" borderId="5" xfId="0" applyNumberFormat="1" applyFill="1" applyBorder="1"/>
    <xf numFmtId="170" fontId="0" fillId="6" borderId="6" xfId="0" applyNumberFormat="1" applyFill="1" applyBorder="1"/>
    <xf numFmtId="170" fontId="0" fillId="6" borderId="7" xfId="0" applyNumberFormat="1" applyFill="1" applyBorder="1"/>
    <xf numFmtId="170" fontId="0" fillId="6" borderId="8" xfId="0" applyNumberFormat="1" applyFill="1" applyBorder="1"/>
    <xf numFmtId="170" fontId="0" fillId="6" borderId="9" xfId="0" applyNumberFormat="1" applyFill="1" applyBorder="1"/>
    <xf numFmtId="170" fontId="0" fillId="6" borderId="10" xfId="0" applyNumberFormat="1" applyFill="1" applyBorder="1"/>
    <xf numFmtId="0" fontId="0" fillId="7" borderId="0" xfId="0" applyFill="1"/>
    <xf numFmtId="9" fontId="0" fillId="0" borderId="0" xfId="0" applyNumberFormat="1"/>
    <xf numFmtId="0" fontId="5" fillId="0" borderId="0" xfId="0" applyFont="1"/>
    <xf numFmtId="0" fontId="5" fillId="0" borderId="1" xfId="0" applyFont="1" applyBorder="1"/>
    <xf numFmtId="0" fontId="3" fillId="2" borderId="0" xfId="0" applyFont="1" applyFill="1"/>
    <xf numFmtId="0" fontId="0" fillId="8" borderId="1" xfId="0" applyFill="1" applyBorder="1"/>
    <xf numFmtId="0" fontId="6" fillId="0" borderId="0" xfId="0" applyFont="1"/>
    <xf numFmtId="3" fontId="0" fillId="0" borderId="0" xfId="0" applyNumberFormat="1"/>
    <xf numFmtId="169" fontId="0" fillId="0" borderId="0" xfId="0" applyNumberFormat="1"/>
    <xf numFmtId="171" fontId="0" fillId="0" borderId="0" xfId="0" applyNumberFormat="1"/>
    <xf numFmtId="0" fontId="0" fillId="9" borderId="0" xfId="0" applyFill="1"/>
    <xf numFmtId="1" fontId="0" fillId="0" borderId="0" xfId="0" applyNumberFormat="1"/>
    <xf numFmtId="10" fontId="7" fillId="0" borderId="0" xfId="0" applyNumberFormat="1" applyFont="1"/>
    <xf numFmtId="9" fontId="8" fillId="0" borderId="0" xfId="0" applyNumberFormat="1" applyFont="1" applyAlignment="1">
      <alignment horizontal="center" vertical="center"/>
    </xf>
    <xf numFmtId="0" fontId="0" fillId="10" borderId="0" xfId="0" applyFill="1"/>
    <xf numFmtId="168" fontId="0" fillId="0" borderId="0" xfId="0" applyNumberFormat="1"/>
    <xf numFmtId="0" fontId="5" fillId="11" borderId="0" xfId="0" applyFont="1" applyFill="1"/>
  </cellXfs>
  <cellStyles count="1">
    <cellStyle name="Normal" xfId="0" builtinId="0"/>
  </cellStyles>
  <dxfs count="85">
    <dxf>
      <font>
        <color rgb="FF0070C0"/>
      </font>
    </dxf>
    <dxf>
      <font>
        <color rgb="FF9FE6FF"/>
      </font>
    </dxf>
    <dxf>
      <font>
        <color theme="0" tint="-0.499984740745262"/>
      </font>
    </dxf>
    <dxf>
      <fill>
        <patternFill>
          <bgColor theme="0" tint="-0.499984740745262"/>
        </patternFill>
      </fill>
    </dxf>
    <dxf>
      <font>
        <color rgb="FF0070C0"/>
      </font>
    </dxf>
    <dxf>
      <fill>
        <patternFill>
          <bgColor rgb="FF0070C0"/>
        </patternFill>
      </fill>
    </dxf>
    <dxf>
      <numFmt numFmtId="171" formatCode="[&gt;=1000000]&quot;$&quot;0.0,,&quot;M&quot;;[&gt;=1000]&quot;$&quot;0.0,&quot;K&quot;;0.0"/>
    </dxf>
    <dxf>
      <numFmt numFmtId="171" formatCode="[&gt;=1000000]&quot;$&quot;0.0,,&quot;M&quot;;[&gt;=1000]&quot;$&quot;0.0,&quot;K&quot;;0.0"/>
    </dxf>
    <dxf>
      <numFmt numFmtId="171" formatCode="[&gt;=1000000]&quot;$&quot;0.0,,&quot;M&quot;;[&gt;=1000]&quot;$&quot;0.0,&quot;K&quot;;0.0"/>
    </dxf>
    <dxf>
      <numFmt numFmtId="171" formatCode="[&gt;=1000000]&quot;$&quot;0.0,,&quot;M&quot;;[&gt;=1000]&quot;$&quot;0.0,&quot;K&quot;;0.0"/>
    </dxf>
    <dxf>
      <numFmt numFmtId="169" formatCode="[&gt;=1000000]&quot;$&quot;0,,&quot;M&quot;;[&gt;=1000]&quot;$&quot;0,&quot;K&quot;;0"/>
    </dxf>
    <dxf>
      <numFmt numFmtId="1" formatCode="0"/>
    </dxf>
    <dxf>
      <numFmt numFmtId="171" formatCode="[&gt;=1000000]&quot;$&quot;0.0,,&quot;M&quot;;[&gt;=1000]&quot;$&quot;0.0,&quot;K&quot;;0.0"/>
    </dxf>
    <dxf>
      <numFmt numFmtId="171" formatCode="[&gt;=1000000]&quot;$&quot;0.0,,&quot;M&quot;;[&gt;=1000]&quot;$&quot;0.0,&quot;K&quot;;0.0"/>
    </dxf>
    <dxf>
      <numFmt numFmtId="171" formatCode="[&gt;=1000000]&quot;$&quot;0.0,,&quot;M&quot;;[&gt;=1000]&quot;$&quot;0.0,&quot;K&quot;;0.0"/>
    </dxf>
    <dxf>
      <numFmt numFmtId="171" formatCode="[&gt;=1000000]&quot;$&quot;0.0,,&quot;M&quot;;[&gt;=1000]&quot;$&quot;0.0,&quot;K&quot;;0.0"/>
    </dxf>
    <dxf>
      <numFmt numFmtId="169" formatCode="[&gt;=1000000]&quot;$&quot;0,,&quot;M&quot;;[&gt;=1000]&quot;$&quot;0,&quot;K&quot;;0"/>
    </dxf>
    <dxf>
      <numFmt numFmtId="168" formatCode="\+0.0%;\-0.0%"/>
    </dxf>
    <dxf>
      <numFmt numFmtId="169" formatCode="[&gt;=1000000]&quot;$&quot;0,,&quot;M&quot;;[&gt;=1000]&quot;$&quot;0,&quot;K&quot;;0"/>
    </dxf>
    <dxf>
      <numFmt numFmtId="169" formatCode="[&gt;=1000000]&quot;$&quot;0,,&quot;M&quot;;[&gt;=1000]&quot;$&quot;0,&quot;K&quot;;0"/>
    </dxf>
    <dxf>
      <numFmt numFmtId="168" formatCode="\+0.0%;\-0.0%"/>
    </dxf>
    <dxf>
      <numFmt numFmtId="14" formatCode="0.00%"/>
    </dxf>
    <dxf>
      <numFmt numFmtId="169" formatCode="[&gt;=1000000]&quot;$&quot;0,,&quot;M&quot;;[&gt;=1000]&quot;$&quot;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0.0%;\-0.0%"/>
    </dxf>
    <dxf>
      <numFmt numFmtId="14" formatCode="0.00%"/>
    </dxf>
    <dxf>
      <numFmt numFmtId="169" formatCode="[&gt;=1000000]&quot;$&quot;0,,&quot;M&quot;;[&gt;=1000]&quot;$&quot;0,&quot;K&quot;;0"/>
    </dxf>
    <dxf>
      <numFmt numFmtId="169" formatCode="[&gt;=1000000]&quot;$&quot;0,,&quot;M&quot;;[&gt;=1000]&quot;$&quot;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69" formatCode="[&gt;=1000000]&quot;$&quot;0,,&quot;M&quot;;[&gt;=1000]&quot;$&quot;0,&quot;K&quot;;0"/>
    </dxf>
    <dxf>
      <numFmt numFmtId="169" formatCode="[&gt;=1000000]&quot;$&quot;0,,&quot;M&quot;;[&gt;=1000]&quot;$&quot;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gt;=1000000]&quot;$&quot;0,,&quot;M&quot;;[&gt;=1000]&quot;$&quot;0,&quot;K&quot;;0"/>
    </dxf>
    <dxf>
      <numFmt numFmtId="169" formatCode="[&gt;=1000000]&quot;$&quot;0,,&quot;M&quot;;[&gt;=1000]&quot;$&quot;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gt;=1000000]&quot;$&quot;0,,&quot;M&quot;;[&gt;=1000]&quot;$&quot;0,&quot;K&quot;;0"/>
    </dxf>
    <dxf>
      <numFmt numFmtId="169" formatCode="[&gt;=1000000]&quot;$&quot;0,,&quot;M&quot;;[&gt;=1000]&quot;$&quot;0,&quot;K&quot;;0"/>
    </dxf>
    <dxf>
      <numFmt numFmtId="164" formatCode="\$#,##0;\(\$#,##0\);\$#,##0"/>
    </dxf>
    <dxf>
      <numFmt numFmtId="16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rgb="FF00B050"/>
      </font>
    </dxf>
    <dxf>
      <font>
        <color rgb="FFFF0000"/>
      </font>
    </dxf>
    <dxf>
      <numFmt numFmtId="167" formatCode="[&gt;=1000000]0.0,,&quot;M&quot;;[&gt;=1000]0.0,&quot;K&quot;;0"/>
    </dxf>
    <dxf>
      <numFmt numFmtId="167" formatCode="[&gt;=1000000]0.0,,&quot;M&quot;;[&gt;=1000]0.0,&quot;K&quot;;0"/>
    </dxf>
    <dxf>
      <numFmt numFmtId="167" formatCode="[&gt;=1000000]0.0,,&quot;M&quot;;[&gt;=1000]0.0,&quot;K&quot;;0"/>
    </dxf>
    <dxf>
      <numFmt numFmtId="167" formatCode="[&gt;=1000000]0.0,,&quot;M&quot;;[&gt;=1000]0.0,&quot;K&quot;;0"/>
    </dxf>
    <dxf>
      <numFmt numFmtId="166" formatCode="[&gt;=1000000]&quot;$&quot;0.0,,&quot;M&quot;;[&gt;=1000]&quot;$&quot;0.0,&quot;K&quot;;0"/>
    </dxf>
    <dxf>
      <numFmt numFmtId="166" formatCode="[&gt;=1000000]&quot;$&quot;0.0,,&quot;M&quot;;[&gt;=1000]&quot;$&quot;0.0,&quot;K&quot;;0"/>
    </dxf>
    <dxf>
      <numFmt numFmtId="166" formatCode="[&gt;=1000000]&quot;$&quot;0.0,,&quot;M&quot;;[&gt;=1000]&quot;$&quot;0.0,&quot;K&quot;;0"/>
    </dxf>
    <dxf>
      <numFmt numFmtId="166" formatCode="[&gt;=1000000]&quot;$&quot;0.0,,&quot;M&quot;;[&gt;=1000]&quot;$&quot;0.0,&quot;K&quot;;0"/>
    </dxf>
    <dxf>
      <numFmt numFmtId="166" formatCode="[&gt;=1000000]&quot;$&quot;0.0,,&quot;M&quot;;[&gt;=1000]&quot;$&quot;0.0,&quot;K&quot;;0"/>
    </dxf>
    <dxf>
      <numFmt numFmtId="166" formatCode="[&gt;=1000000]&quot;$&quot;0.0,,&quot;M&quot;;[&gt;=1000]&quot;$&quot;0.0,&quot;K&quot;;0"/>
    </dxf>
    <dxf>
      <numFmt numFmtId="166" formatCode="[&gt;=1000000]&quot;$&quot;0.0,,&quot;M&quot;;[&gt;=1000]&quot;$&quot;0.0,&quot;K&quot;;0"/>
    </dxf>
    <dxf>
      <numFmt numFmtId="166" formatCode="[&gt;=1000000]&quot;$&quot;0.0,,&quot;M&quot;;[&gt;=1000]&quot;$&quot;0.0,&quot;K&quot;;0"/>
    </dxf>
    <dxf>
      <numFmt numFmtId="166" formatCode="[&gt;=1000000]&quot;$&quot;0.0,,&quot;M&quot;;[&gt;=1000]&quot;$&quot;0.0,&quot;K&quot;;0"/>
    </dxf>
    <dxf>
      <numFmt numFmtId="166" formatCode="[&gt;=1000000]&quot;$&quot;0.0,,&quot;M&quot;;[&gt;=1000]&quot;$&quot;0.0,&quot;K&quot;;0"/>
    </dxf>
    <dxf>
      <numFmt numFmtId="167" formatCode="[&gt;=1000000]0.0,,&quot;M&quot;;[&gt;=1000]0.0,&quot;K&quot;;0"/>
    </dxf>
    <dxf>
      <numFmt numFmtId="167" formatCode="[&gt;=1000000]0.0,,&quot;M&quot;;[&gt;=1000]0.0,&quot;K&quot;;0"/>
    </dxf>
    <dxf>
      <numFmt numFmtId="167" formatCode="[&gt;=1000000]0.0,,&quot;M&quot;;[&gt;=1000]0.0,&quot;K&quot;;0"/>
    </dxf>
    <dxf>
      <numFmt numFmtId="167" formatCode="[&gt;=1000000]0.0,,&quot;M&quot;;[&gt;=1000]0.0,&quot;K&quot;;0"/>
    </dxf>
    <dxf>
      <numFmt numFmtId="166" formatCode="[&gt;=1000000]&quot;$&quot;0.0,,&quot;M&quot;;[&gt;=1000]&quot;$&quot;0.0,&quot;K&quot;;0"/>
    </dxf>
    <dxf>
      <numFmt numFmtId="166" formatCode="[&gt;=1000000]&quot;$&quot;0.0,,&quot;M&quot;;[&gt;=1000]&quot;$&quot;0.0,&quot;K&quot;;0"/>
    </dxf>
    <dxf>
      <numFmt numFmtId="166" formatCode="[&gt;=1000000]&quot;$&quot;0.0,,&quot;M&quot;;[&gt;=1000]&quot;$&quot;0.0,&quot;K&quot;;0"/>
    </dxf>
    <dxf>
      <numFmt numFmtId="166" formatCode="[&gt;=1000000]&quot;$&quot;0.0,,&quot;M&quot;;[&gt;=1000]&quot;$&quot;0.0,&quot;K&quot;;0"/>
    </dxf>
    <dxf>
      <numFmt numFmtId="166" formatCode="[&gt;=1000000]&quot;$&quot;0.0,,&quot;M&quot;;[&gt;=1000]&quot;$&quot;0.0,&quot;K&quot;;0"/>
    </dxf>
    <dxf>
      <numFmt numFmtId="166" formatCode="[&gt;=1000000]&quot;$&quot;0.0,,&quot;M&quot;;[&gt;=1000]&quot;$&quot;0.0,&quot;K&quot;;0"/>
    </dxf>
    <dxf>
      <numFmt numFmtId="166" formatCode="[&gt;=1000000]&quot;$&quot;0.0,,&quot;M&quot;;[&gt;=1000]&quot;$&quot;0.0,&quot;K&quot;;0"/>
    </dxf>
    <dxf>
      <font>
        <color rgb="FFFF0000"/>
      </font>
    </dxf>
    <dxf>
      <font>
        <color rgb="FF00B050"/>
      </font>
    </dxf>
    <dxf>
      <font>
        <b val="0"/>
        <i/>
        <sz val="14"/>
        <color rgb="FF002060"/>
      </font>
      <fill>
        <patternFill>
          <bgColor theme="0"/>
        </patternFill>
      </fill>
      <border diagonalUp="0" diagonalDown="0">
        <left/>
        <right/>
        <top/>
        <bottom/>
        <vertical/>
        <horizontal/>
      </border>
    </dxf>
    <dxf>
      <font>
        <color theme="1"/>
      </font>
      <fill>
        <patternFill>
          <bgColor theme="0"/>
        </patternFill>
      </fill>
      <border diagonalUp="0" diagonalDown="0">
        <left/>
        <right/>
        <top/>
        <bottom/>
        <vertical/>
        <horizontal/>
      </border>
    </dxf>
    <dxf>
      <font>
        <b val="0"/>
        <i/>
        <color theme="0" tint="-4.9989318521683403E-2"/>
      </font>
      <fill>
        <patternFill>
          <bgColor rgb="FF333F50"/>
        </patternFill>
      </fill>
      <border diagonalUp="0" diagonalDown="0">
        <left/>
        <right/>
        <top/>
        <bottom/>
        <vertical/>
        <horizontal/>
      </border>
    </dxf>
    <dxf>
      <fill>
        <patternFill>
          <bgColor rgb="FF333F50"/>
        </patternFill>
      </fill>
      <border diagonalUp="0" diagonalDown="0">
        <left/>
        <right/>
        <top/>
        <bottom/>
        <vertical/>
        <horizontal/>
      </border>
    </dxf>
  </dxfs>
  <tableStyles count="4" defaultTableStyle="TableStyleMedium2" defaultPivotStyle="PivotStyleLight16">
    <tableStyle name="Slicer Style 1" pivot="0" table="0" count="0" xr9:uid="{A30A0BB8-2509-479F-85D1-E0EBF10EA076}"/>
    <tableStyle name="Slicer Style 1 2" pivot="0" table="0" count="4" xr9:uid="{DDEAFED2-E454-4DA2-8A07-587F1E2C3EBC}">
      <tableStyleElement type="wholeTable" dxfId="84"/>
      <tableStyleElement type="headerRow" dxfId="83"/>
    </tableStyle>
    <tableStyle name="Slicer Style 2" pivot="0" table="0" count="0" xr9:uid="{D75BCD57-AA16-4943-9AC6-86E0C13DC183}"/>
    <tableStyle name="SlicerStyleLight3 2" pivot="0" table="0" count="10" xr9:uid="{2E985A6C-5070-4457-A85E-B7AE41E30039}">
      <tableStyleElement type="wholeTable" dxfId="82"/>
      <tableStyleElement type="headerRow" dxfId="81"/>
    </tableStyle>
  </tableStyles>
  <colors>
    <mruColors>
      <color rgb="FF333F50"/>
      <color rgb="FF1F95B3"/>
      <color rgb="FFEAEAEA"/>
      <color rgb="FF9FE6FF"/>
      <color rgb="FF0070C0"/>
    </mruColors>
  </colors>
  <extLst>
    <ext xmlns:x14="http://schemas.microsoft.com/office/spreadsheetml/2009/9/main" uri="{46F421CA-312F-682f-3DD2-61675219B42D}">
      <x14:dxfs count="10">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b/>
            <i val="0"/>
            <sz val="12"/>
            <color theme="1" tint="0.34998626667073579"/>
          </font>
          <fill>
            <patternFill patternType="solid">
              <fgColor theme="6" tint="0.59999389629810485"/>
              <bgColor theme="0"/>
            </patternFill>
          </fill>
          <border diagonalUp="0" diagonalDown="0">
            <left/>
            <right/>
            <top/>
            <bottom style="thick">
              <color auto="1"/>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color theme="0" tint="-0.499984740745262"/>
          </font>
          <fill>
            <patternFill patternType="solid">
              <fgColor rgb="FFFFFFFF"/>
              <bgColor theme="0"/>
            </patternFill>
          </fill>
          <border diagonalUp="1" diagonalDown="0">
            <left/>
            <right/>
            <top/>
            <bottom style="medium">
              <color theme="0" tint="-0.14996795556505021"/>
            </bottom>
            <diagonal style="medium">
              <color theme="0" tint="-0.14996795556505021"/>
            </diagonal>
            <vertical/>
            <horizontal/>
          </border>
        </dxf>
        <dxf>
          <font>
            <b/>
            <i val="0"/>
            <color theme="0"/>
          </font>
          <fill>
            <patternFill>
              <bgColor rgb="FF333F50"/>
            </patternFill>
          </fill>
          <border diagonalUp="0" diagonalDown="0">
            <left/>
            <right/>
            <top/>
            <bottom style="medium">
              <color theme="0" tint="-0.14996795556505021"/>
            </bottom>
            <vertical/>
            <horizontal/>
          </border>
        </dxf>
        <dxf>
          <font>
            <b val="0"/>
            <i/>
            <color theme="0" tint="-0.14996795556505021"/>
          </font>
          <fill>
            <patternFill>
              <bgColor rgb="FF333F50"/>
            </patternFill>
          </fill>
          <border diagonalUp="0" diagonalDown="0">
            <left/>
            <right/>
            <top/>
            <bottom style="medium">
              <color theme="0" tint="-0.14996795556505021"/>
            </bottom>
            <vertical/>
            <horizontal/>
          </border>
        </dxf>
      </x14:dxfs>
    </ext>
    <ext xmlns:x14="http://schemas.microsoft.com/office/spreadsheetml/2009/9/main" uri="{EB79DEF2-80B8-43e5-95BD-54CBDDF9020C}">
      <x14:slicerStyles defaultSlicerStyle="SlicerStyleLight1">
        <x14:slicerStyle name="Slicer Style 1"/>
        <x14:slicerStyle name="Slicer Style 1 2">
          <x14:slicerStyleElements>
            <x14:slicerStyleElement type="unselectedItemWithData" dxfId="9"/>
            <x14:slicerStyleElement type="selectedItemWithData" dxfId="8"/>
          </x14:slicerStyleElements>
        </x14:slicerStyle>
        <x14:slicerStyle name="Slicer Style 2"/>
        <x14:slicerStyle name="SlicerStyleLight3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8.xml"/><Relationship Id="rId21" Type="http://schemas.openxmlformats.org/officeDocument/2006/relationships/pivotCacheDefinition" Target="pivotCache/pivotCacheDefinition13.xml"/><Relationship Id="rId42" Type="http://schemas.openxmlformats.org/officeDocument/2006/relationships/sharedStrings" Target="sharedStrings.xml"/><Relationship Id="rId47" Type="http://schemas.openxmlformats.org/officeDocument/2006/relationships/customXml" Target="../customXml/item2.xml"/><Relationship Id="rId63" Type="http://schemas.openxmlformats.org/officeDocument/2006/relationships/customXml" Target="../customXml/item18.xml"/><Relationship Id="rId68" Type="http://schemas.openxmlformats.org/officeDocument/2006/relationships/customXml" Target="../customXml/item23.xml"/><Relationship Id="rId84" Type="http://schemas.openxmlformats.org/officeDocument/2006/relationships/customXml" Target="../customXml/item39.xml"/><Relationship Id="rId16" Type="http://schemas.openxmlformats.org/officeDocument/2006/relationships/pivotCacheDefinition" Target="pivotCache/pivotCacheDefinition8.xml"/><Relationship Id="rId11" Type="http://schemas.openxmlformats.org/officeDocument/2006/relationships/pivotCacheDefinition" Target="pivotCache/pivotCacheDefinition3.xml"/><Relationship Id="rId32" Type="http://schemas.openxmlformats.org/officeDocument/2006/relationships/pivotCacheDefinition" Target="pivotCache/pivotCacheDefinition24.xml"/><Relationship Id="rId37" Type="http://schemas.microsoft.com/office/2007/relationships/slicerCache" Target="slicerCaches/slicerCache3.xml"/><Relationship Id="rId53" Type="http://schemas.openxmlformats.org/officeDocument/2006/relationships/customXml" Target="../customXml/item8.xml"/><Relationship Id="rId58" Type="http://schemas.openxmlformats.org/officeDocument/2006/relationships/customXml" Target="../customXml/item13.xml"/><Relationship Id="rId74" Type="http://schemas.openxmlformats.org/officeDocument/2006/relationships/customXml" Target="../customXml/item29.xml"/><Relationship Id="rId79" Type="http://schemas.openxmlformats.org/officeDocument/2006/relationships/customXml" Target="../customXml/item34.xml"/><Relationship Id="rId5" Type="http://schemas.openxmlformats.org/officeDocument/2006/relationships/worksheet" Target="worksheets/sheet5.xml"/><Relationship Id="rId19" Type="http://schemas.openxmlformats.org/officeDocument/2006/relationships/pivotCacheDefinition" Target="pivotCache/pivotCacheDefinition11.xml"/><Relationship Id="rId14" Type="http://schemas.openxmlformats.org/officeDocument/2006/relationships/pivotCacheDefinition" Target="pivotCache/pivotCacheDefinition6.xml"/><Relationship Id="rId22" Type="http://schemas.openxmlformats.org/officeDocument/2006/relationships/pivotCacheDefinition" Target="pivotCache/pivotCacheDefinition14.xml"/><Relationship Id="rId27" Type="http://schemas.openxmlformats.org/officeDocument/2006/relationships/pivotCacheDefinition" Target="pivotCache/pivotCacheDefinition19.xml"/><Relationship Id="rId30" Type="http://schemas.openxmlformats.org/officeDocument/2006/relationships/pivotCacheDefinition" Target="pivotCache/pivotCacheDefinition22.xml"/><Relationship Id="rId35" Type="http://schemas.microsoft.com/office/2007/relationships/slicerCache" Target="slicerCaches/slicerCache1.xml"/><Relationship Id="rId43" Type="http://schemas.openxmlformats.org/officeDocument/2006/relationships/sheetMetadata" Target="metadata.xml"/><Relationship Id="rId48" Type="http://schemas.openxmlformats.org/officeDocument/2006/relationships/customXml" Target="../customXml/item3.xml"/><Relationship Id="rId56" Type="http://schemas.openxmlformats.org/officeDocument/2006/relationships/customXml" Target="../customXml/item11.xml"/><Relationship Id="rId64" Type="http://schemas.openxmlformats.org/officeDocument/2006/relationships/customXml" Target="../customXml/item19.xml"/><Relationship Id="rId69" Type="http://schemas.openxmlformats.org/officeDocument/2006/relationships/customXml" Target="../customXml/item24.xml"/><Relationship Id="rId77" Type="http://schemas.openxmlformats.org/officeDocument/2006/relationships/customXml" Target="../customXml/item32.xml"/><Relationship Id="rId8" Type="http://schemas.openxmlformats.org/officeDocument/2006/relationships/worksheet" Target="worksheets/sheet8.xml"/><Relationship Id="rId51" Type="http://schemas.openxmlformats.org/officeDocument/2006/relationships/customXml" Target="../customXml/item6.xml"/><Relationship Id="rId72" Type="http://schemas.openxmlformats.org/officeDocument/2006/relationships/customXml" Target="../customXml/item27.xml"/><Relationship Id="rId80" Type="http://schemas.openxmlformats.org/officeDocument/2006/relationships/customXml" Target="../customXml/item35.xml"/><Relationship Id="rId85"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pivotCacheDefinition" Target="pivotCache/pivotCacheDefinition4.xml"/><Relationship Id="rId17" Type="http://schemas.openxmlformats.org/officeDocument/2006/relationships/pivotCacheDefinition" Target="pivotCache/pivotCacheDefinition9.xml"/><Relationship Id="rId25" Type="http://schemas.openxmlformats.org/officeDocument/2006/relationships/pivotCacheDefinition" Target="pivotCache/pivotCacheDefinition17.xml"/><Relationship Id="rId33" Type="http://schemas.openxmlformats.org/officeDocument/2006/relationships/pivotCacheDefinition" Target="pivotCache/pivotCacheDefinition25.xml"/><Relationship Id="rId38" Type="http://schemas.microsoft.com/office/2007/relationships/slicerCache" Target="slicerCaches/slicerCache4.xml"/><Relationship Id="rId46" Type="http://schemas.openxmlformats.org/officeDocument/2006/relationships/customXml" Target="../customXml/item1.xml"/><Relationship Id="rId59" Type="http://schemas.openxmlformats.org/officeDocument/2006/relationships/customXml" Target="../customXml/item14.xml"/><Relationship Id="rId67" Type="http://schemas.openxmlformats.org/officeDocument/2006/relationships/customXml" Target="../customXml/item22.xml"/><Relationship Id="rId20" Type="http://schemas.openxmlformats.org/officeDocument/2006/relationships/pivotCacheDefinition" Target="pivotCache/pivotCacheDefinition12.xml"/><Relationship Id="rId41" Type="http://schemas.openxmlformats.org/officeDocument/2006/relationships/styles" Target="styles.xml"/><Relationship Id="rId54" Type="http://schemas.openxmlformats.org/officeDocument/2006/relationships/customXml" Target="../customXml/item9.xml"/><Relationship Id="rId62" Type="http://schemas.openxmlformats.org/officeDocument/2006/relationships/customXml" Target="../customXml/item17.xml"/><Relationship Id="rId70" Type="http://schemas.openxmlformats.org/officeDocument/2006/relationships/customXml" Target="../customXml/item25.xml"/><Relationship Id="rId75" Type="http://schemas.openxmlformats.org/officeDocument/2006/relationships/customXml" Target="../customXml/item30.xml"/><Relationship Id="rId83" Type="http://schemas.openxmlformats.org/officeDocument/2006/relationships/customXml" Target="../customXml/item38.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7.xml"/><Relationship Id="rId23" Type="http://schemas.openxmlformats.org/officeDocument/2006/relationships/pivotCacheDefinition" Target="pivotCache/pivotCacheDefinition15.xml"/><Relationship Id="rId28" Type="http://schemas.openxmlformats.org/officeDocument/2006/relationships/pivotCacheDefinition" Target="pivotCache/pivotCacheDefinition20.xml"/><Relationship Id="rId36" Type="http://schemas.microsoft.com/office/2007/relationships/slicerCache" Target="slicerCaches/slicerCache2.xml"/><Relationship Id="rId49" Type="http://schemas.openxmlformats.org/officeDocument/2006/relationships/customXml" Target="../customXml/item4.xml"/><Relationship Id="rId57" Type="http://schemas.openxmlformats.org/officeDocument/2006/relationships/customXml" Target="../customXml/item12.xml"/><Relationship Id="rId10" Type="http://schemas.openxmlformats.org/officeDocument/2006/relationships/pivotCacheDefinition" Target="pivotCache/pivotCacheDefinition2.xml"/><Relationship Id="rId31" Type="http://schemas.openxmlformats.org/officeDocument/2006/relationships/pivotCacheDefinition" Target="pivotCache/pivotCacheDefinition23.xml"/><Relationship Id="rId44" Type="http://schemas.openxmlformats.org/officeDocument/2006/relationships/powerPivotData" Target="model/item.data"/><Relationship Id="rId52" Type="http://schemas.openxmlformats.org/officeDocument/2006/relationships/customXml" Target="../customXml/item7.xml"/><Relationship Id="rId60" Type="http://schemas.openxmlformats.org/officeDocument/2006/relationships/customXml" Target="../customXml/item15.xml"/><Relationship Id="rId65" Type="http://schemas.openxmlformats.org/officeDocument/2006/relationships/customXml" Target="../customXml/item20.xml"/><Relationship Id="rId73" Type="http://schemas.openxmlformats.org/officeDocument/2006/relationships/customXml" Target="../customXml/item28.xml"/><Relationship Id="rId78" Type="http://schemas.openxmlformats.org/officeDocument/2006/relationships/customXml" Target="../customXml/item33.xml"/><Relationship Id="rId81" Type="http://schemas.openxmlformats.org/officeDocument/2006/relationships/customXml" Target="../customXml/item36.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3" Type="http://schemas.openxmlformats.org/officeDocument/2006/relationships/pivotCacheDefinition" Target="pivotCache/pivotCacheDefinition5.xml"/><Relationship Id="rId18" Type="http://schemas.openxmlformats.org/officeDocument/2006/relationships/pivotCacheDefinition" Target="pivotCache/pivotCacheDefinition10.xml"/><Relationship Id="rId39" Type="http://schemas.openxmlformats.org/officeDocument/2006/relationships/theme" Target="theme/theme1.xml"/><Relationship Id="rId34" Type="http://schemas.openxmlformats.org/officeDocument/2006/relationships/pivotCacheDefinition" Target="pivotCache/pivotCacheDefinition26.xml"/><Relationship Id="rId50" Type="http://schemas.openxmlformats.org/officeDocument/2006/relationships/customXml" Target="../customXml/item5.xml"/><Relationship Id="rId55" Type="http://schemas.openxmlformats.org/officeDocument/2006/relationships/customXml" Target="../customXml/item10.xml"/><Relationship Id="rId76" Type="http://schemas.openxmlformats.org/officeDocument/2006/relationships/customXml" Target="../customXml/item31.xml"/><Relationship Id="rId7" Type="http://schemas.openxmlformats.org/officeDocument/2006/relationships/worksheet" Target="worksheets/sheet7.xml"/><Relationship Id="rId71" Type="http://schemas.openxmlformats.org/officeDocument/2006/relationships/customXml" Target="../customXml/item26.xml"/><Relationship Id="rId2" Type="http://schemas.openxmlformats.org/officeDocument/2006/relationships/worksheet" Target="worksheets/sheet2.xml"/><Relationship Id="rId29" Type="http://schemas.openxmlformats.org/officeDocument/2006/relationships/pivotCacheDefinition" Target="pivotCache/pivotCacheDefinition21.xml"/><Relationship Id="rId24" Type="http://schemas.openxmlformats.org/officeDocument/2006/relationships/pivotCacheDefinition" Target="pivotCache/pivotCacheDefinition16.xml"/><Relationship Id="rId40" Type="http://schemas.openxmlformats.org/officeDocument/2006/relationships/connections" Target="connections.xml"/><Relationship Id="rId45" Type="http://schemas.openxmlformats.org/officeDocument/2006/relationships/calcChain" Target="calcChain.xml"/><Relationship Id="rId66" Type="http://schemas.openxmlformats.org/officeDocument/2006/relationships/customXml" Target="../customXml/item21.xml"/><Relationship Id="rId61" Type="http://schemas.openxmlformats.org/officeDocument/2006/relationships/customXml" Target="../customXml/item16.xml"/><Relationship Id="rId82" Type="http://schemas.openxmlformats.org/officeDocument/2006/relationships/customXml" Target="../customXml/item3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'A3'!$J$9</c:f>
              <c:strCache>
                <c:ptCount val="1"/>
                <c:pt idx="0">
                  <c:v>Profit Margin</c:v>
                </c:pt>
              </c:strCache>
            </c:strRef>
          </c:tx>
          <c:spPr>
            <a:solidFill>
              <a:srgbClr val="1F95B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'A3'!$I$10:$I$14</c:f>
              <c:strCache>
                <c:ptCount val="5"/>
                <c:pt idx="0">
                  <c:v>Washington</c:v>
                </c:pt>
                <c:pt idx="1">
                  <c:v>California</c:v>
                </c:pt>
                <c:pt idx="2">
                  <c:v>Michigan</c:v>
                </c:pt>
                <c:pt idx="3">
                  <c:v>Virginia</c:v>
                </c:pt>
                <c:pt idx="4">
                  <c:v>Missouri</c:v>
                </c:pt>
              </c:strCache>
            </c:strRef>
          </c:cat>
          <c:val>
            <c:numRef>
              <c:f>'A3'!$J$10:$J$14</c:f>
              <c:numCache>
                <c:formatCode>[&gt;=1000000]"$"0,,"M";[&gt;=1000]"$"0,"K";0</c:formatCode>
                <c:ptCount val="5"/>
                <c:pt idx="0">
                  <c:v>134907.56</c:v>
                </c:pt>
                <c:pt idx="1">
                  <c:v>132555.79000000024</c:v>
                </c:pt>
                <c:pt idx="2">
                  <c:v>132061.01999999973</c:v>
                </c:pt>
                <c:pt idx="3">
                  <c:v>131335.97000000015</c:v>
                </c:pt>
                <c:pt idx="4">
                  <c:v>128176.22000000032</c:v>
                </c:pt>
              </c:numCache>
            </c:numRef>
          </c:val>
          <c:extLst>
            <c:ext xmlns:c16="http://schemas.microsoft.com/office/drawing/2014/chart" uri="{C3380CC4-5D6E-409C-BE32-E72D297353CC}">
              <c16:uniqueId val="{00000000-7D12-4DBF-9E27-95FBF1700DF7}"/>
            </c:ext>
          </c:extLst>
        </c:ser>
        <c:dLbls>
          <c:showLegendKey val="0"/>
          <c:showVal val="0"/>
          <c:showCatName val="0"/>
          <c:showSerName val="0"/>
          <c:showPercent val="0"/>
          <c:showBubbleSize val="0"/>
        </c:dLbls>
        <c:gapWidth val="89"/>
        <c:overlap val="-27"/>
        <c:axId val="912672880"/>
        <c:axId val="912679952"/>
      </c:barChart>
      <c:catAx>
        <c:axId val="912672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679952"/>
        <c:crosses val="autoZero"/>
        <c:auto val="1"/>
        <c:lblAlgn val="ctr"/>
        <c:lblOffset val="100"/>
        <c:noMultiLvlLbl val="0"/>
      </c:catAx>
      <c:valAx>
        <c:axId val="912679952"/>
        <c:scaling>
          <c:orientation val="minMax"/>
        </c:scaling>
        <c:delete val="1"/>
        <c:axPos val="l"/>
        <c:numFmt formatCode="[&gt;=1000000]&quot;$&quot;0,,&quot;M&quot;;[&gt;=1000]&quot;$&quot;0,&quot;K&quot;;0" sourceLinked="1"/>
        <c:majorTickMark val="none"/>
        <c:minorTickMark val="none"/>
        <c:tickLblPos val="nextTo"/>
        <c:crossAx val="9126728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[Book1(AutoRecovered).xlsm]A3!AgeGroup</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F95B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'A3'!$T$11</c:f>
              <c:strCache>
                <c:ptCount val="1"/>
                <c:pt idx="0">
                  <c:v>Total</c:v>
                </c:pt>
              </c:strCache>
            </c:strRef>
          </c:tx>
          <c:spPr>
            <a:solidFill>
              <a:srgbClr val="1F95B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'A3'!$S$12:$S$16</c:f>
              <c:strCache>
                <c:ptCount val="5"/>
                <c:pt idx="0">
                  <c:v>0-20</c:v>
                </c:pt>
                <c:pt idx="1">
                  <c:v>21-30</c:v>
                </c:pt>
                <c:pt idx="2">
                  <c:v>31-40</c:v>
                </c:pt>
                <c:pt idx="3">
                  <c:v>41-50</c:v>
                </c:pt>
                <c:pt idx="4">
                  <c:v>51 +</c:v>
                </c:pt>
              </c:strCache>
            </c:strRef>
          </c:cat>
          <c:val>
            <c:numRef>
              <c:f>'A3'!$T$12:$T$16</c:f>
              <c:numCache>
                <c:formatCode>[&gt;=1000000]"$"0,,"M";[&gt;=1000]"$"0,"K";0</c:formatCode>
                <c:ptCount val="5"/>
                <c:pt idx="0">
                  <c:v>81110.129999999859</c:v>
                </c:pt>
                <c:pt idx="1">
                  <c:v>401331.28999999946</c:v>
                </c:pt>
                <c:pt idx="2">
                  <c:v>429027.98999999859</c:v>
                </c:pt>
                <c:pt idx="3">
                  <c:v>486342.10000000207</c:v>
                </c:pt>
                <c:pt idx="4">
                  <c:v>899700.54999999912</c:v>
                </c:pt>
              </c:numCache>
            </c:numRef>
          </c:val>
          <c:extLst>
            <c:ext xmlns:c16="http://schemas.microsoft.com/office/drawing/2014/chart" uri="{C3380CC4-5D6E-409C-BE32-E72D297353CC}">
              <c16:uniqueId val="{00000000-B22D-44F7-A1BA-82689900D7D6}"/>
            </c:ext>
          </c:extLst>
        </c:ser>
        <c:dLbls>
          <c:dLblPos val="outEnd"/>
          <c:showLegendKey val="0"/>
          <c:showVal val="1"/>
          <c:showCatName val="0"/>
          <c:showSerName val="0"/>
          <c:showPercent val="0"/>
          <c:showBubbleSize val="0"/>
        </c:dLbls>
        <c:gapWidth val="86"/>
        <c:overlap val="-27"/>
        <c:axId val="1039570752"/>
        <c:axId val="1039569920"/>
      </c:barChart>
      <c:catAx>
        <c:axId val="1039570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9569920"/>
        <c:crosses val="autoZero"/>
        <c:auto val="1"/>
        <c:lblAlgn val="ctr"/>
        <c:lblOffset val="100"/>
        <c:noMultiLvlLbl val="0"/>
      </c:catAx>
      <c:valAx>
        <c:axId val="1039569920"/>
        <c:scaling>
          <c:orientation val="minMax"/>
        </c:scaling>
        <c:delete val="1"/>
        <c:axPos val="l"/>
        <c:numFmt formatCode="[&gt;=1000000]&quot;$&quot;0,,&quot;M&quot;;[&gt;=1000]&quot;$&quot;0,&quot;K&quot;;0" sourceLinked="1"/>
        <c:majorTickMark val="none"/>
        <c:minorTickMark val="none"/>
        <c:tickLblPos val="nextTo"/>
        <c:crossAx val="10395707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3152501506931886E-2"/>
          <c:y val="0.25275548489131167"/>
          <c:w val="0.96015012012387346"/>
          <c:h val="0.61158220607039504"/>
        </c:manualLayout>
      </c:layout>
      <c:areaChart>
        <c:grouping val="stacked"/>
        <c:varyColors val="0"/>
        <c:ser>
          <c:idx val="1"/>
          <c:order val="1"/>
          <c:tx>
            <c:strRef>
              <c:f>'A3'!$AI$13</c:f>
              <c:strCache>
                <c:ptCount val="1"/>
                <c:pt idx="0">
                  <c:v>New Chart</c:v>
                </c:pt>
              </c:strCache>
            </c:strRef>
          </c:tx>
          <c:spPr>
            <a:gradFill flip="none" rotWithShape="1">
              <a:gsLst>
                <a:gs pos="44000">
                  <a:srgbClr val="1F95B3">
                    <a:alpha val="59000"/>
                  </a:srgbClr>
                </a:gs>
                <a:gs pos="80000">
                  <a:srgbClr val="1F95B3">
                    <a:alpha val="19000"/>
                  </a:srgbClr>
                </a:gs>
                <a:gs pos="100000">
                  <a:srgbClr val="1F95B3">
                    <a:alpha val="7000"/>
                  </a:srgbClr>
                </a:gs>
                <a:gs pos="1000">
                  <a:srgbClr val="1F95B3"/>
                </a:gs>
              </a:gsLst>
              <a:path path="circle">
                <a:fillToRect l="50000" t="-80000" r="50000" b="180000"/>
              </a:path>
              <a:tileRect/>
            </a:gradFill>
            <a:ln>
              <a:noFill/>
            </a:ln>
            <a:effectLst/>
          </c:spPr>
          <c:val>
            <c:numRef>
              <c:f>'A3'!$AI$14:$AI$25</c:f>
              <c:numCache>
                <c:formatCode>[&gt;=1000000]"$"0.0,,"M";[&gt;=1000]"$"0.0,"K";0.0</c:formatCode>
                <c:ptCount val="12"/>
                <c:pt idx="0">
                  <c:v>177715.38000000006</c:v>
                </c:pt>
                <c:pt idx="1">
                  <c:v>177756.57000000004</c:v>
                </c:pt>
                <c:pt idx="2">
                  <c:v>204515.86999999941</c:v>
                </c:pt>
                <c:pt idx="3">
                  <c:v>192977.04000000018</c:v>
                </c:pt>
                <c:pt idx="4">
                  <c:v>205642.85000000033</c:v>
                </c:pt>
                <c:pt idx="5">
                  <c:v>195489.95000000042</c:v>
                </c:pt>
                <c:pt idx="6">
                  <c:v>182737.19000000047</c:v>
                </c:pt>
                <c:pt idx="7">
                  <c:v>208599.36000000034</c:v>
                </c:pt>
                <c:pt idx="8">
                  <c:v>190084.82000000039</c:v>
                </c:pt>
                <c:pt idx="9">
                  <c:v>190384.21999999968</c:v>
                </c:pt>
                <c:pt idx="10">
                  <c:v>192253.24999999942</c:v>
                </c:pt>
                <c:pt idx="11">
                  <c:v>179355.56000000011</c:v>
                </c:pt>
              </c:numCache>
            </c:numRef>
          </c:val>
          <c:extLst>
            <c:ext xmlns:c16="http://schemas.microsoft.com/office/drawing/2014/chart" uri="{C3380CC4-5D6E-409C-BE32-E72D297353CC}">
              <c16:uniqueId val="{00000000-2462-46E6-9781-EC2722A322B4}"/>
            </c:ext>
          </c:extLst>
        </c:ser>
        <c:dLbls>
          <c:showLegendKey val="0"/>
          <c:showVal val="0"/>
          <c:showCatName val="0"/>
          <c:showSerName val="0"/>
          <c:showPercent val="0"/>
          <c:showBubbleSize val="0"/>
        </c:dLbls>
        <c:axId val="675782080"/>
        <c:axId val="675780000"/>
      </c:areaChart>
      <c:lineChart>
        <c:grouping val="standard"/>
        <c:varyColors val="0"/>
        <c:ser>
          <c:idx val="0"/>
          <c:order val="0"/>
          <c:tx>
            <c:strRef>
              <c:f>'A3'!$AH$13</c:f>
              <c:strCache>
                <c:ptCount val="1"/>
                <c:pt idx="0">
                  <c:v>Profit Margin</c:v>
                </c:pt>
              </c:strCache>
            </c:strRef>
          </c:tx>
          <c:spPr>
            <a:ln w="28575" cap="rnd">
              <a:solidFill>
                <a:srgbClr val="1F95B3"/>
              </a:solidFill>
              <a:round/>
            </a:ln>
            <a:effectLst/>
          </c:spPr>
          <c:marker>
            <c:symbol val="circle"/>
            <c:size val="5"/>
            <c:spPr>
              <a:solidFill>
                <a:srgbClr val="1F95B3"/>
              </a:solidFill>
              <a:ln w="9525">
                <a:solidFill>
                  <a:schemeClr val="accent1"/>
                </a:solidFill>
              </a:ln>
              <a:effectLst/>
            </c:spPr>
          </c:marker>
          <c:dLbls>
            <c:dLbl>
              <c:idx val="0"/>
              <c:tx>
                <c:rich>
                  <a:bodyPr/>
                  <a:lstStyle/>
                  <a:p>
                    <a:fld id="{C8BDBC11-A740-4728-B8A3-F545E69B7A8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2462-46E6-9781-EC2722A322B4}"/>
                </c:ext>
              </c:extLst>
            </c:dLbl>
            <c:dLbl>
              <c:idx val="1"/>
              <c:tx>
                <c:rich>
                  <a:bodyPr/>
                  <a:lstStyle/>
                  <a:p>
                    <a:fld id="{46562ADE-2DFB-42BB-9241-0A3C5B3380A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2462-46E6-9781-EC2722A322B4}"/>
                </c:ext>
              </c:extLst>
            </c:dLbl>
            <c:dLbl>
              <c:idx val="2"/>
              <c:tx>
                <c:rich>
                  <a:bodyPr/>
                  <a:lstStyle/>
                  <a:p>
                    <a:fld id="{CFC98E41-5995-4FB5-89E8-0F5AAB1BD46B}"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2462-46E6-9781-EC2722A322B4}"/>
                </c:ext>
              </c:extLst>
            </c:dLbl>
            <c:dLbl>
              <c:idx val="3"/>
              <c:tx>
                <c:rich>
                  <a:bodyPr/>
                  <a:lstStyle/>
                  <a:p>
                    <a:fld id="{54AE4917-F415-41D0-A25E-6C869A24EFE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2462-46E6-9781-EC2722A322B4}"/>
                </c:ext>
              </c:extLst>
            </c:dLbl>
            <c:dLbl>
              <c:idx val="4"/>
              <c:tx>
                <c:rich>
                  <a:bodyPr/>
                  <a:lstStyle/>
                  <a:p>
                    <a:fld id="{761B8A22-25E1-4515-91F7-0F46277135B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2462-46E6-9781-EC2722A322B4}"/>
                </c:ext>
              </c:extLst>
            </c:dLbl>
            <c:dLbl>
              <c:idx val="5"/>
              <c:tx>
                <c:rich>
                  <a:bodyPr/>
                  <a:lstStyle/>
                  <a:p>
                    <a:fld id="{56488AD2-F5A5-4B08-9A66-0C15D346C99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2462-46E6-9781-EC2722A322B4}"/>
                </c:ext>
              </c:extLst>
            </c:dLbl>
            <c:dLbl>
              <c:idx val="6"/>
              <c:tx>
                <c:rich>
                  <a:bodyPr/>
                  <a:lstStyle/>
                  <a:p>
                    <a:fld id="{F476F982-3E92-41D5-AFA9-2239EF11FE22}"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2462-46E6-9781-EC2722A322B4}"/>
                </c:ext>
              </c:extLst>
            </c:dLbl>
            <c:dLbl>
              <c:idx val="7"/>
              <c:tx>
                <c:rich>
                  <a:bodyPr/>
                  <a:lstStyle/>
                  <a:p>
                    <a:fld id="{1A8D5FDF-76FA-4C3E-BCC8-7838B4242690}"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2462-46E6-9781-EC2722A322B4}"/>
                </c:ext>
              </c:extLst>
            </c:dLbl>
            <c:dLbl>
              <c:idx val="8"/>
              <c:tx>
                <c:rich>
                  <a:bodyPr/>
                  <a:lstStyle/>
                  <a:p>
                    <a:fld id="{DE6366AD-524A-4309-81D9-6BF5CEDD1EB2}"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2462-46E6-9781-EC2722A322B4}"/>
                </c:ext>
              </c:extLst>
            </c:dLbl>
            <c:dLbl>
              <c:idx val="9"/>
              <c:tx>
                <c:rich>
                  <a:bodyPr/>
                  <a:lstStyle/>
                  <a:p>
                    <a:fld id="{8572650C-64E2-4C74-B444-DC35C3921792}"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2462-46E6-9781-EC2722A322B4}"/>
                </c:ext>
              </c:extLst>
            </c:dLbl>
            <c:dLbl>
              <c:idx val="10"/>
              <c:tx>
                <c:rich>
                  <a:bodyPr/>
                  <a:lstStyle/>
                  <a:p>
                    <a:fld id="{4B648FC3-16C8-44E2-A0C7-5EC91B606632}"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2462-46E6-9781-EC2722A322B4}"/>
                </c:ext>
              </c:extLst>
            </c:dLbl>
            <c:dLbl>
              <c:idx val="11"/>
              <c:tx>
                <c:rich>
                  <a:bodyPr/>
                  <a:lstStyle/>
                  <a:p>
                    <a:fld id="{BA334FB3-78C0-475E-9AE9-5AF87D1DB1F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2462-46E6-9781-EC2722A322B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'A3'!$AG$14:$AG$25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'A3'!$AH$14:$AH$25</c:f>
              <c:numCache>
                <c:formatCode>[&gt;=1000000]"$"0.0,,"M";[&gt;=1000]"$"0.0,"K";0.0</c:formatCode>
                <c:ptCount val="12"/>
                <c:pt idx="0">
                  <c:v>177715.38000000006</c:v>
                </c:pt>
                <c:pt idx="1">
                  <c:v>177756.57000000004</c:v>
                </c:pt>
                <c:pt idx="2">
                  <c:v>204515.86999999941</c:v>
                </c:pt>
                <c:pt idx="3">
                  <c:v>192977.04000000018</c:v>
                </c:pt>
                <c:pt idx="4">
                  <c:v>205642.85000000033</c:v>
                </c:pt>
                <c:pt idx="5">
                  <c:v>195489.95000000042</c:v>
                </c:pt>
                <c:pt idx="6">
                  <c:v>182737.19000000047</c:v>
                </c:pt>
                <c:pt idx="7">
                  <c:v>208599.36000000034</c:v>
                </c:pt>
                <c:pt idx="8">
                  <c:v>190084.82000000039</c:v>
                </c:pt>
                <c:pt idx="9">
                  <c:v>190384.21999999968</c:v>
                </c:pt>
                <c:pt idx="10">
                  <c:v>192253.24999999942</c:v>
                </c:pt>
                <c:pt idx="11">
                  <c:v>179355.56000000011</c:v>
                </c:pt>
              </c:numCache>
            </c:numRef>
          </c:val>
          <c:smooth val="1"/>
          <c:extLst>
            <c:ext xmlns:c15="http://schemas.microsoft.com/office/drawing/2012/chart" uri="{02D57815-91ED-43cb-92C2-25804820EDAC}">
              <c15:datalabelsRange>
                <c15:f>'A3'!$AB$14:$AB$25</c15:f>
                <c15:dlblRangeCache>
                  <c:ptCount val="12"/>
                  <c:pt idx="1">
                    <c:v>+0.0%</c:v>
                  </c:pt>
                  <c:pt idx="2">
                    <c:v>+15.1%</c:v>
                  </c:pt>
                  <c:pt idx="3">
                    <c:v>-5.6%</c:v>
                  </c:pt>
                  <c:pt idx="4">
                    <c:v>+6.6%</c:v>
                  </c:pt>
                  <c:pt idx="5">
                    <c:v>-4.9%</c:v>
                  </c:pt>
                  <c:pt idx="6">
                    <c:v>-6.5%</c:v>
                  </c:pt>
                  <c:pt idx="7">
                    <c:v>+14.2%</c:v>
                  </c:pt>
                  <c:pt idx="8">
                    <c:v>-8.9%</c:v>
                  </c:pt>
                  <c:pt idx="9">
                    <c:v>+0.2%</c:v>
                  </c:pt>
                  <c:pt idx="10">
                    <c:v>+1.0%</c:v>
                  </c:pt>
                  <c:pt idx="11">
                    <c:v>-6.7%</c:v>
                  </c:pt>
                </c15:dlblRangeCache>
              </c15:datalabelsRange>
            </c:ext>
            <c:ext xmlns:c16="http://schemas.microsoft.com/office/drawing/2014/chart" uri="{C3380CC4-5D6E-409C-BE32-E72D297353CC}">
              <c16:uniqueId val="{0000000D-2462-46E6-9781-EC2722A322B4}"/>
            </c:ext>
          </c:extLst>
        </c:ser>
        <c:dLbls>
          <c:showLegendKey val="0"/>
          <c:showVal val="0"/>
          <c:showCatName val="0"/>
          <c:showSerName val="0"/>
          <c:showPercent val="0"/>
          <c:showBubbleSize val="0"/>
        </c:dLbls>
        <c:marker val="1"/>
        <c:smooth val="0"/>
        <c:axId val="675782080"/>
        <c:axId val="675780000"/>
      </c:lineChart>
      <c:catAx>
        <c:axId val="67578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5780000"/>
        <c:crosses val="autoZero"/>
        <c:auto val="1"/>
        <c:lblAlgn val="ctr"/>
        <c:lblOffset val="100"/>
        <c:noMultiLvlLbl val="0"/>
      </c:catAx>
      <c:valAx>
        <c:axId val="675780000"/>
        <c:scaling>
          <c:orientation val="minMax"/>
        </c:scaling>
        <c:delete val="1"/>
        <c:axPos val="l"/>
        <c:numFmt formatCode="[&gt;=1000000]&quot;$&quot;0.0,,&quot;M&quot;;[&gt;=1000]&quot;$&quot;0.0,&quot;K&quot;;0.0" sourceLinked="1"/>
        <c:majorTickMark val="none"/>
        <c:minorTickMark val="none"/>
        <c:tickLblPos val="nextTo"/>
        <c:crossAx val="6757820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[Book1(AutoRecovered).xlsm]A3!ProductWeekDay</c:name>
    <c:fmtId val="1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F95B3"/>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2048929663608563E-2"/>
          <c:y val="0.15810276679841898"/>
          <c:w val="0.91590214067278286"/>
          <c:h val="0.68907597024680212"/>
        </c:manualLayout>
      </c:layout>
      <c:barChart>
        <c:barDir val="col"/>
        <c:grouping val="clustered"/>
        <c:varyColors val="0"/>
        <c:ser>
          <c:idx val="0"/>
          <c:order val="0"/>
          <c:tx>
            <c:strRef>
              <c:f>'A3'!$AN$13</c:f>
              <c:strCache>
                <c:ptCount val="1"/>
                <c:pt idx="0">
                  <c:v>Total</c:v>
                </c:pt>
              </c:strCache>
            </c:strRef>
          </c:tx>
          <c:spPr>
            <a:solidFill>
              <a:srgbClr val="1F95B3"/>
            </a:solidFill>
            <a:ln>
              <a:noFill/>
            </a:ln>
            <a:effectLst/>
          </c:spPr>
          <c:invertIfNegative val="0"/>
          <c:dLbls>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'A3'!$AM$14:$AM$20</c:f>
              <c:strCache>
                <c:ptCount val="7"/>
                <c:pt idx="0">
                  <c:v>Sun</c:v>
                </c:pt>
                <c:pt idx="1">
                  <c:v>Mon</c:v>
                </c:pt>
                <c:pt idx="2">
                  <c:v>Tue</c:v>
                </c:pt>
                <c:pt idx="3">
                  <c:v>Wed</c:v>
                </c:pt>
                <c:pt idx="4">
                  <c:v>Thu</c:v>
                </c:pt>
                <c:pt idx="5">
                  <c:v>Fri</c:v>
                </c:pt>
                <c:pt idx="6">
                  <c:v>Sat</c:v>
                </c:pt>
              </c:strCache>
            </c:strRef>
          </c:cat>
          <c:val>
            <c:numRef>
              <c:f>'A3'!$AN$14:$AN$20</c:f>
              <c:numCache>
                <c:formatCode>[&gt;=1000000]"$"0,,"M";[&gt;=1000]"$"0,"K";0</c:formatCode>
                <c:ptCount val="7"/>
                <c:pt idx="0">
                  <c:v>313403.34999999951</c:v>
                </c:pt>
                <c:pt idx="1">
                  <c:v>342889.85000000324</c:v>
                </c:pt>
                <c:pt idx="2">
                  <c:v>324340.81999999884</c:v>
                </c:pt>
                <c:pt idx="3">
                  <c:v>324189.0599999979</c:v>
                </c:pt>
                <c:pt idx="4">
                  <c:v>340665.27999999869</c:v>
                </c:pt>
                <c:pt idx="5">
                  <c:v>319564.96000000124</c:v>
                </c:pt>
                <c:pt idx="6">
                  <c:v>332458.74000000069</c:v>
                </c:pt>
              </c:numCache>
            </c:numRef>
          </c:val>
          <c:extLst>
            <c:ext xmlns:c16="http://schemas.microsoft.com/office/drawing/2014/chart" uri="{C3380CC4-5D6E-409C-BE32-E72D297353CC}">
              <c16:uniqueId val="{00000000-B98D-4ED1-A439-4A8AFC0C61A3}"/>
            </c:ext>
          </c:extLst>
        </c:ser>
        <c:dLbls>
          <c:dLblPos val="outEnd"/>
          <c:showLegendKey val="0"/>
          <c:showVal val="1"/>
          <c:showCatName val="0"/>
          <c:showSerName val="0"/>
          <c:showPercent val="0"/>
          <c:showBubbleSize val="0"/>
        </c:dLbls>
        <c:gapWidth val="86"/>
        <c:overlap val="-27"/>
        <c:axId val="1037935808"/>
        <c:axId val="1037927072"/>
      </c:barChart>
      <c:catAx>
        <c:axId val="1037935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037927072"/>
        <c:crosses val="autoZero"/>
        <c:auto val="1"/>
        <c:lblAlgn val="ctr"/>
        <c:lblOffset val="100"/>
        <c:noMultiLvlLbl val="0"/>
      </c:catAx>
      <c:valAx>
        <c:axId val="1037927072"/>
        <c:scaling>
          <c:orientation val="minMax"/>
        </c:scaling>
        <c:delete val="1"/>
        <c:axPos val="l"/>
        <c:numFmt formatCode="[&gt;=1000000]&quot;$&quot;0,,&quot;M&quot;;[&gt;=1000]&quot;$&quot;0,&quot;K&quot;;0" sourceLinked="1"/>
        <c:majorTickMark val="none"/>
        <c:minorTickMark val="none"/>
        <c:tickLblPos val="nextTo"/>
        <c:crossAx val="10379358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2442537690704232"/>
          <c:y val="8.1481481481481488E-2"/>
          <c:w val="0.55244357647906162"/>
          <c:h val="0.83703703703703702"/>
        </c:manualLayout>
      </c:layout>
      <c:barChart>
        <c:barDir val="bar"/>
        <c:grouping val="clustered"/>
        <c:varyColors val="0"/>
        <c:ser>
          <c:idx val="0"/>
          <c:order val="0"/>
          <c:tx>
            <c:strRef>
              <c:f>'A3'!$AY$23</c:f>
              <c:strCache>
                <c:ptCount val="1"/>
                <c:pt idx="0">
                  <c:v>Profit Margin</c:v>
                </c:pt>
              </c:strCache>
            </c:strRef>
          </c:tx>
          <c:spPr>
            <a:solidFill>
              <a:srgbClr val="9FE6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'A3'!$AX$24:$AX$28</c:f>
              <c:strCache>
                <c:ptCount val="5"/>
                <c:pt idx="0">
                  <c:v>Begin Brew</c:v>
                </c:pt>
                <c:pt idx="1">
                  <c:v>Common Splash</c:v>
                </c:pt>
                <c:pt idx="2">
                  <c:v>Onto Dew</c:v>
                </c:pt>
                <c:pt idx="3">
                  <c:v>Eight Brew</c:v>
                </c:pt>
                <c:pt idx="4">
                  <c:v>Attorney Mist</c:v>
                </c:pt>
              </c:strCache>
            </c:strRef>
          </c:cat>
          <c:val>
            <c:numRef>
              <c:f>'A3'!$AY$24:$AY$28</c:f>
              <c:numCache>
                <c:formatCode>[&gt;=1000000]"$"0.0,,"M";[&gt;=1000]"$"0.0,"K";0.0</c:formatCode>
                <c:ptCount val="5"/>
                <c:pt idx="0">
                  <c:v>95024.850000000035</c:v>
                </c:pt>
                <c:pt idx="1">
                  <c:v>84506.489999999932</c:v>
                </c:pt>
                <c:pt idx="2">
                  <c:v>83284.599999999977</c:v>
                </c:pt>
                <c:pt idx="3">
                  <c:v>82987.239999999991</c:v>
                </c:pt>
                <c:pt idx="4">
                  <c:v>78081.849999999962</c:v>
                </c:pt>
              </c:numCache>
            </c:numRef>
          </c:val>
          <c:extLst>
            <c:ext xmlns:c16="http://schemas.microsoft.com/office/drawing/2014/chart" uri="{C3380CC4-5D6E-409C-BE32-E72D297353CC}">
              <c16:uniqueId val="{00000000-F144-4525-8E93-A2C82DC18BB4}"/>
            </c:ext>
          </c:extLst>
        </c:ser>
        <c:dLbls>
          <c:dLblPos val="outEnd"/>
          <c:showLegendKey val="0"/>
          <c:showVal val="1"/>
          <c:showCatName val="0"/>
          <c:showSerName val="0"/>
          <c:showPercent val="0"/>
          <c:showBubbleSize val="0"/>
        </c:dLbls>
        <c:gapWidth val="34"/>
        <c:axId val="1837759183"/>
        <c:axId val="1837758351"/>
      </c:barChart>
      <c:catAx>
        <c:axId val="1837759183"/>
        <c:scaling>
          <c:orientation val="maxMin"/>
        </c:scaling>
        <c:delete val="0"/>
        <c:axPos val="l"/>
        <c:numFmt formatCode="General" sourceLinked="1"/>
        <c:majorTickMark val="none"/>
        <c:minorTickMark val="none"/>
        <c:tickLblPos val="nextTo"/>
        <c:spPr>
          <a:noFill/>
          <a:ln w="9525" cap="flat" cmpd="sng" algn="ctr">
            <a:solidFill>
              <a:schemeClr val="bg1"/>
            </a:solidFill>
            <a:round/>
          </a:ln>
          <a:effectLst/>
        </c:spPr>
        <c:txPr>
          <a:bodyPr rot="-60000000" spcFirstLastPara="1" vertOverflow="ellipsis" vert="horz" wrap="square" anchor="ctr" anchorCtr="1"/>
          <a:lstStyle/>
          <a:p>
            <a:pPr>
              <a:defRPr sz="900" b="0" i="0" u="none" strike="noStrike" kern="1200" baseline="0">
                <a:ln w="3175">
                  <a:solidFill>
                    <a:schemeClr val="bg1">
                      <a:alpha val="98000"/>
                    </a:schemeClr>
                  </a:solidFill>
                </a:ln>
                <a:solidFill>
                  <a:schemeClr val="bg1">
                    <a:lumMod val="95000"/>
                  </a:schemeClr>
                </a:solidFill>
                <a:latin typeface="+mn-lt"/>
                <a:ea typeface="+mn-ea"/>
                <a:cs typeface="+mn-cs"/>
              </a:defRPr>
            </a:pPr>
            <a:endParaRPr lang="en-US"/>
          </a:p>
        </c:txPr>
        <c:crossAx val="1837758351"/>
        <c:crosses val="autoZero"/>
        <c:auto val="1"/>
        <c:lblAlgn val="ctr"/>
        <c:lblOffset val="100"/>
        <c:noMultiLvlLbl val="0"/>
      </c:catAx>
      <c:valAx>
        <c:axId val="1837758351"/>
        <c:scaling>
          <c:orientation val="minMax"/>
        </c:scaling>
        <c:delete val="1"/>
        <c:axPos val="t"/>
        <c:numFmt formatCode="[&gt;=1000000]&quot;$&quot;0.0,,&quot;M&quot;;[&gt;=1000]&quot;$&quot;0.0,&quot;K&quot;;0.0" sourceLinked="1"/>
        <c:majorTickMark val="none"/>
        <c:minorTickMark val="none"/>
        <c:tickLblPos val="nextTo"/>
        <c:crossAx val="18377591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[Book1(AutoRecovered).xlsm]A3!PivotTable15</c:name>
    <c:fmtId val="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bg1"/>
                    </a:solidFill>
                  </a:ln>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bg1"/>
                    </a:solidFill>
                  </a:ln>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9FE6FF"/>
          </a:solidFill>
          <a:ln w="19050">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ln>
                    <a:noFill/>
                  </a:ln>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55555555555555E-2"/>
          <c:y val="5.0925925925925923E-2"/>
          <c:w val="0.51054286964129469"/>
          <c:h val="0.89814814814814814"/>
        </c:manualLayout>
      </c:layout>
      <c:barChart>
        <c:barDir val="bar"/>
        <c:grouping val="clustered"/>
        <c:varyColors val="0"/>
        <c:ser>
          <c:idx val="0"/>
          <c:order val="0"/>
          <c:tx>
            <c:strRef>
              <c:f>'A3'!$BG$13</c:f>
              <c:strCache>
                <c:ptCount val="1"/>
                <c:pt idx="0">
                  <c:v>Total</c:v>
                </c:pt>
              </c:strCache>
            </c:strRef>
          </c:tx>
          <c:spPr>
            <a:solidFill>
              <a:srgbClr val="9FE6FF"/>
            </a:solidFill>
            <a:ln w="19050">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ln>
                      <a:noFill/>
                    </a:ln>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'A3'!$BF$14:$BF$21</c:f>
              <c:strCache>
                <c:ptCount val="8"/>
                <c:pt idx="0">
                  <c:v>Soft Drink</c:v>
                </c:pt>
                <c:pt idx="1">
                  <c:v>Sports Drink</c:v>
                </c:pt>
                <c:pt idx="2">
                  <c:v>Tea</c:v>
                </c:pt>
                <c:pt idx="3">
                  <c:v>Water</c:v>
                </c:pt>
                <c:pt idx="4">
                  <c:v>Energy Drink</c:v>
                </c:pt>
                <c:pt idx="5">
                  <c:v>Coffee</c:v>
                </c:pt>
                <c:pt idx="6">
                  <c:v>Alcoholic Beverage</c:v>
                </c:pt>
                <c:pt idx="7">
                  <c:v>Juice</c:v>
                </c:pt>
              </c:strCache>
            </c:strRef>
          </c:cat>
          <c:val>
            <c:numRef>
              <c:f>'A3'!$BG$14:$BG$21</c:f>
              <c:numCache>
                <c:formatCode>[&gt;=1000000]"$"0.0,,"M";[&gt;=1000]"$"0.0,"K";0.0</c:formatCode>
                <c:ptCount val="8"/>
                <c:pt idx="0">
                  <c:v>718216.26999999932</c:v>
                </c:pt>
                <c:pt idx="1">
                  <c:v>417457.830000002</c:v>
                </c:pt>
                <c:pt idx="2">
                  <c:v>367414.25000000041</c:v>
                </c:pt>
                <c:pt idx="3">
                  <c:v>339210.4900000029</c:v>
                </c:pt>
                <c:pt idx="4">
                  <c:v>174072.76000000042</c:v>
                </c:pt>
                <c:pt idx="5">
                  <c:v>142236.05999999901</c:v>
                </c:pt>
                <c:pt idx="6">
                  <c:v>86449.160000000033</c:v>
                </c:pt>
                <c:pt idx="7">
                  <c:v>52455.239999999467</c:v>
                </c:pt>
              </c:numCache>
            </c:numRef>
          </c:val>
          <c:extLst>
            <c:ext xmlns:c16="http://schemas.microsoft.com/office/drawing/2014/chart" uri="{C3380CC4-5D6E-409C-BE32-E72D297353CC}">
              <c16:uniqueId val="{00000000-420C-469D-BA8F-4715675F8708}"/>
            </c:ext>
          </c:extLst>
        </c:ser>
        <c:dLbls>
          <c:dLblPos val="outEnd"/>
          <c:showLegendKey val="0"/>
          <c:showVal val="1"/>
          <c:showCatName val="0"/>
          <c:showSerName val="0"/>
          <c:showPercent val="0"/>
          <c:showBubbleSize val="0"/>
        </c:dLbls>
        <c:gapWidth val="47"/>
        <c:axId val="1781464383"/>
        <c:axId val="1781473535"/>
      </c:barChart>
      <c:valAx>
        <c:axId val="1781473535"/>
        <c:scaling>
          <c:orientation val="minMax"/>
        </c:scaling>
        <c:delete val="1"/>
        <c:axPos val="t"/>
        <c:numFmt formatCode="[&gt;=1000000]&quot;$&quot;0.0,,&quot;M&quot;;[&gt;=1000]&quot;$&quot;0.0,&quot;K&quot;;0.0" sourceLinked="1"/>
        <c:majorTickMark val="out"/>
        <c:minorTickMark val="none"/>
        <c:tickLblPos val="nextTo"/>
        <c:crossAx val="1781464383"/>
        <c:crosses val="autoZero"/>
        <c:crossBetween val="between"/>
      </c:valAx>
      <c:catAx>
        <c:axId val="1781464383"/>
        <c:scaling>
          <c:orientation val="maxMin"/>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ln>
                  <a:solidFill>
                    <a:schemeClr val="bg1"/>
                  </a:solidFill>
                </a:ln>
                <a:solidFill>
                  <a:schemeClr val="tx1">
                    <a:lumMod val="65000"/>
                    <a:lumOff val="35000"/>
                  </a:schemeClr>
                </a:solidFill>
                <a:latin typeface="+mn-lt"/>
                <a:ea typeface="+mn-ea"/>
                <a:cs typeface="+mn-cs"/>
              </a:defRPr>
            </a:pPr>
            <a:endParaRPr lang="en-US"/>
          </a:p>
        </c:txPr>
        <c:crossAx val="1781473535"/>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n>
            <a:solidFill>
              <a:schemeClr val="bg1"/>
            </a:solidFill>
          </a:ln>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'A2'!$G$5</c:f>
              <c:strCache>
                <c:ptCount val="1"/>
                <c:pt idx="0">
                  <c:v>Total Revenue</c:v>
                </c:pt>
              </c:strCache>
            </c:strRef>
          </c:tx>
          <c:spPr>
            <a:ln w="28575" cap="rnd">
              <a:solidFill>
                <a:srgbClr val="1F95B3"/>
              </a:solidFill>
              <a:round/>
            </a:ln>
            <a:effectLst/>
          </c:spPr>
          <c:marker>
            <c:symbol val="circle"/>
            <c:size val="5"/>
            <c:spPr>
              <a:solidFill>
                <a:schemeClr val="accent5">
                  <a:lumMod val="75000"/>
                </a:schemeClr>
              </a:solidFill>
              <a:ln w="9525">
                <a:solidFill>
                  <a:schemeClr val="accent5">
                    <a:lumMod val="75000"/>
                  </a:schemeClr>
                </a:solidFill>
              </a:ln>
              <a:effectLst/>
            </c:spPr>
          </c:marker>
          <c:dLbls>
            <c:dLbl>
              <c:idx val="0"/>
              <c:tx>
                <c:rich>
                  <a:bodyPr/>
                  <a:lstStyle/>
                  <a:p>
                    <a:fld id="{3B41761F-8761-4952-9B3A-62D82B6B45C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9C98-4ACC-96B9-F1F0FB27EF75}"/>
                </c:ext>
              </c:extLst>
            </c:dLbl>
            <c:dLbl>
              <c:idx val="1"/>
              <c:tx>
                <c:rich>
                  <a:bodyPr/>
                  <a:lstStyle/>
                  <a:p>
                    <a:fld id="{BBF8D297-3B38-4709-AA03-7AD7F3B0E656}"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9C98-4ACC-96B9-F1F0FB27EF75}"/>
                </c:ext>
              </c:extLst>
            </c:dLbl>
            <c:dLbl>
              <c:idx val="2"/>
              <c:tx>
                <c:rich>
                  <a:bodyPr/>
                  <a:lstStyle/>
                  <a:p>
                    <a:fld id="{695413CF-C644-472F-9F87-1E0A92B53D6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9C98-4ACC-96B9-F1F0FB27EF75}"/>
                </c:ext>
              </c:extLst>
            </c:dLbl>
            <c:dLbl>
              <c:idx val="3"/>
              <c:tx>
                <c:rich>
                  <a:bodyPr/>
                  <a:lstStyle/>
                  <a:p>
                    <a:fld id="{6EF1CDDB-B40F-4553-81C3-312402C5E0B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9C98-4ACC-96B9-F1F0FB27EF75}"/>
                </c:ext>
              </c:extLst>
            </c:dLbl>
            <c:dLbl>
              <c:idx val="4"/>
              <c:tx>
                <c:rich>
                  <a:bodyPr/>
                  <a:lstStyle/>
                  <a:p>
                    <a:fld id="{728A0E77-B0B5-40F3-987D-03DD6261D80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9C98-4ACC-96B9-F1F0FB27EF75}"/>
                </c:ext>
              </c:extLst>
            </c:dLbl>
            <c:dLbl>
              <c:idx val="5"/>
              <c:tx>
                <c:rich>
                  <a:bodyPr/>
                  <a:lstStyle/>
                  <a:p>
                    <a:fld id="{DEDB8A68-E4EE-40FF-8A66-574DAD1AFBA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9C98-4ACC-96B9-F1F0FB27EF75}"/>
                </c:ext>
              </c:extLst>
            </c:dLbl>
            <c:dLbl>
              <c:idx val="6"/>
              <c:tx>
                <c:rich>
                  <a:bodyPr/>
                  <a:lstStyle/>
                  <a:p>
                    <a:fld id="{5F241340-5239-4D03-B6D1-15834FA5E512}"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9C98-4ACC-96B9-F1F0FB27EF75}"/>
                </c:ext>
              </c:extLst>
            </c:dLbl>
            <c:dLbl>
              <c:idx val="7"/>
              <c:tx>
                <c:rich>
                  <a:bodyPr/>
                  <a:lstStyle/>
                  <a:p>
                    <a:fld id="{7249C9C6-7C1F-4465-94DF-AE0230D202E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9C98-4ACC-96B9-F1F0FB27EF75}"/>
                </c:ext>
              </c:extLst>
            </c:dLbl>
            <c:dLbl>
              <c:idx val="8"/>
              <c:tx>
                <c:rich>
                  <a:bodyPr/>
                  <a:lstStyle/>
                  <a:p>
                    <a:fld id="{2DC1CA10-B758-40E4-A175-9626B564802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9C98-4ACC-96B9-F1F0FB27EF75}"/>
                </c:ext>
              </c:extLst>
            </c:dLbl>
            <c:dLbl>
              <c:idx val="9"/>
              <c:tx>
                <c:rich>
                  <a:bodyPr/>
                  <a:lstStyle/>
                  <a:p>
                    <a:fld id="{2718C1DA-43C6-4BA0-945A-689E7F42D7FD}"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9C98-4ACC-96B9-F1F0FB27EF75}"/>
                </c:ext>
              </c:extLst>
            </c:dLbl>
            <c:dLbl>
              <c:idx val="10"/>
              <c:tx>
                <c:rich>
                  <a:bodyPr/>
                  <a:lstStyle/>
                  <a:p>
                    <a:fld id="{E489B551-28C0-457E-A66C-53D3AC48B597}"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9C98-4ACC-96B9-F1F0FB27EF75}"/>
                </c:ext>
              </c:extLst>
            </c:dLbl>
            <c:dLbl>
              <c:idx val="11"/>
              <c:tx>
                <c:rich>
                  <a:bodyPr/>
                  <a:lstStyle/>
                  <a:p>
                    <a:fld id="{DF63C364-F3C9-4825-8CAD-A9AA824A6130}"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9C98-4ACC-96B9-F1F0FB27EF7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'A2'!$F$6:$F$17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'A2'!$G$6:$G$17</c:f>
              <c:numCache>
                <c:formatCode>[&gt;=1000000]"$"0,,"M";[&gt;=1000]"$"0,"K";0</c:formatCode>
                <c:ptCount val="12"/>
                <c:pt idx="0">
                  <c:v>444162.52000000014</c:v>
                </c:pt>
                <c:pt idx="1">
                  <c:v>423741.52000000037</c:v>
                </c:pt>
                <c:pt idx="2">
                  <c:v>468344.26999999949</c:v>
                </c:pt>
                <c:pt idx="3">
                  <c:v>448652.76000000007</c:v>
                </c:pt>
                <c:pt idx="4">
                  <c:v>480720.64000000001</c:v>
                </c:pt>
                <c:pt idx="5">
                  <c:v>455501.13999999996</c:v>
                </c:pt>
                <c:pt idx="6">
                  <c:v>433725.86000000045</c:v>
                </c:pt>
                <c:pt idx="7">
                  <c:v>485766.24999999977</c:v>
                </c:pt>
                <c:pt idx="8">
                  <c:v>443447.4300000004</c:v>
                </c:pt>
                <c:pt idx="9">
                  <c:v>458984.37999999971</c:v>
                </c:pt>
                <c:pt idx="10">
                  <c:v>462537.40999999939</c:v>
                </c:pt>
                <c:pt idx="11">
                  <c:v>441225.2900000001</c:v>
                </c:pt>
              </c:numCache>
            </c:numRef>
          </c:val>
          <c:smooth val="1"/>
          <c:extLst>
            <c:ext xmlns:c15="http://schemas.microsoft.com/office/drawing/2012/chart" uri="{02D57815-91ED-43cb-92C2-25804820EDAC}">
              <c15:datalabelsRange>
                <c15:f>'A2'!$I$6:$I$17</c15:f>
                <c15:dlblRangeCache>
                  <c:ptCount val="12"/>
                  <c:pt idx="4">
                    <c:v>$481K</c:v>
                  </c:pt>
                  <c:pt idx="7">
                    <c:v>$486K</c:v>
                  </c:pt>
                </c15:dlblRangeCache>
              </c15:datalabelsRange>
            </c:ext>
            <c:ext xmlns:c16="http://schemas.microsoft.com/office/drawing/2014/chart" uri="{C3380CC4-5D6E-409C-BE32-E72D297353CC}">
              <c16:uniqueId val="{0000000C-9C98-4ACC-96B9-F1F0FB27EF75}"/>
            </c:ext>
          </c:extLst>
        </c:ser>
        <c:ser>
          <c:idx val="1"/>
          <c:order val="1"/>
          <c:tx>
            <c:strRef>
              <c:f>'A2'!$H$5</c:f>
              <c:strCache>
                <c:ptCount val="1"/>
                <c:pt idx="0">
                  <c:v>Total Target</c:v>
                </c:pt>
              </c:strCache>
            </c:strRef>
          </c:tx>
          <c:spPr>
            <a:ln w="28575" cap="rnd">
              <a:solidFill>
                <a:schemeClr val="bg1">
                  <a:lumMod val="75000"/>
                </a:schemeClr>
              </a:solidFill>
              <a:round/>
            </a:ln>
            <a:effectLst/>
          </c:spPr>
          <c:marker>
            <c:symbol val="none"/>
          </c:marker>
          <c:cat>
            <c:strRef>
              <c:f>'A2'!$F$6:$F$17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'A2'!$H$6:$H$17</c:f>
              <c:numCache>
                <c:formatCode>[&gt;=1000000]"$"0,,"M";[&gt;=1000]"$"0,"K";0</c:formatCode>
                <c:ptCount val="12"/>
                <c:pt idx="0">
                  <c:v>439042</c:v>
                </c:pt>
                <c:pt idx="1">
                  <c:v>431279</c:v>
                </c:pt>
                <c:pt idx="2">
                  <c:v>445591</c:v>
                </c:pt>
                <c:pt idx="3">
                  <c:v>453071</c:v>
                </c:pt>
                <c:pt idx="4">
                  <c:v>444167</c:v>
                </c:pt>
                <c:pt idx="5">
                  <c:v>421979</c:v>
                </c:pt>
                <c:pt idx="6">
                  <c:v>456718</c:v>
                </c:pt>
                <c:pt idx="7">
                  <c:v>431727</c:v>
                </c:pt>
                <c:pt idx="8">
                  <c:v>446912</c:v>
                </c:pt>
                <c:pt idx="9">
                  <c:v>414360</c:v>
                </c:pt>
                <c:pt idx="10">
                  <c:v>413371</c:v>
                </c:pt>
                <c:pt idx="11">
                  <c:v>456773</c:v>
                </c:pt>
              </c:numCache>
            </c:numRef>
          </c:val>
          <c:smooth val="1"/>
          <c:extLst>
            <c:ext xmlns:c16="http://schemas.microsoft.com/office/drawing/2014/chart" uri="{C3380CC4-5D6E-409C-BE32-E72D297353CC}">
              <c16:uniqueId val="{0000000D-9C98-4ACC-96B9-F1F0FB27EF75}"/>
            </c:ext>
          </c:extLst>
        </c:ser>
        <c:dLbls>
          <c:showLegendKey val="0"/>
          <c:showVal val="0"/>
          <c:showCatName val="0"/>
          <c:showSerName val="0"/>
          <c:showPercent val="0"/>
          <c:showBubbleSize val="0"/>
        </c:dLbls>
        <c:marker val="1"/>
        <c:smooth val="0"/>
        <c:axId val="458840000"/>
        <c:axId val="458835424"/>
      </c:lineChart>
      <c:catAx>
        <c:axId val="45884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ln>
                  <a:solidFill>
                    <a:schemeClr val="accent3"/>
                  </a:solidFill>
                </a:ln>
                <a:solidFill>
                  <a:schemeClr val="tx1"/>
                </a:solidFill>
                <a:latin typeface="+mn-lt"/>
                <a:ea typeface="+mn-ea"/>
                <a:cs typeface="+mn-cs"/>
              </a:defRPr>
            </a:pPr>
            <a:endParaRPr lang="en-US"/>
          </a:p>
        </c:txPr>
        <c:crossAx val="458835424"/>
        <c:crosses val="autoZero"/>
        <c:auto val="1"/>
        <c:lblAlgn val="ctr"/>
        <c:lblOffset val="100"/>
        <c:noMultiLvlLbl val="0"/>
      </c:catAx>
      <c:valAx>
        <c:axId val="458835424"/>
        <c:scaling>
          <c:orientation val="minMax"/>
        </c:scaling>
        <c:delete val="0"/>
        <c:axPos val="l"/>
        <c:numFmt formatCode="[&gt;=1000000]&quot;$&quot;0,,&quot;M&quot;;[&gt;=1000]&quot;$&quot;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840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5858015984955338E-2"/>
          <c:y val="0.11728395061728394"/>
          <c:w val="0.9482839680300893"/>
          <c:h val="0.81481481481481477"/>
        </c:manualLayout>
      </c:layout>
      <c:barChart>
        <c:barDir val="col"/>
        <c:grouping val="clustered"/>
        <c:varyColors val="0"/>
        <c:ser>
          <c:idx val="0"/>
          <c:order val="0"/>
          <c:tx>
            <c:strRef>
              <c:f>'A2'!$L$5</c:f>
              <c:strCache>
                <c:ptCount val="1"/>
                <c:pt idx="0">
                  <c:v>Variance</c:v>
                </c:pt>
              </c:strCache>
            </c:strRef>
          </c:tx>
          <c:spPr>
            <a:solidFill>
              <a:srgbClr val="00B050"/>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'A2'!$K$6:$K$17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'A2'!$L$6:$L$17</c:f>
              <c:numCache>
                <c:formatCode>\+0.0%;\-0.0%</c:formatCode>
                <c:ptCount val="12"/>
                <c:pt idx="0">
                  <c:v>1.1662938853230749E-2</c:v>
                </c:pt>
                <c:pt idx="1">
                  <c:v>-1.7477039225187483E-2</c:v>
                </c:pt>
                <c:pt idx="2">
                  <c:v>5.1063127397096203E-2</c:v>
                </c:pt>
                <c:pt idx="3">
                  <c:v>-9.7517607615581932E-3</c:v>
                </c:pt>
                <c:pt idx="4">
                  <c:v>8.2297063942165932E-2</c:v>
                </c:pt>
                <c:pt idx="5">
                  <c:v>7.9440303901378878E-2</c:v>
                </c:pt>
                <c:pt idx="6">
                  <c:v>-5.0342092932618265E-2</c:v>
                </c:pt>
                <c:pt idx="7">
                  <c:v>0.12516995694038077</c:v>
                </c:pt>
                <c:pt idx="8">
                  <c:v>-7.7522420521256973E-3</c:v>
                </c:pt>
                <c:pt idx="9">
                  <c:v>0.10769470991408368</c:v>
                </c:pt>
                <c:pt idx="10">
                  <c:v>0.11894015303443975</c:v>
                </c:pt>
                <c:pt idx="11">
                  <c:v>-3.4038154619471607E-2</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B052-4C13-979A-068A40F74CBB}"/>
            </c:ext>
          </c:extLst>
        </c:ser>
        <c:dLbls>
          <c:dLblPos val="outEnd"/>
          <c:showLegendKey val="0"/>
          <c:showVal val="1"/>
          <c:showCatName val="0"/>
          <c:showSerName val="0"/>
          <c:showPercent val="0"/>
          <c:showBubbleSize val="0"/>
        </c:dLbls>
        <c:gapWidth val="69"/>
        <c:overlap val="-27"/>
        <c:axId val="458721440"/>
        <c:axId val="458741824"/>
      </c:barChart>
      <c:catAx>
        <c:axId val="458721440"/>
        <c:scaling>
          <c:orientation val="minMax"/>
        </c:scaling>
        <c:delete val="1"/>
        <c:axPos val="b"/>
        <c:numFmt formatCode="General" sourceLinked="1"/>
        <c:majorTickMark val="none"/>
        <c:minorTickMark val="none"/>
        <c:tickLblPos val="nextTo"/>
        <c:crossAx val="458741824"/>
        <c:crosses val="autoZero"/>
        <c:auto val="1"/>
        <c:lblAlgn val="ctr"/>
        <c:lblOffset val="100"/>
        <c:noMultiLvlLbl val="0"/>
      </c:catAx>
      <c:valAx>
        <c:axId val="458741824"/>
        <c:scaling>
          <c:orientation val="minMax"/>
        </c:scaling>
        <c:delete val="1"/>
        <c:axPos val="l"/>
        <c:numFmt formatCode="\+0.0%;\-0.0%" sourceLinked="1"/>
        <c:majorTickMark val="none"/>
        <c:minorTickMark val="none"/>
        <c:tickLblPos val="nextTo"/>
        <c:crossAx val="458721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2380952380952382E-2"/>
          <c:y val="0.26847769028871393"/>
          <c:w val="0.89523809523809528"/>
          <c:h val="0.56119714202391369"/>
        </c:manualLayout>
      </c:layout>
      <c:barChart>
        <c:barDir val="col"/>
        <c:grouping val="clustered"/>
        <c:varyColors val="0"/>
        <c:ser>
          <c:idx val="0"/>
          <c:order val="0"/>
          <c:tx>
            <c:strRef>
              <c:f>'A2'!$Y$12</c:f>
              <c:strCache>
                <c:ptCount val="1"/>
                <c:pt idx="0">
                  <c:v>Total Revenue</c:v>
                </c:pt>
              </c:strCache>
            </c:strRef>
          </c:tx>
          <c:spPr>
            <a:solidFill>
              <a:srgbClr val="00B0F0"/>
            </a:solidFill>
            <a:ln>
              <a:noFill/>
            </a:ln>
            <a:effectLst/>
          </c:spPr>
          <c:invertIfNegative val="0"/>
          <c:dLbls>
            <c:dLbl>
              <c:idx val="0"/>
              <c:tx>
                <c:rich>
                  <a:bodyPr/>
                  <a:lstStyle/>
                  <a:p>
                    <a:fld id="{BF1B8BC4-A9B5-46EC-96C8-1BCEB5CE8A21}" type="CELLRANGE">
                      <a:rPr lang="en-US"/>
                      <a:pPr/>
                      <a:t>[CELLRANGE]</a:t>
                    </a:fld>
                    <a:endParaRPr lang="en-US" baseline="0"/>
                  </a:p>
                  <a:p>
                    <a:fld id="{D128998B-B682-4D01-98A6-583F3EC6A6D7}"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0-3A75-46C6-844B-C2DA97169F0B}"/>
                </c:ext>
              </c:extLst>
            </c:dLbl>
            <c:dLbl>
              <c:idx val="1"/>
              <c:tx>
                <c:rich>
                  <a:bodyPr/>
                  <a:lstStyle/>
                  <a:p>
                    <a:fld id="{01916C97-1940-4879-8DF9-E351F50B856D}" type="CELLRANGE">
                      <a:rPr lang="en-US"/>
                      <a:pPr/>
                      <a:t>[CELLRANGE]</a:t>
                    </a:fld>
                    <a:endParaRPr lang="en-US" baseline="0"/>
                  </a:p>
                  <a:p>
                    <a:fld id="{B45566F6-CA4F-4483-A15C-BB540FE7642C}"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3A75-46C6-844B-C2DA97169F0B}"/>
                </c:ext>
              </c:extLst>
            </c:dLbl>
            <c:dLbl>
              <c:idx val="2"/>
              <c:tx>
                <c:rich>
                  <a:bodyPr/>
                  <a:lstStyle/>
                  <a:p>
                    <a:fld id="{41D2082B-DC75-4D87-A3A4-693FF772B2FD}" type="CELLRANGE">
                      <a:rPr lang="en-US"/>
                      <a:pPr/>
                      <a:t>[CELLRANGE]</a:t>
                    </a:fld>
                    <a:endParaRPr lang="en-US" baseline="0"/>
                  </a:p>
                  <a:p>
                    <a:fld id="{8F468371-22B6-4158-81C5-D45950DE6583}"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2-3A75-46C6-844B-C2DA97169F0B}"/>
                </c:ext>
              </c:extLst>
            </c:dLbl>
            <c:dLbl>
              <c:idx val="3"/>
              <c:tx>
                <c:rich>
                  <a:bodyPr/>
                  <a:lstStyle/>
                  <a:p>
                    <a:fld id="{9C4AFA7C-7346-4101-8A20-B368DE39642C}" type="CELLRANGE">
                      <a:rPr lang="en-US"/>
                      <a:pPr/>
                      <a:t>[CELLRANGE]</a:t>
                    </a:fld>
                    <a:endParaRPr lang="en-US" baseline="0"/>
                  </a:p>
                  <a:p>
                    <a:fld id="{E1B0B08F-E1A0-4089-ABE4-F56BA6F59EAE}"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3A75-46C6-844B-C2DA97169F0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'A2'!$X$13:$X$16</c:f>
              <c:strCache>
                <c:ptCount val="4"/>
                <c:pt idx="0">
                  <c:v>Q-1</c:v>
                </c:pt>
                <c:pt idx="1">
                  <c:v>Q-2</c:v>
                </c:pt>
                <c:pt idx="2">
                  <c:v>Q-3</c:v>
                </c:pt>
                <c:pt idx="3">
                  <c:v>Q-4</c:v>
                </c:pt>
              </c:strCache>
            </c:strRef>
          </c:cat>
          <c:val>
            <c:numRef>
              <c:f>'A2'!$Y$13:$Y$16</c:f>
              <c:numCache>
                <c:formatCode>[&gt;=1000000]"$"0,,"M";[&gt;=1000]"$"0,"K";0</c:formatCode>
                <c:ptCount val="4"/>
                <c:pt idx="0">
                  <c:v>1336248.3099999984</c:v>
                </c:pt>
                <c:pt idx="1">
                  <c:v>1384874.5400000024</c:v>
                </c:pt>
                <c:pt idx="2">
                  <c:v>1362939.5400000014</c:v>
                </c:pt>
                <c:pt idx="3">
                  <c:v>1362747.0800000008</c:v>
                </c:pt>
              </c:numCache>
            </c:numRef>
          </c:val>
          <c:extLst>
            <c:ext xmlns:c15="http://schemas.microsoft.com/office/drawing/2012/chart" uri="{02D57815-91ED-43cb-92C2-25804820EDAC}">
              <c15:datalabelsRange>
                <c15:f>'A2'!$Z$6:$Z$9</c15:f>
                <c15:dlblRangeCache>
                  <c:ptCount val="4"/>
                  <c:pt idx="1">
                    <c:v>+3.6%</c:v>
                  </c:pt>
                  <c:pt idx="2">
                    <c:v>-1.6%</c:v>
                  </c:pt>
                  <c:pt idx="3">
                    <c:v>-0.0%</c:v>
                  </c:pt>
                </c15:dlblRangeCache>
              </c15:datalabelsRange>
            </c:ext>
            <c:ext xmlns:c16="http://schemas.microsoft.com/office/drawing/2014/chart" uri="{C3380CC4-5D6E-409C-BE32-E72D297353CC}">
              <c16:uniqueId val="{00000004-3A75-46C6-844B-C2DA97169F0B}"/>
            </c:ext>
          </c:extLst>
        </c:ser>
        <c:ser>
          <c:idx val="1"/>
          <c:order val="1"/>
          <c:tx>
            <c:strRef>
              <c:f>'A2'!$Z$12</c:f>
              <c:strCache>
                <c:ptCount val="1"/>
                <c:pt idx="0">
                  <c:v>Highlight</c:v>
                </c:pt>
              </c:strCache>
            </c:strRef>
          </c:tx>
          <c:spPr>
            <a:solidFill>
              <a:srgbClr val="1F95B3"/>
            </a:solidFill>
            <a:ln>
              <a:noFill/>
            </a:ln>
            <a:effectLst/>
          </c:spPr>
          <c:invertIfNegative val="0"/>
          <c:val>
            <c:numRef>
              <c:f>'A2'!$Z$13:$Z$16</c:f>
              <c:numCache>
                <c:formatCode>[&gt;=1000000]"$"0,,"M";[&gt;=1000]"$"0,"K";0</c:formatCode>
                <c:ptCount val="4"/>
                <c:pt idx="0">
                  <c:v>0</c:v>
                </c:pt>
                <c:pt idx="1">
                  <c:v>1384874.5400000024</c:v>
                </c:pt>
                <c:pt idx="2">
                  <c:v>1362939.5400000014</c:v>
                </c:pt>
                <c:pt idx="3">
                  <c:v>1362747.0800000008</c:v>
                </c:pt>
              </c:numCache>
            </c:numRef>
          </c:val>
          <c:extLst>
            <c:ext xmlns:c16="http://schemas.microsoft.com/office/drawing/2014/chart" uri="{C3380CC4-5D6E-409C-BE32-E72D297353CC}">
              <c16:uniqueId val="{00000005-3A75-46C6-844B-C2DA97169F0B}"/>
            </c:ext>
          </c:extLst>
        </c:ser>
        <c:dLbls>
          <c:showLegendKey val="0"/>
          <c:showVal val="0"/>
          <c:showCatName val="0"/>
          <c:showSerName val="0"/>
          <c:showPercent val="0"/>
          <c:showBubbleSize val="0"/>
        </c:dLbls>
        <c:gapWidth val="124"/>
        <c:overlap val="100"/>
        <c:axId val="1030378735"/>
        <c:axId val="1030379983"/>
      </c:barChart>
      <c:lineChart>
        <c:grouping val="standard"/>
        <c:varyColors val="0"/>
        <c:ser>
          <c:idx val="2"/>
          <c:order val="2"/>
          <c:tx>
            <c:strRef>
              <c:f>'A2'!$AA$12</c:f>
              <c:strCache>
                <c:ptCount val="1"/>
                <c:pt idx="0">
                  <c:v>Average</c:v>
                </c:pt>
              </c:strCache>
            </c:strRef>
          </c:tx>
          <c:spPr>
            <a:ln w="19050" cap="rnd">
              <a:solidFill>
                <a:schemeClr val="accent3"/>
              </a:solidFill>
              <a:prstDash val="dash"/>
              <a:round/>
            </a:ln>
            <a:effectLst/>
          </c:spPr>
          <c:marker>
            <c:symbol val="none"/>
          </c:marker>
          <c:val>
            <c:numRef>
              <c:f>'A2'!$AA$13:$AA$16</c:f>
              <c:numCache>
                <c:formatCode>[&gt;=1000000]"$"0,,"M";[&gt;=1000]"$"0,"K";0</c:formatCode>
                <c:ptCount val="4"/>
                <c:pt idx="0">
                  <c:v>1361702.3675000006</c:v>
                </c:pt>
                <c:pt idx="1">
                  <c:v>1361702.3675000006</c:v>
                </c:pt>
                <c:pt idx="2">
                  <c:v>1361702.3675000006</c:v>
                </c:pt>
                <c:pt idx="3">
                  <c:v>1361702.3675000006</c:v>
                </c:pt>
              </c:numCache>
            </c:numRef>
          </c:val>
          <c:smooth val="0"/>
          <c:extLst>
            <c:ext xmlns:c16="http://schemas.microsoft.com/office/drawing/2014/chart" uri="{C3380CC4-5D6E-409C-BE32-E72D297353CC}">
              <c16:uniqueId val="{00000006-3A75-46C6-844B-C2DA97169F0B}"/>
            </c:ext>
          </c:extLst>
        </c:ser>
        <c:dLbls>
          <c:showLegendKey val="0"/>
          <c:showVal val="0"/>
          <c:showCatName val="0"/>
          <c:showSerName val="0"/>
          <c:showPercent val="0"/>
          <c:showBubbleSize val="0"/>
        </c:dLbls>
        <c:marker val="1"/>
        <c:smooth val="0"/>
        <c:axId val="1030378735"/>
        <c:axId val="1030379983"/>
      </c:lineChart>
      <c:catAx>
        <c:axId val="1030378735"/>
        <c:scaling>
          <c:orientation val="minMax"/>
        </c:scaling>
        <c:delete val="0"/>
        <c:axPos val="b"/>
        <c:numFmt formatCode="General" sourceLinked="1"/>
        <c:majorTickMark val="none"/>
        <c:minorTickMark val="none"/>
        <c:tickLblPos val="nextTo"/>
        <c:spPr>
          <a:noFill/>
          <a:ln w="9525" cap="flat" cmpd="sng" algn="ctr">
            <a:solidFill>
              <a:schemeClr val="accent3">
                <a:alpha val="97000"/>
              </a:schemeClr>
            </a:solidFill>
            <a:round/>
          </a:ln>
          <a:effectLst/>
        </c:spPr>
        <c:txPr>
          <a:bodyPr rot="-60000000" spcFirstLastPara="1" vertOverflow="ellipsis" vert="horz" wrap="square" anchor="ctr" anchorCtr="1"/>
          <a:lstStyle/>
          <a:p>
            <a:pPr>
              <a:defRPr sz="900" b="0" i="0" u="none" strike="noStrike" kern="1200" baseline="0">
                <a:ln>
                  <a:solidFill>
                    <a:schemeClr val="accent3"/>
                  </a:solidFill>
                </a:ln>
                <a:solidFill>
                  <a:schemeClr val="tx1"/>
                </a:solidFill>
                <a:latin typeface="+mn-lt"/>
                <a:ea typeface="+mn-ea"/>
                <a:cs typeface="+mn-cs"/>
              </a:defRPr>
            </a:pPr>
            <a:endParaRPr lang="en-US"/>
          </a:p>
        </c:txPr>
        <c:crossAx val="1030379983"/>
        <c:crosses val="autoZero"/>
        <c:auto val="1"/>
        <c:lblAlgn val="ctr"/>
        <c:lblOffset val="100"/>
        <c:noMultiLvlLbl val="0"/>
      </c:catAx>
      <c:valAx>
        <c:axId val="1030379983"/>
        <c:scaling>
          <c:orientation val="minMax"/>
        </c:scaling>
        <c:delete val="1"/>
        <c:axPos val="l"/>
        <c:numFmt formatCode="[&gt;=1000000]&quot;$&quot;0,,&quot;M&quot;;[&gt;=1000]&quot;$&quot;0,&quot;K&quot;;0" sourceLinked="1"/>
        <c:majorTickMark val="none"/>
        <c:minorTickMark val="none"/>
        <c:tickLblPos val="nextTo"/>
        <c:crossAx val="10303787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5632183908046E-2"/>
          <c:y val="0.16750418760469013"/>
          <c:w val="0.94252873563218387"/>
          <c:h val="0.63820546301059089"/>
        </c:manualLayout>
      </c:layout>
      <c:barChart>
        <c:barDir val="col"/>
        <c:grouping val="clustered"/>
        <c:varyColors val="0"/>
        <c:ser>
          <c:idx val="0"/>
          <c:order val="0"/>
          <c:tx>
            <c:strRef>
              <c:f>'A2'!$AG$19</c:f>
              <c:strCache>
                <c:ptCount val="1"/>
                <c:pt idx="0">
                  <c:v>Total Revenue</c:v>
                </c:pt>
              </c:strCache>
            </c:strRef>
          </c:tx>
          <c:spPr>
            <a:solidFill>
              <a:srgbClr val="0070C0"/>
            </a:solidFill>
            <a:ln>
              <a:noFill/>
            </a:ln>
            <a:effectLst/>
          </c:spPr>
          <c:invertIfNegative val="0"/>
          <c:dLbls>
            <c:dLbl>
              <c:idx val="0"/>
              <c:tx>
                <c:rich>
                  <a:bodyPr/>
                  <a:lstStyle/>
                  <a:p>
                    <a:fld id="{D7742AED-DCF7-4E0B-A17E-FF05B7B35835}" type="CELLRANGE">
                      <a:rPr lang="en-US" baseline="0"/>
                      <a:pPr/>
                      <a:t>[CELLRANGE]</a:t>
                    </a:fld>
                    <a:r>
                      <a:rPr lang="en-US" baseline="0"/>
                      <a:t>, </a:t>
                    </a:r>
                    <a:fld id="{788AD067-7F17-4635-9B04-9A07FEFFA00C}" type="VALUE">
                      <a:rPr lang="en-US" baseline="0"/>
                      <a:pPr/>
                      <a:t>[VALUE]</a:t>
                    </a:fld>
                    <a:endParaRPr lang="en-US" baseline="0"/>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0-8A54-4AE4-B81D-BA4FD064E1C0}"/>
                </c:ext>
              </c:extLst>
            </c:dLbl>
            <c:dLbl>
              <c:idx val="1"/>
              <c:tx>
                <c:rich>
                  <a:bodyPr/>
                  <a:lstStyle/>
                  <a:p>
                    <a:fld id="{A3127CC2-D6C3-46BE-B802-3492C862359D}" type="CELLRANGE">
                      <a:rPr lang="en-US"/>
                      <a:pPr/>
                      <a:t>[CELLRANGE]</a:t>
                    </a:fld>
                    <a:endParaRPr lang="en-US" baseline="0"/>
                  </a:p>
                  <a:p>
                    <a:fld id="{64B65744-38EE-4B95-B8D8-822B3285193A}"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8A54-4AE4-B81D-BA4FD064E1C0}"/>
                </c:ext>
              </c:extLst>
            </c:dLbl>
            <c:dLbl>
              <c:idx val="2"/>
              <c:tx>
                <c:rich>
                  <a:bodyPr/>
                  <a:lstStyle/>
                  <a:p>
                    <a:fld id="{88CC8FAD-9983-48F4-AE80-17BBDADBB510}" type="CELLRANGE">
                      <a:rPr lang="en-US"/>
                      <a:pPr/>
                      <a:t>[CELLRANGE]</a:t>
                    </a:fld>
                    <a:endParaRPr lang="en-US" baseline="0"/>
                  </a:p>
                  <a:p>
                    <a:fld id="{95D0D2DC-D967-40BE-991B-4A66F486573F}"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2-8A54-4AE4-B81D-BA4FD064E1C0}"/>
                </c:ext>
              </c:extLst>
            </c:dLbl>
            <c:dLbl>
              <c:idx val="3"/>
              <c:tx>
                <c:rich>
                  <a:bodyPr/>
                  <a:lstStyle/>
                  <a:p>
                    <a:fld id="{26266753-D218-464E-AFC2-B297C2192F36}" type="CELLRANGE">
                      <a:rPr lang="en-US"/>
                      <a:pPr/>
                      <a:t>[CELLRANGE]</a:t>
                    </a:fld>
                    <a:endParaRPr lang="en-US" baseline="0"/>
                  </a:p>
                  <a:p>
                    <a:fld id="{7573790D-6B54-44FB-88A9-9E571D5CE012}"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8A54-4AE4-B81D-BA4FD064E1C0}"/>
                </c:ext>
              </c:extLst>
            </c:dLbl>
            <c:dLbl>
              <c:idx val="4"/>
              <c:tx>
                <c:rich>
                  <a:bodyPr/>
                  <a:lstStyle/>
                  <a:p>
                    <a:fld id="{59C67FDB-23B3-4D55-92C3-892AF29BCDCC}" type="CELLRANGE">
                      <a:rPr lang="en-US"/>
                      <a:pPr/>
                      <a:t>[CELLRANGE]</a:t>
                    </a:fld>
                    <a:endParaRPr lang="en-US" baseline="0"/>
                  </a:p>
                  <a:p>
                    <a:fld id="{7491AE70-D350-48C5-9080-123BE10426D7}"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4-8A54-4AE4-B81D-BA4FD064E1C0}"/>
                </c:ext>
              </c:extLst>
            </c:dLbl>
            <c:dLbl>
              <c:idx val="5"/>
              <c:tx>
                <c:rich>
                  <a:bodyPr/>
                  <a:lstStyle/>
                  <a:p>
                    <a:fld id="{FEA9742D-D9B2-4A80-B102-F8792F65F6A8}" type="CELLRANGE">
                      <a:rPr lang="en-US"/>
                      <a:pPr/>
                      <a:t>[CELLRANGE]</a:t>
                    </a:fld>
                    <a:endParaRPr lang="en-US" baseline="0"/>
                  </a:p>
                  <a:p>
                    <a:fld id="{413E6C63-6273-408C-91E3-744258BC6ADF}"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5-8A54-4AE4-B81D-BA4FD064E1C0}"/>
                </c:ext>
              </c:extLst>
            </c:dLbl>
            <c:dLbl>
              <c:idx val="6"/>
              <c:tx>
                <c:rich>
                  <a:bodyPr/>
                  <a:lstStyle/>
                  <a:p>
                    <a:fld id="{FF249038-B517-4CB4-B8C7-AC53E5A41FBB}" type="CELLRANGE">
                      <a:rPr lang="en-US"/>
                      <a:pPr/>
                      <a:t>[CELLRANGE]</a:t>
                    </a:fld>
                    <a:endParaRPr lang="en-US" baseline="0"/>
                  </a:p>
                  <a:p>
                    <a:fld id="{8F0245BE-BB04-4B22-811D-4CB67F373D7A}"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6-8A54-4AE4-B81D-BA4FD064E1C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'A2'!$AF$20:$AF$26</c:f>
              <c:strCache>
                <c:ptCount val="7"/>
                <c:pt idx="0">
                  <c:v>Sun</c:v>
                </c:pt>
                <c:pt idx="1">
                  <c:v>Mon</c:v>
                </c:pt>
                <c:pt idx="2">
                  <c:v>Tue</c:v>
                </c:pt>
                <c:pt idx="3">
                  <c:v>Wed</c:v>
                </c:pt>
                <c:pt idx="4">
                  <c:v>Thu</c:v>
                </c:pt>
                <c:pt idx="5">
                  <c:v>Fri</c:v>
                </c:pt>
                <c:pt idx="6">
                  <c:v>Sat</c:v>
                </c:pt>
              </c:strCache>
            </c:strRef>
          </c:cat>
          <c:val>
            <c:numRef>
              <c:f>'A2'!$AG$20:$AG$26</c:f>
              <c:numCache>
                <c:formatCode>[&gt;=1000000]"$"0,,"M";[&gt;=1000]"$"0,"K";0</c:formatCode>
                <c:ptCount val="7"/>
                <c:pt idx="0">
                  <c:v>765868.27999999898</c:v>
                </c:pt>
                <c:pt idx="1">
                  <c:v>789470.8800000028</c:v>
                </c:pt>
                <c:pt idx="2">
                  <c:v>772166.82999999914</c:v>
                </c:pt>
                <c:pt idx="3">
                  <c:v>774303.62999999756</c:v>
                </c:pt>
                <c:pt idx="4">
                  <c:v>795985.00999999966</c:v>
                </c:pt>
                <c:pt idx="5">
                  <c:v>762351.78000000084</c:v>
                </c:pt>
                <c:pt idx="6">
                  <c:v>786663.06000000041</c:v>
                </c:pt>
              </c:numCache>
            </c:numRef>
          </c:val>
          <c:extLst>
            <c:ext xmlns:c15="http://schemas.microsoft.com/office/drawing/2012/chart" uri="{02D57815-91ED-43cb-92C2-25804820EDAC}">
              <c15:datalabelsRange>
                <c15:f>'A2'!$AH$9:$AH$15</c15:f>
                <c15:dlblRangeCache>
                  <c:ptCount val="7"/>
                  <c:pt idx="1">
                    <c:v>+3.1%</c:v>
                  </c:pt>
                  <c:pt idx="2">
                    <c:v>-2.2%</c:v>
                  </c:pt>
                  <c:pt idx="3">
                    <c:v>+0.3%</c:v>
                  </c:pt>
                  <c:pt idx="4">
                    <c:v>+2.8%</c:v>
                  </c:pt>
                  <c:pt idx="5">
                    <c:v>-4.2%</c:v>
                  </c:pt>
                  <c:pt idx="6">
                    <c:v>+3.2%</c:v>
                  </c:pt>
                </c15:dlblRangeCache>
              </c15:datalabelsRange>
            </c:ext>
            <c:ext xmlns:c16="http://schemas.microsoft.com/office/drawing/2014/chart" uri="{C3380CC4-5D6E-409C-BE32-E72D297353CC}">
              <c16:uniqueId val="{00000007-8A54-4AE4-B81D-BA4FD064E1C0}"/>
            </c:ext>
          </c:extLst>
        </c:ser>
        <c:ser>
          <c:idx val="1"/>
          <c:order val="1"/>
          <c:tx>
            <c:strRef>
              <c:f>'A2'!$AH$19</c:f>
              <c:strCache>
                <c:ptCount val="1"/>
                <c:pt idx="0">
                  <c:v>Highlight</c:v>
                </c:pt>
              </c:strCache>
            </c:strRef>
          </c:tx>
          <c:spPr>
            <a:solidFill>
              <a:srgbClr val="00B0F0"/>
            </a:solidFill>
            <a:ln>
              <a:noFill/>
            </a:ln>
            <a:effectLst/>
          </c:spPr>
          <c:invertIfNegative val="0"/>
          <c:val>
            <c:numRef>
              <c:f>'A2'!$AH$20:$AH$26</c:f>
              <c:numCache>
                <c:formatCode>[&gt;=1000000]"$"0,,"M";[&gt;=1000]"$"0,"K";0</c:formatCode>
                <c:ptCount val="7"/>
                <c:pt idx="0">
                  <c:v>0</c:v>
                </c:pt>
                <c:pt idx="1">
                  <c:v>789470.8800000028</c:v>
                </c:pt>
                <c:pt idx="2">
                  <c:v>0</c:v>
                </c:pt>
                <c:pt idx="3">
                  <c:v>0</c:v>
                </c:pt>
                <c:pt idx="4">
                  <c:v>795985.00999999966</c:v>
                </c:pt>
                <c:pt idx="5">
                  <c:v>0</c:v>
                </c:pt>
                <c:pt idx="6">
                  <c:v>786663.06000000041</c:v>
                </c:pt>
              </c:numCache>
            </c:numRef>
          </c:val>
          <c:extLst>
            <c:ext xmlns:c16="http://schemas.microsoft.com/office/drawing/2014/chart" uri="{C3380CC4-5D6E-409C-BE32-E72D297353CC}">
              <c16:uniqueId val="{00000008-8A54-4AE4-B81D-BA4FD064E1C0}"/>
            </c:ext>
          </c:extLst>
        </c:ser>
        <c:dLbls>
          <c:showLegendKey val="0"/>
          <c:showVal val="0"/>
          <c:showCatName val="0"/>
          <c:showSerName val="0"/>
          <c:showPercent val="0"/>
          <c:showBubbleSize val="0"/>
        </c:dLbls>
        <c:gapWidth val="219"/>
        <c:overlap val="100"/>
        <c:axId val="1782712479"/>
        <c:axId val="1782722879"/>
      </c:barChart>
      <c:lineChart>
        <c:grouping val="standard"/>
        <c:varyColors val="0"/>
        <c:ser>
          <c:idx val="2"/>
          <c:order val="2"/>
          <c:tx>
            <c:strRef>
              <c:f>'A2'!$AI$19</c:f>
              <c:strCache>
                <c:ptCount val="1"/>
                <c:pt idx="0">
                  <c:v>Average</c:v>
                </c:pt>
              </c:strCache>
            </c:strRef>
          </c:tx>
          <c:spPr>
            <a:ln w="28575" cap="rnd">
              <a:solidFill>
                <a:schemeClr val="accent3"/>
              </a:solidFill>
              <a:prstDash val="dash"/>
              <a:round/>
            </a:ln>
            <a:effectLst/>
          </c:spPr>
          <c:marker>
            <c:symbol val="none"/>
          </c:marker>
          <c:val>
            <c:numRef>
              <c:f>'A2'!$AI$20:$AI$26</c:f>
              <c:numCache>
                <c:formatCode>[&gt;=1000000]"$"0,,"M";[&gt;=1000]"$"0,"K";0</c:formatCode>
                <c:ptCount val="7"/>
                <c:pt idx="0">
                  <c:v>778115.63857142848</c:v>
                </c:pt>
                <c:pt idx="1">
                  <c:v>778115.63857142848</c:v>
                </c:pt>
                <c:pt idx="2">
                  <c:v>778115.63857142848</c:v>
                </c:pt>
                <c:pt idx="3">
                  <c:v>778115.63857142848</c:v>
                </c:pt>
                <c:pt idx="4">
                  <c:v>778115.63857142848</c:v>
                </c:pt>
                <c:pt idx="5">
                  <c:v>778115.63857142848</c:v>
                </c:pt>
                <c:pt idx="6">
                  <c:v>778115.63857142848</c:v>
                </c:pt>
              </c:numCache>
            </c:numRef>
          </c:val>
          <c:smooth val="0"/>
          <c:extLst>
            <c:ext xmlns:c16="http://schemas.microsoft.com/office/drawing/2014/chart" uri="{C3380CC4-5D6E-409C-BE32-E72D297353CC}">
              <c16:uniqueId val="{00000009-8A54-4AE4-B81D-BA4FD064E1C0}"/>
            </c:ext>
          </c:extLst>
        </c:ser>
        <c:dLbls>
          <c:showLegendKey val="0"/>
          <c:showVal val="0"/>
          <c:showCatName val="0"/>
          <c:showSerName val="0"/>
          <c:showPercent val="0"/>
          <c:showBubbleSize val="0"/>
        </c:dLbls>
        <c:marker val="1"/>
        <c:smooth val="0"/>
        <c:axId val="1782712479"/>
        <c:axId val="1782722879"/>
      </c:lineChart>
      <c:catAx>
        <c:axId val="17827124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2722879"/>
        <c:crosses val="autoZero"/>
        <c:auto val="1"/>
        <c:lblAlgn val="ctr"/>
        <c:lblOffset val="100"/>
        <c:noMultiLvlLbl val="0"/>
      </c:catAx>
      <c:valAx>
        <c:axId val="1782722879"/>
        <c:scaling>
          <c:orientation val="minMax"/>
        </c:scaling>
        <c:delete val="1"/>
        <c:axPos val="l"/>
        <c:numFmt formatCode="[&gt;=1000000]&quot;$&quot;0,,&quot;M&quot;;[&gt;=1000]&quot;$&quot;0,&quot;K&quot;;0" sourceLinked="1"/>
        <c:majorTickMark val="none"/>
        <c:minorTickMark val="none"/>
        <c:tickLblPos val="nextTo"/>
        <c:crossAx val="17827124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A3'!$H$4"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Drop" dropStyle="combo" dx="26" fmlaLink="'A3'!$H$5" fmlaRange="'A3'!$J$4:$J$5" noThreeD="1" sel="2" val="0"/>
</file>

<file path=xl/ctrlProps/ctrlProp4.xml><?xml version="1.0" encoding="utf-8"?>
<formControlPr xmlns="http://schemas.microsoft.com/office/spreadsheetml/2009/9/main" objectType="Radio" checked="Checked" firstButton="1" fmlaLink="'A3'!$AY$12"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drawings/_rels/drawing2.xml.rels><?xml version="1.0" encoding="UTF-8" standalone="yes"?>
<Relationships xmlns="http://schemas.openxmlformats.org/package/2006/relationships"><Relationship Id="rId8" Type="http://schemas.openxmlformats.org/officeDocument/2006/relationships/chart" Target="../charts/chart3.xml"/><Relationship Id="rId13" Type="http://schemas.openxmlformats.org/officeDocument/2006/relationships/hyperlink" Target="#'Store Dash'!A1"/><Relationship Id="rId3" Type="http://schemas.openxmlformats.org/officeDocument/2006/relationships/image" Target="../media/image2.png"/><Relationship Id="rId7" Type="http://schemas.openxmlformats.org/officeDocument/2006/relationships/image" Target="../media/image5.emf"/><Relationship Id="rId12" Type="http://schemas.openxmlformats.org/officeDocument/2006/relationships/hyperlink" Target="#'Time Frame'!A1"/><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chart" Target="../charts/chart2.xml"/><Relationship Id="rId11" Type="http://schemas.openxmlformats.org/officeDocument/2006/relationships/chart" Target="../charts/chart6.xml"/><Relationship Id="rId5" Type="http://schemas.openxmlformats.org/officeDocument/2006/relationships/image" Target="../media/image4.png"/><Relationship Id="rId10" Type="http://schemas.openxmlformats.org/officeDocument/2006/relationships/chart" Target="../charts/chart5.xml"/><Relationship Id="rId4" Type="http://schemas.openxmlformats.org/officeDocument/2006/relationships/image" Target="../media/image3.png"/><Relationship Id="rId9"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11/relationships/webextension" Target="../webextensions/webextension1.xml"/><Relationship Id="rId1" Type="http://schemas.openxmlformats.org/officeDocument/2006/relationships/hyperlink" Target="#'Profit View'!A1"/><Relationship Id="rId5" Type="http://schemas.openxmlformats.org/officeDocument/2006/relationships/hyperlink" Target="#'Time Frame'!A1"/><Relationship Id="rId4" Type="http://schemas.openxmlformats.org/officeDocument/2006/relationships/image" Target="../media/image8.emf"/></Relationships>
</file>

<file path=xl/drawings/_rels/drawing4.xml.rels><?xml version="1.0" encoding="UTF-8" standalone="yes"?>
<Relationships xmlns="http://schemas.openxmlformats.org/package/2006/relationships"><Relationship Id="rId8" Type="http://schemas.openxmlformats.org/officeDocument/2006/relationships/hyperlink" Target="#'Store Dash'!A1"/><Relationship Id="rId3" Type="http://schemas.openxmlformats.org/officeDocument/2006/relationships/image" Target="../media/image10.emf"/><Relationship Id="rId7" Type="http://schemas.openxmlformats.org/officeDocument/2006/relationships/chart" Target="../charts/chart10.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9.xml"/><Relationship Id="rId5" Type="http://schemas.openxmlformats.org/officeDocument/2006/relationships/image" Target="../media/image12.emf"/><Relationship Id="rId4" Type="http://schemas.openxmlformats.org/officeDocument/2006/relationships/image" Target="../media/image11.emf"/><Relationship Id="rId9" Type="http://schemas.openxmlformats.org/officeDocument/2006/relationships/hyperlink" Target="#'Profit View'!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editAs="oneCell">
    <xdr:from>
      <xdr:col>16</xdr:col>
      <xdr:colOff>0</xdr:colOff>
      <xdr:row>20</xdr:row>
      <xdr:rowOff>0</xdr:rowOff>
    </xdr:from>
    <xdr:to>
      <xdr:col>19</xdr:col>
      <xdr:colOff>0</xdr:colOff>
      <xdr:row>33</xdr:row>
      <xdr:rowOff>180975</xdr:rowOff>
    </xdr:to>
    <mc:AlternateContent xmlns:mc="http://schemas.openxmlformats.org/markup-compatibility/2006" xmlns:a14="http://schemas.microsoft.com/office/drawing/2010/main">
      <mc:Choice Requires="a14">
        <xdr:graphicFrame macro="">
          <xdr:nvGraphicFramePr>
            <xdr:cNvPr id="2" name="Month">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5181600" y="333756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586740</xdr:colOff>
      <xdr:row>12</xdr:row>
      <xdr:rowOff>15240</xdr:rowOff>
    </xdr:from>
    <xdr:to>
      <xdr:col>13</xdr:col>
      <xdr:colOff>396240</xdr:colOff>
      <xdr:row>25</xdr:row>
      <xdr:rowOff>83820</xdr:rowOff>
    </xdr:to>
    <xdr:sp macro="" textlink="">
      <xdr:nvSpPr>
        <xdr:cNvPr id="47" name="Rectangle 46">
          <a:extLst>
            <a:ext uri="{FF2B5EF4-FFF2-40B4-BE49-F238E27FC236}">
              <a16:creationId xmlns:a16="http://schemas.microsoft.com/office/drawing/2014/main" id="{00000000-0008-0000-0500-00002F000000}"/>
            </a:ext>
          </a:extLst>
        </xdr:cNvPr>
        <xdr:cNvSpPr/>
      </xdr:nvSpPr>
      <xdr:spPr>
        <a:xfrm>
          <a:off x="4853940" y="1607820"/>
          <a:ext cx="3467100" cy="24460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22860</xdr:colOff>
      <xdr:row>12</xdr:row>
      <xdr:rowOff>15240</xdr:rowOff>
    </xdr:from>
    <xdr:to>
      <xdr:col>7</xdr:col>
      <xdr:colOff>525780</xdr:colOff>
      <xdr:row>25</xdr:row>
      <xdr:rowOff>68580</xdr:rowOff>
    </xdr:to>
    <xdr:sp macro="" textlink="">
      <xdr:nvSpPr>
        <xdr:cNvPr id="51" name="Rectangle 50">
          <a:extLst>
            <a:ext uri="{FF2B5EF4-FFF2-40B4-BE49-F238E27FC236}">
              <a16:creationId xmlns:a16="http://schemas.microsoft.com/office/drawing/2014/main" id="{00000000-0008-0000-0500-000033000000}"/>
            </a:ext>
          </a:extLst>
        </xdr:cNvPr>
        <xdr:cNvSpPr/>
      </xdr:nvSpPr>
      <xdr:spPr>
        <a:xfrm>
          <a:off x="2461260" y="1607820"/>
          <a:ext cx="2331720" cy="243078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190500</xdr:colOff>
      <xdr:row>12</xdr:row>
      <xdr:rowOff>15240</xdr:rowOff>
    </xdr:from>
    <xdr:to>
      <xdr:col>3</xdr:col>
      <xdr:colOff>563880</xdr:colOff>
      <xdr:row>25</xdr:row>
      <xdr:rowOff>60960</xdr:rowOff>
    </xdr:to>
    <xdr:sp macro="" textlink="">
      <xdr:nvSpPr>
        <xdr:cNvPr id="52" name="Rectangle 51">
          <a:extLst>
            <a:ext uri="{FF2B5EF4-FFF2-40B4-BE49-F238E27FC236}">
              <a16:creationId xmlns:a16="http://schemas.microsoft.com/office/drawing/2014/main" id="{00000000-0008-0000-0500-000034000000}"/>
            </a:ext>
          </a:extLst>
        </xdr:cNvPr>
        <xdr:cNvSpPr/>
      </xdr:nvSpPr>
      <xdr:spPr>
        <a:xfrm>
          <a:off x="800100" y="1607820"/>
          <a:ext cx="1592580" cy="242316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175260</xdr:colOff>
      <xdr:row>25</xdr:row>
      <xdr:rowOff>160020</xdr:rowOff>
    </xdr:from>
    <xdr:to>
      <xdr:col>13</xdr:col>
      <xdr:colOff>403860</xdr:colOff>
      <xdr:row>39</xdr:row>
      <xdr:rowOff>30480</xdr:rowOff>
    </xdr:to>
    <xdr:sp macro="" textlink="">
      <xdr:nvSpPr>
        <xdr:cNvPr id="53" name="Rectangle 52">
          <a:extLst>
            <a:ext uri="{FF2B5EF4-FFF2-40B4-BE49-F238E27FC236}">
              <a16:creationId xmlns:a16="http://schemas.microsoft.com/office/drawing/2014/main" id="{00000000-0008-0000-0500-000035000000}"/>
            </a:ext>
          </a:extLst>
        </xdr:cNvPr>
        <xdr:cNvSpPr/>
      </xdr:nvSpPr>
      <xdr:spPr>
        <a:xfrm>
          <a:off x="5052060" y="4130040"/>
          <a:ext cx="3276600" cy="243078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160020</xdr:colOff>
      <xdr:row>25</xdr:row>
      <xdr:rowOff>160020</xdr:rowOff>
    </xdr:from>
    <xdr:to>
      <xdr:col>8</xdr:col>
      <xdr:colOff>99060</xdr:colOff>
      <xdr:row>39</xdr:row>
      <xdr:rowOff>38100</xdr:rowOff>
    </xdr:to>
    <xdr:sp macro="" textlink="">
      <xdr:nvSpPr>
        <xdr:cNvPr id="54" name="Rectangle 53">
          <a:extLst>
            <a:ext uri="{FF2B5EF4-FFF2-40B4-BE49-F238E27FC236}">
              <a16:creationId xmlns:a16="http://schemas.microsoft.com/office/drawing/2014/main" id="{00000000-0008-0000-0500-000036000000}"/>
            </a:ext>
          </a:extLst>
        </xdr:cNvPr>
        <xdr:cNvSpPr/>
      </xdr:nvSpPr>
      <xdr:spPr>
        <a:xfrm>
          <a:off x="769620" y="4130040"/>
          <a:ext cx="4206240" cy="24384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160020</xdr:colOff>
      <xdr:row>0</xdr:row>
      <xdr:rowOff>0</xdr:rowOff>
    </xdr:from>
    <xdr:to>
      <xdr:col>31</xdr:col>
      <xdr:colOff>137160</xdr:colOff>
      <xdr:row>44</xdr:row>
      <xdr:rowOff>167640</xdr:rowOff>
    </xdr:to>
    <xdr:sp macro="" textlink="">
      <xdr:nvSpPr>
        <xdr:cNvPr id="42" name="Moon 41">
          <a:extLst>
            <a:ext uri="{FF2B5EF4-FFF2-40B4-BE49-F238E27FC236}">
              <a16:creationId xmlns:a16="http://schemas.microsoft.com/office/drawing/2014/main" id="{00000000-0008-0000-0500-00002A000000}"/>
            </a:ext>
          </a:extLst>
        </xdr:cNvPr>
        <xdr:cNvSpPr/>
      </xdr:nvSpPr>
      <xdr:spPr>
        <a:xfrm flipH="1">
          <a:off x="10523220" y="0"/>
          <a:ext cx="8511540" cy="7612380"/>
        </a:xfrm>
        <a:prstGeom prst="moon">
          <a:avLst>
            <a:gd name="adj" fmla="val 75150"/>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251460</xdr:colOff>
      <xdr:row>0</xdr:row>
      <xdr:rowOff>0</xdr:rowOff>
    </xdr:from>
    <xdr:to>
      <xdr:col>31</xdr:col>
      <xdr:colOff>228600</xdr:colOff>
      <xdr:row>44</xdr:row>
      <xdr:rowOff>167640</xdr:rowOff>
    </xdr:to>
    <xdr:sp macro="" textlink="">
      <xdr:nvSpPr>
        <xdr:cNvPr id="2" name="Moon 1">
          <a:extLst>
            <a:ext uri="{FF2B5EF4-FFF2-40B4-BE49-F238E27FC236}">
              <a16:creationId xmlns:a16="http://schemas.microsoft.com/office/drawing/2014/main" id="{00000000-0008-0000-0500-000002000000}"/>
            </a:ext>
          </a:extLst>
        </xdr:cNvPr>
        <xdr:cNvSpPr/>
      </xdr:nvSpPr>
      <xdr:spPr>
        <a:xfrm flipH="1">
          <a:off x="10614660" y="0"/>
          <a:ext cx="8511540" cy="7612380"/>
        </a:xfrm>
        <a:prstGeom prst="moon">
          <a:avLst>
            <a:gd name="adj" fmla="val 75150"/>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251460</xdr:colOff>
      <xdr:row>36</xdr:row>
      <xdr:rowOff>121920</xdr:rowOff>
    </xdr:from>
    <xdr:to>
      <xdr:col>26</xdr:col>
      <xdr:colOff>243840</xdr:colOff>
      <xdr:row>39</xdr:row>
      <xdr:rowOff>114300</xdr:rowOff>
    </xdr:to>
    <xdr:sp macro="" textlink="">
      <xdr:nvSpPr>
        <xdr:cNvPr id="4" name="Rectangle 3">
          <a:extLst>
            <a:ext uri="{FF2B5EF4-FFF2-40B4-BE49-F238E27FC236}">
              <a16:creationId xmlns:a16="http://schemas.microsoft.com/office/drawing/2014/main" id="{00000000-0008-0000-0500-000004000000}"/>
            </a:ext>
          </a:extLst>
        </xdr:cNvPr>
        <xdr:cNvSpPr/>
      </xdr:nvSpPr>
      <xdr:spPr>
        <a:xfrm>
          <a:off x="12443460" y="6103620"/>
          <a:ext cx="3649980" cy="54102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0</xdr:colOff>
      <xdr:row>0</xdr:row>
      <xdr:rowOff>0</xdr:rowOff>
    </xdr:from>
    <xdr:to>
      <xdr:col>17</xdr:col>
      <xdr:colOff>167640</xdr:colOff>
      <xdr:row>6</xdr:row>
      <xdr:rowOff>30480</xdr:rowOff>
    </xdr:to>
    <xdr:sp macro="" textlink="">
      <xdr:nvSpPr>
        <xdr:cNvPr id="5" name="Rectangle 4">
          <a:extLst>
            <a:ext uri="{FF2B5EF4-FFF2-40B4-BE49-F238E27FC236}">
              <a16:creationId xmlns:a16="http://schemas.microsoft.com/office/drawing/2014/main" id="{00000000-0008-0000-0500-000005000000}"/>
            </a:ext>
          </a:extLst>
        </xdr:cNvPr>
        <xdr:cNvSpPr/>
      </xdr:nvSpPr>
      <xdr:spPr>
        <a:xfrm>
          <a:off x="0" y="0"/>
          <a:ext cx="10530840" cy="525780"/>
        </a:xfrm>
        <a:prstGeom prst="rect">
          <a:avLst/>
        </a:prstGeom>
        <a:gradFill flip="none" rotWithShape="1">
          <a:gsLst>
            <a:gs pos="0">
              <a:schemeClr val="bg1">
                <a:lumMod val="95000"/>
              </a:schemeClr>
            </a:gs>
            <a:gs pos="51000">
              <a:schemeClr val="bg1"/>
            </a:gs>
            <a:gs pos="100000">
              <a:schemeClr val="bg1">
                <a:lumMod val="95000"/>
              </a:schemeClr>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21</xdr:col>
      <xdr:colOff>457200</xdr:colOff>
      <xdr:row>2</xdr:row>
      <xdr:rowOff>22860</xdr:rowOff>
    </xdr:from>
    <xdr:to>
      <xdr:col>27</xdr:col>
      <xdr:colOff>449580</xdr:colOff>
      <xdr:row>7</xdr:row>
      <xdr:rowOff>53340</xdr:rowOff>
    </xdr:to>
    <xdr:sp macro="" textlink="">
      <xdr:nvSpPr>
        <xdr:cNvPr id="6" name="Rectangle 5">
          <a:extLst>
            <a:ext uri="{FF2B5EF4-FFF2-40B4-BE49-F238E27FC236}">
              <a16:creationId xmlns:a16="http://schemas.microsoft.com/office/drawing/2014/main" id="{00000000-0008-0000-0500-000006000000}"/>
            </a:ext>
          </a:extLst>
        </xdr:cNvPr>
        <xdr:cNvSpPr/>
      </xdr:nvSpPr>
      <xdr:spPr>
        <a:xfrm>
          <a:off x="13258800" y="190500"/>
          <a:ext cx="3649980" cy="54102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0</xdr:colOff>
      <xdr:row>39</xdr:row>
      <xdr:rowOff>99060</xdr:rowOff>
    </xdr:from>
    <xdr:to>
      <xdr:col>0</xdr:col>
      <xdr:colOff>541020</xdr:colOff>
      <xdr:row>43</xdr:row>
      <xdr:rowOff>7620</xdr:rowOff>
    </xdr:to>
    <xdr:sp macro="" textlink="">
      <xdr:nvSpPr>
        <xdr:cNvPr id="20" name="Rectangle: Diagonal Corners Rounded 19">
          <a:extLst>
            <a:ext uri="{FF2B5EF4-FFF2-40B4-BE49-F238E27FC236}">
              <a16:creationId xmlns:a16="http://schemas.microsoft.com/office/drawing/2014/main" id="{00000000-0008-0000-0500-000014000000}"/>
            </a:ext>
          </a:extLst>
        </xdr:cNvPr>
        <xdr:cNvSpPr/>
      </xdr:nvSpPr>
      <xdr:spPr>
        <a:xfrm>
          <a:off x="0" y="6629400"/>
          <a:ext cx="541020" cy="640080"/>
        </a:xfrm>
        <a:prstGeom prst="round2DiagRect">
          <a:avLst>
            <a:gd name="adj1" fmla="val 15715"/>
            <a:gd name="adj2" fmla="val 0"/>
          </a:avLst>
        </a:prstGeom>
        <a:solidFill>
          <a:schemeClr val="bg1">
            <a:lumMod val="95000"/>
          </a:schemeClr>
        </a:solidFill>
        <a:ln>
          <a:noFill/>
        </a:ln>
        <a:effectLst>
          <a:outerShdw blurRad="63500" sx="102000" sy="102000" algn="ctr" rotWithShape="0">
            <a:prstClr val="black">
              <a:alpha val="7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36</xdr:row>
      <xdr:rowOff>175260</xdr:rowOff>
    </xdr:from>
    <xdr:to>
      <xdr:col>0</xdr:col>
      <xdr:colOff>0</xdr:colOff>
      <xdr:row>38</xdr:row>
      <xdr:rowOff>121920</xdr:rowOff>
    </xdr:to>
    <xdr:sp macro="" textlink="">
      <xdr:nvSpPr>
        <xdr:cNvPr id="27" name="TextBox 26">
          <a:extLst>
            <a:ext uri="{FF2B5EF4-FFF2-40B4-BE49-F238E27FC236}">
              <a16:creationId xmlns:a16="http://schemas.microsoft.com/office/drawing/2014/main" id="{00000000-0008-0000-0500-00001B000000}"/>
            </a:ext>
          </a:extLst>
        </xdr:cNvPr>
        <xdr:cNvSpPr txBox="1"/>
      </xdr:nvSpPr>
      <xdr:spPr>
        <a:xfrm>
          <a:off x="0" y="6156960"/>
          <a:ext cx="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t>Total</a:t>
          </a:r>
          <a:r>
            <a:rPr lang="en-US" sz="1200" baseline="0"/>
            <a:t> Revenue</a:t>
          </a:r>
          <a:endParaRPr lang="en-US" sz="1200"/>
        </a:p>
      </xdr:txBody>
    </xdr:sp>
    <xdr:clientData/>
  </xdr:twoCellAnchor>
  <mc:AlternateContent xmlns:mc="http://schemas.openxmlformats.org/markup-compatibility/2006">
    <mc:Choice xmlns:a14="http://schemas.microsoft.com/office/drawing/2010/main" Requires="a14">
      <xdr:twoCellAnchor editAs="oneCell">
        <xdr:from>
          <xdr:col>12</xdr:col>
          <xdr:colOff>15240</xdr:colOff>
          <xdr:row>12</xdr:row>
          <xdr:rowOff>114300</xdr:rowOff>
        </xdr:from>
        <xdr:to>
          <xdr:col>13</xdr:col>
          <xdr:colOff>137160</xdr:colOff>
          <xdr:row>13</xdr:row>
          <xdr:rowOff>144780</xdr:rowOff>
        </xdr:to>
        <xdr:sp macro="" textlink="">
          <xdr:nvSpPr>
            <xdr:cNvPr id="10245" name="Drop Down 5" hidden="1">
              <a:extLst>
                <a:ext uri="{63B3BB69-23CF-44E3-9099-C40C66FF867C}">
                  <a14:compatExt spid="_x0000_s10245"/>
                </a:ext>
                <a:ext uri="{FF2B5EF4-FFF2-40B4-BE49-F238E27FC236}">
                  <a16:creationId xmlns:a16="http://schemas.microsoft.com/office/drawing/2014/main" id="{00000000-0008-0000-05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8</xdr:col>
      <xdr:colOff>53340</xdr:colOff>
      <xdr:row>17</xdr:row>
      <xdr:rowOff>114300</xdr:rowOff>
    </xdr:from>
    <xdr:to>
      <xdr:col>13</xdr:col>
      <xdr:colOff>342900</xdr:colOff>
      <xdr:row>25</xdr:row>
      <xdr:rowOff>106680</xdr:rowOff>
    </xdr:to>
    <xdr:graphicFrame macro="">
      <xdr:nvGraphicFramePr>
        <xdr:cNvPr id="14" name="Chart 13">
          <a:extLst>
            <a:ext uri="{FF2B5EF4-FFF2-40B4-BE49-F238E27FC236}">
              <a16:creationId xmlns:a16="http://schemas.microsoft.com/office/drawing/2014/main" id="{00000000-0008-0000-05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228600</xdr:colOff>
      <xdr:row>7</xdr:row>
      <xdr:rowOff>60960</xdr:rowOff>
    </xdr:from>
    <xdr:to>
      <xdr:col>3</xdr:col>
      <xdr:colOff>213360</xdr:colOff>
      <xdr:row>11</xdr:row>
      <xdr:rowOff>83820</xdr:rowOff>
    </xdr:to>
    <xdr:sp macro="" textlink="">
      <xdr:nvSpPr>
        <xdr:cNvPr id="3" name="Rectangle: Rounded Corners 2">
          <a:extLst>
            <a:ext uri="{FF2B5EF4-FFF2-40B4-BE49-F238E27FC236}">
              <a16:creationId xmlns:a16="http://schemas.microsoft.com/office/drawing/2014/main" id="{00000000-0008-0000-0500-000003000000}"/>
            </a:ext>
          </a:extLst>
        </xdr:cNvPr>
        <xdr:cNvSpPr/>
      </xdr:nvSpPr>
      <xdr:spPr>
        <a:xfrm>
          <a:off x="228600" y="739140"/>
          <a:ext cx="1813560" cy="754380"/>
        </a:xfrm>
        <a:prstGeom prst="roundRect">
          <a:avLst/>
        </a:prstGeom>
        <a:gradFill flip="none" rotWithShape="1">
          <a:gsLst>
            <a:gs pos="0">
              <a:srgbClr val="0070C0"/>
            </a:gs>
            <a:gs pos="62000">
              <a:srgbClr val="333F50"/>
            </a:gs>
            <a:gs pos="100000">
              <a:srgbClr val="333F50"/>
            </a:gs>
          </a:gsLst>
          <a:path path="circle">
            <a:fillToRect l="100000" b="100000"/>
          </a:path>
          <a:tileRect t="-100000" r="-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374333</xdr:colOff>
      <xdr:row>7</xdr:row>
      <xdr:rowOff>167640</xdr:rowOff>
    </xdr:from>
    <xdr:to>
      <xdr:col>1</xdr:col>
      <xdr:colOff>323374</xdr:colOff>
      <xdr:row>10</xdr:row>
      <xdr:rowOff>121920</xdr:rowOff>
    </xdr:to>
    <xdr:sp macro="" textlink="">
      <xdr:nvSpPr>
        <xdr:cNvPr id="7" name="Flowchart: Connector 6">
          <a:extLst>
            <a:ext uri="{FF2B5EF4-FFF2-40B4-BE49-F238E27FC236}">
              <a16:creationId xmlns:a16="http://schemas.microsoft.com/office/drawing/2014/main" id="{00000000-0008-0000-0500-000007000000}"/>
            </a:ext>
          </a:extLst>
        </xdr:cNvPr>
        <xdr:cNvSpPr/>
      </xdr:nvSpPr>
      <xdr:spPr>
        <a:xfrm>
          <a:off x="374333" y="845820"/>
          <a:ext cx="558641" cy="502920"/>
        </a:xfrm>
        <a:prstGeom prst="flowChartConnector">
          <a:avLst/>
        </a:prstGeom>
        <a:solidFill>
          <a:srgbClr val="0070C0">
            <a:alpha val="4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495776</xdr:colOff>
      <xdr:row>8</xdr:row>
      <xdr:rowOff>83210</xdr:rowOff>
    </xdr:from>
    <xdr:to>
      <xdr:col>1</xdr:col>
      <xdr:colOff>177641</xdr:colOff>
      <xdr:row>9</xdr:row>
      <xdr:rowOff>174650</xdr:rowOff>
    </xdr:to>
    <xdr:pic>
      <xdr:nvPicPr>
        <xdr:cNvPr id="11" name="Picture 10">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tretch>
          <a:fillRect/>
        </a:stretch>
      </xdr:blipFill>
      <xdr:spPr>
        <a:xfrm>
          <a:off x="495776" y="944270"/>
          <a:ext cx="291465" cy="274320"/>
        </a:xfrm>
        <a:prstGeom prst="rect">
          <a:avLst/>
        </a:prstGeom>
        <a:noFill/>
      </xdr:spPr>
    </xdr:pic>
    <xdr:clientData/>
  </xdr:twoCellAnchor>
  <xdr:twoCellAnchor>
    <xdr:from>
      <xdr:col>1</xdr:col>
      <xdr:colOff>266700</xdr:colOff>
      <xdr:row>9</xdr:row>
      <xdr:rowOff>152400</xdr:rowOff>
    </xdr:from>
    <xdr:to>
      <xdr:col>3</xdr:col>
      <xdr:colOff>59531</xdr:colOff>
      <xdr:row>11</xdr:row>
      <xdr:rowOff>83820</xdr:rowOff>
    </xdr:to>
    <xdr:sp macro="" textlink="">
      <xdr:nvSpPr>
        <xdr:cNvPr id="26" name="TextBox 25">
          <a:extLst>
            <a:ext uri="{FF2B5EF4-FFF2-40B4-BE49-F238E27FC236}">
              <a16:creationId xmlns:a16="http://schemas.microsoft.com/office/drawing/2014/main" id="{00000000-0008-0000-0500-00001A000000}"/>
            </a:ext>
          </a:extLst>
        </xdr:cNvPr>
        <xdr:cNvSpPr txBox="1"/>
      </xdr:nvSpPr>
      <xdr:spPr>
        <a:xfrm>
          <a:off x="876300" y="1196340"/>
          <a:ext cx="1012031"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chemeClr val="bg1">
                  <a:lumMod val="85000"/>
                </a:schemeClr>
              </a:solidFill>
            </a:rPr>
            <a:t>COGS</a:t>
          </a:r>
          <a:endParaRPr lang="en-US" sz="1100">
            <a:solidFill>
              <a:schemeClr val="bg1">
                <a:lumMod val="85000"/>
              </a:schemeClr>
            </a:solidFill>
          </a:endParaRPr>
        </a:p>
      </xdr:txBody>
    </xdr:sp>
    <xdr:clientData/>
  </xdr:twoCellAnchor>
  <xdr:twoCellAnchor>
    <xdr:from>
      <xdr:col>1</xdr:col>
      <xdr:colOff>258604</xdr:colOff>
      <xdr:row>8</xdr:row>
      <xdr:rowOff>22860</xdr:rowOff>
    </xdr:from>
    <xdr:to>
      <xdr:col>3</xdr:col>
      <xdr:colOff>51435</xdr:colOff>
      <xdr:row>9</xdr:row>
      <xdr:rowOff>137160</xdr:rowOff>
    </xdr:to>
    <xdr:sp macro="" textlink="'A3'!N19">
      <xdr:nvSpPr>
        <xdr:cNvPr id="35" name="TextBox 34">
          <a:extLst>
            <a:ext uri="{FF2B5EF4-FFF2-40B4-BE49-F238E27FC236}">
              <a16:creationId xmlns:a16="http://schemas.microsoft.com/office/drawing/2014/main" id="{00000000-0008-0000-0500-000023000000}"/>
            </a:ext>
          </a:extLst>
        </xdr:cNvPr>
        <xdr:cNvSpPr txBox="1"/>
      </xdr:nvSpPr>
      <xdr:spPr>
        <a:xfrm>
          <a:off x="868204" y="883920"/>
          <a:ext cx="1012031"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E557EC2-3A27-47AB-B6A7-8309BB1CB957}" type="TxLink">
            <a:rPr lang="en-US" sz="2000" b="0" i="0" u="none" strike="noStrike">
              <a:solidFill>
                <a:schemeClr val="bg1">
                  <a:lumMod val="95000"/>
                </a:schemeClr>
              </a:solidFill>
              <a:latin typeface="Calibri"/>
              <a:ea typeface="Calibri"/>
              <a:cs typeface="Calibri"/>
            </a:rPr>
            <a:pPr marL="0" indent="0" algn="ctr"/>
            <a:t>$3.1M</a:t>
          </a:fld>
          <a:endParaRPr lang="en-US" sz="2000" b="0" i="0" u="none" strike="noStrike">
            <a:solidFill>
              <a:schemeClr val="bg1">
                <a:lumMod val="95000"/>
              </a:schemeClr>
            </a:solidFill>
            <a:latin typeface="Calibri"/>
            <a:ea typeface="Calibri"/>
            <a:cs typeface="Calibri"/>
          </a:endParaRPr>
        </a:p>
      </xdr:txBody>
    </xdr:sp>
    <xdr:clientData/>
  </xdr:twoCellAnchor>
  <xdr:twoCellAnchor>
    <xdr:from>
      <xdr:col>3</xdr:col>
      <xdr:colOff>360680</xdr:colOff>
      <xdr:row>7</xdr:row>
      <xdr:rowOff>60960</xdr:rowOff>
    </xdr:from>
    <xdr:to>
      <xdr:col>6</xdr:col>
      <xdr:colOff>414020</xdr:colOff>
      <xdr:row>11</xdr:row>
      <xdr:rowOff>83820</xdr:rowOff>
    </xdr:to>
    <xdr:grpSp>
      <xdr:nvGrpSpPr>
        <xdr:cNvPr id="45" name="Group 44">
          <a:extLst>
            <a:ext uri="{FF2B5EF4-FFF2-40B4-BE49-F238E27FC236}">
              <a16:creationId xmlns:a16="http://schemas.microsoft.com/office/drawing/2014/main" id="{00000000-0008-0000-0500-00002D000000}"/>
            </a:ext>
          </a:extLst>
        </xdr:cNvPr>
        <xdr:cNvGrpSpPr/>
      </xdr:nvGrpSpPr>
      <xdr:grpSpPr>
        <a:xfrm>
          <a:off x="2189480" y="739140"/>
          <a:ext cx="1882140" cy="754380"/>
          <a:chOff x="2125980" y="685800"/>
          <a:chExt cx="1729740" cy="754380"/>
        </a:xfrm>
      </xdr:grpSpPr>
      <xdr:sp macro="" textlink="">
        <xdr:nvSpPr>
          <xdr:cNvPr id="15" name="Rectangle: Rounded Corners 14">
            <a:extLst>
              <a:ext uri="{FF2B5EF4-FFF2-40B4-BE49-F238E27FC236}">
                <a16:creationId xmlns:a16="http://schemas.microsoft.com/office/drawing/2014/main" id="{00000000-0008-0000-0500-00000F000000}"/>
              </a:ext>
            </a:extLst>
          </xdr:cNvPr>
          <xdr:cNvSpPr/>
        </xdr:nvSpPr>
        <xdr:spPr>
          <a:xfrm>
            <a:off x="2125980" y="685800"/>
            <a:ext cx="1706880" cy="754380"/>
          </a:xfrm>
          <a:prstGeom prst="roundRect">
            <a:avLst/>
          </a:prstGeom>
          <a:gradFill flip="none" rotWithShape="1">
            <a:gsLst>
              <a:gs pos="0">
                <a:schemeClr val="bg1">
                  <a:lumMod val="65000"/>
                </a:schemeClr>
              </a:gs>
              <a:gs pos="62000">
                <a:srgbClr val="333F50"/>
              </a:gs>
              <a:gs pos="100000">
                <a:srgbClr val="333F50"/>
              </a:gs>
            </a:gsLst>
            <a:path path="circle">
              <a:fillToRect l="100000" b="100000"/>
            </a:path>
            <a:tileRect t="-100000" r="-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Flowchart: Connector 17">
            <a:extLst>
              <a:ext uri="{FF2B5EF4-FFF2-40B4-BE49-F238E27FC236}">
                <a16:creationId xmlns:a16="http://schemas.microsoft.com/office/drawing/2014/main" id="{00000000-0008-0000-0500-000012000000}"/>
              </a:ext>
            </a:extLst>
          </xdr:cNvPr>
          <xdr:cNvSpPr/>
        </xdr:nvSpPr>
        <xdr:spPr>
          <a:xfrm>
            <a:off x="2260600" y="807720"/>
            <a:ext cx="482600" cy="480060"/>
          </a:xfrm>
          <a:prstGeom prst="flowChartConnector">
            <a:avLst/>
          </a:prstGeom>
          <a:solidFill>
            <a:schemeClr val="bg1">
              <a:lumMod val="50000"/>
              <a:alpha val="4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13" name="Picture 12">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2367420" y="924230"/>
            <a:ext cx="261480" cy="261480"/>
          </a:xfrm>
          <a:prstGeom prst="rect">
            <a:avLst/>
          </a:prstGeom>
          <a:noFill/>
        </xdr:spPr>
      </xdr:pic>
      <xdr:sp macro="" textlink="">
        <xdr:nvSpPr>
          <xdr:cNvPr id="32" name="TextBox 31">
            <a:extLst>
              <a:ext uri="{FF2B5EF4-FFF2-40B4-BE49-F238E27FC236}">
                <a16:creationId xmlns:a16="http://schemas.microsoft.com/office/drawing/2014/main" id="{00000000-0008-0000-0500-000020000000}"/>
              </a:ext>
            </a:extLst>
          </xdr:cNvPr>
          <xdr:cNvSpPr txBox="1"/>
        </xdr:nvSpPr>
        <xdr:spPr>
          <a:xfrm>
            <a:off x="2567940" y="1135380"/>
            <a:ext cx="128778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lumMod val="85000"/>
                  </a:schemeClr>
                </a:solidFill>
              </a:rPr>
              <a:t>Total</a:t>
            </a:r>
            <a:r>
              <a:rPr lang="en-US" sz="1200" baseline="0">
                <a:solidFill>
                  <a:schemeClr val="bg1">
                    <a:lumMod val="85000"/>
                  </a:schemeClr>
                </a:solidFill>
              </a:rPr>
              <a:t> Revenue</a:t>
            </a:r>
            <a:endParaRPr lang="en-US" sz="1200">
              <a:solidFill>
                <a:schemeClr val="bg1">
                  <a:lumMod val="85000"/>
                </a:schemeClr>
              </a:solidFill>
            </a:endParaRPr>
          </a:p>
        </xdr:txBody>
      </xdr:sp>
      <xdr:sp macro="" textlink="'A3'!Z25">
        <xdr:nvSpPr>
          <xdr:cNvPr id="36" name="TextBox 35">
            <a:extLst>
              <a:ext uri="{FF2B5EF4-FFF2-40B4-BE49-F238E27FC236}">
                <a16:creationId xmlns:a16="http://schemas.microsoft.com/office/drawing/2014/main" id="{00000000-0008-0000-0500-000024000000}"/>
              </a:ext>
            </a:extLst>
          </xdr:cNvPr>
          <xdr:cNvSpPr txBox="1"/>
        </xdr:nvSpPr>
        <xdr:spPr>
          <a:xfrm>
            <a:off x="2748280" y="830580"/>
            <a:ext cx="95250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926453D-33B8-4B3C-9840-2C248A52EEBC}" type="TxLink">
              <a:rPr lang="en-US" sz="2000" b="0" i="0" u="none" strike="noStrike">
                <a:solidFill>
                  <a:schemeClr val="bg1">
                    <a:lumMod val="95000"/>
                  </a:schemeClr>
                </a:solidFill>
                <a:latin typeface="Calibri"/>
                <a:ea typeface="Calibri"/>
                <a:cs typeface="Calibri"/>
              </a:rPr>
              <a:pPr marL="0" indent="0" algn="ctr"/>
              <a:t> </a:t>
            </a:fld>
            <a:endParaRPr lang="en-US" sz="2000" b="0" i="0" u="none" strike="noStrike">
              <a:solidFill>
                <a:schemeClr val="bg1">
                  <a:lumMod val="95000"/>
                </a:schemeClr>
              </a:solidFill>
              <a:latin typeface="Calibri"/>
              <a:ea typeface="Calibri"/>
              <a:cs typeface="Calibri"/>
            </a:endParaRPr>
          </a:p>
        </xdr:txBody>
      </xdr:sp>
    </xdr:grpSp>
    <xdr:clientData/>
  </xdr:twoCellAnchor>
  <xdr:twoCellAnchor>
    <xdr:from>
      <xdr:col>6</xdr:col>
      <xdr:colOff>523240</xdr:colOff>
      <xdr:row>7</xdr:row>
      <xdr:rowOff>60960</xdr:rowOff>
    </xdr:from>
    <xdr:to>
      <xdr:col>10</xdr:col>
      <xdr:colOff>43180</xdr:colOff>
      <xdr:row>11</xdr:row>
      <xdr:rowOff>83820</xdr:rowOff>
    </xdr:to>
    <xdr:grpSp>
      <xdr:nvGrpSpPr>
        <xdr:cNvPr id="44" name="Group 43">
          <a:extLst>
            <a:ext uri="{FF2B5EF4-FFF2-40B4-BE49-F238E27FC236}">
              <a16:creationId xmlns:a16="http://schemas.microsoft.com/office/drawing/2014/main" id="{00000000-0008-0000-0500-00002C000000}"/>
            </a:ext>
          </a:extLst>
        </xdr:cNvPr>
        <xdr:cNvGrpSpPr/>
      </xdr:nvGrpSpPr>
      <xdr:grpSpPr>
        <a:xfrm>
          <a:off x="4180840" y="739140"/>
          <a:ext cx="1958340" cy="754380"/>
          <a:chOff x="4023360" y="693420"/>
          <a:chExt cx="1706880" cy="754380"/>
        </a:xfrm>
      </xdr:grpSpPr>
      <xdr:sp macro="" textlink="">
        <xdr:nvSpPr>
          <xdr:cNvPr id="16" name="Rectangle: Rounded Corners 15">
            <a:extLst>
              <a:ext uri="{FF2B5EF4-FFF2-40B4-BE49-F238E27FC236}">
                <a16:creationId xmlns:a16="http://schemas.microsoft.com/office/drawing/2014/main" id="{00000000-0008-0000-0500-000010000000}"/>
              </a:ext>
            </a:extLst>
          </xdr:cNvPr>
          <xdr:cNvSpPr/>
        </xdr:nvSpPr>
        <xdr:spPr>
          <a:xfrm>
            <a:off x="4023360" y="693420"/>
            <a:ext cx="1706880" cy="754380"/>
          </a:xfrm>
          <a:prstGeom prst="roundRect">
            <a:avLst/>
          </a:prstGeom>
          <a:gradFill flip="none" rotWithShape="1">
            <a:gsLst>
              <a:gs pos="0">
                <a:schemeClr val="accent2">
                  <a:lumMod val="40000"/>
                  <a:lumOff val="60000"/>
                </a:schemeClr>
              </a:gs>
              <a:gs pos="62000">
                <a:srgbClr val="333F50"/>
              </a:gs>
              <a:gs pos="100000">
                <a:srgbClr val="333F50"/>
              </a:gs>
            </a:gsLst>
            <a:path path="circle">
              <a:fillToRect l="100000" b="100000"/>
            </a:path>
            <a:tileRect t="-100000" r="-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 name="Flowchart: Connector 18">
            <a:extLst>
              <a:ext uri="{FF2B5EF4-FFF2-40B4-BE49-F238E27FC236}">
                <a16:creationId xmlns:a16="http://schemas.microsoft.com/office/drawing/2014/main" id="{00000000-0008-0000-0500-000013000000}"/>
              </a:ext>
            </a:extLst>
          </xdr:cNvPr>
          <xdr:cNvSpPr/>
        </xdr:nvSpPr>
        <xdr:spPr>
          <a:xfrm>
            <a:off x="4147820" y="822960"/>
            <a:ext cx="492760" cy="472440"/>
          </a:xfrm>
          <a:prstGeom prst="flowChartConnector">
            <a:avLst/>
          </a:prstGeom>
          <a:solidFill>
            <a:schemeClr val="accent2">
              <a:lumMod val="40000"/>
              <a:lumOff val="60000"/>
              <a:alpha val="4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5" name="Picture 24">
            <a:extLst>
              <a:ext uri="{FF2B5EF4-FFF2-40B4-BE49-F238E27FC236}">
                <a16:creationId xmlns:a16="http://schemas.microsoft.com/office/drawing/2014/main" id="{00000000-0008-0000-0500-000019000000}"/>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4244760" y="914630"/>
            <a:ext cx="258660" cy="258660"/>
          </a:xfrm>
          <a:prstGeom prst="rect">
            <a:avLst/>
          </a:prstGeom>
          <a:noFill/>
        </xdr:spPr>
      </xdr:pic>
      <xdr:sp macro="" textlink="">
        <xdr:nvSpPr>
          <xdr:cNvPr id="33" name="TextBox 32">
            <a:extLst>
              <a:ext uri="{FF2B5EF4-FFF2-40B4-BE49-F238E27FC236}">
                <a16:creationId xmlns:a16="http://schemas.microsoft.com/office/drawing/2014/main" id="{00000000-0008-0000-0500-000021000000}"/>
              </a:ext>
            </a:extLst>
          </xdr:cNvPr>
          <xdr:cNvSpPr txBox="1"/>
        </xdr:nvSpPr>
        <xdr:spPr>
          <a:xfrm>
            <a:off x="4556760" y="1150620"/>
            <a:ext cx="110490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lumMod val="85000"/>
                  </a:schemeClr>
                </a:solidFill>
              </a:rPr>
              <a:t>Profit</a:t>
            </a:r>
            <a:r>
              <a:rPr lang="en-US" sz="1200" baseline="0">
                <a:solidFill>
                  <a:schemeClr val="bg1">
                    <a:lumMod val="85000"/>
                  </a:schemeClr>
                </a:solidFill>
              </a:rPr>
              <a:t> Margine</a:t>
            </a:r>
            <a:endParaRPr lang="en-US" sz="1200">
              <a:solidFill>
                <a:schemeClr val="bg1">
                  <a:lumMod val="85000"/>
                </a:schemeClr>
              </a:solidFill>
            </a:endParaRPr>
          </a:p>
        </xdr:txBody>
      </xdr:sp>
      <xdr:sp macro="" textlink="'A3'!Y25">
        <xdr:nvSpPr>
          <xdr:cNvPr id="37" name="TextBox 36">
            <a:extLst>
              <a:ext uri="{FF2B5EF4-FFF2-40B4-BE49-F238E27FC236}">
                <a16:creationId xmlns:a16="http://schemas.microsoft.com/office/drawing/2014/main" id="{00000000-0008-0000-0500-000025000000}"/>
              </a:ext>
            </a:extLst>
          </xdr:cNvPr>
          <xdr:cNvSpPr txBox="1"/>
        </xdr:nvSpPr>
        <xdr:spPr>
          <a:xfrm>
            <a:off x="4665980" y="838200"/>
            <a:ext cx="95250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D069A87-5D6D-4EAB-A4B6-4EDA34351B1B}" type="TxLink">
              <a:rPr lang="en-US" sz="2000" b="0" i="0" u="none" strike="noStrike">
                <a:solidFill>
                  <a:schemeClr val="bg1">
                    <a:lumMod val="95000"/>
                  </a:schemeClr>
                </a:solidFill>
                <a:latin typeface="Calibri"/>
                <a:ea typeface="Calibri"/>
                <a:cs typeface="Calibri"/>
              </a:rPr>
              <a:pPr marL="0" indent="0" algn="ctr"/>
              <a:t> </a:t>
            </a:fld>
            <a:endParaRPr lang="en-US" sz="2000" b="0" i="0" u="none" strike="noStrike">
              <a:solidFill>
                <a:schemeClr val="bg1">
                  <a:lumMod val="95000"/>
                </a:schemeClr>
              </a:solidFill>
              <a:latin typeface="Calibri"/>
              <a:ea typeface="Calibri"/>
              <a:cs typeface="Calibri"/>
            </a:endParaRPr>
          </a:p>
        </xdr:txBody>
      </xdr:sp>
    </xdr:grpSp>
    <xdr:clientData/>
  </xdr:twoCellAnchor>
  <xdr:twoCellAnchor>
    <xdr:from>
      <xdr:col>10</xdr:col>
      <xdr:colOff>152400</xdr:colOff>
      <xdr:row>7</xdr:row>
      <xdr:rowOff>60960</xdr:rowOff>
    </xdr:from>
    <xdr:to>
      <xdr:col>13</xdr:col>
      <xdr:colOff>296487</xdr:colOff>
      <xdr:row>11</xdr:row>
      <xdr:rowOff>83820</xdr:rowOff>
    </xdr:to>
    <xdr:sp macro="" textlink="">
      <xdr:nvSpPr>
        <xdr:cNvPr id="17" name="Rectangle: Rounded Corners 16">
          <a:extLst>
            <a:ext uri="{FF2B5EF4-FFF2-40B4-BE49-F238E27FC236}">
              <a16:creationId xmlns:a16="http://schemas.microsoft.com/office/drawing/2014/main" id="{00000000-0008-0000-0500-000011000000}"/>
            </a:ext>
          </a:extLst>
        </xdr:cNvPr>
        <xdr:cNvSpPr/>
      </xdr:nvSpPr>
      <xdr:spPr>
        <a:xfrm>
          <a:off x="6248400" y="739140"/>
          <a:ext cx="1972887" cy="754380"/>
        </a:xfrm>
        <a:prstGeom prst="roundRect">
          <a:avLst/>
        </a:prstGeom>
        <a:gradFill flip="none" rotWithShape="1">
          <a:gsLst>
            <a:gs pos="0">
              <a:schemeClr val="accent6">
                <a:lumMod val="60000"/>
                <a:lumOff val="40000"/>
              </a:schemeClr>
            </a:gs>
            <a:gs pos="62000">
              <a:srgbClr val="333F50"/>
            </a:gs>
            <a:gs pos="100000">
              <a:srgbClr val="333F50"/>
            </a:gs>
          </a:gsLst>
          <a:path path="circle">
            <a:fillToRect l="100000" b="100000"/>
          </a:path>
          <a:tileRect t="-100000" r="-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302128</xdr:colOff>
      <xdr:row>7</xdr:row>
      <xdr:rowOff>175260</xdr:rowOff>
    </xdr:from>
    <xdr:to>
      <xdr:col>11</xdr:col>
      <xdr:colOff>256210</xdr:colOff>
      <xdr:row>10</xdr:row>
      <xdr:rowOff>114300</xdr:rowOff>
    </xdr:to>
    <xdr:sp macro="" textlink="">
      <xdr:nvSpPr>
        <xdr:cNvPr id="21" name="Flowchart: Connector 20">
          <a:extLst>
            <a:ext uri="{FF2B5EF4-FFF2-40B4-BE49-F238E27FC236}">
              <a16:creationId xmlns:a16="http://schemas.microsoft.com/office/drawing/2014/main" id="{00000000-0008-0000-0500-000015000000}"/>
            </a:ext>
          </a:extLst>
        </xdr:cNvPr>
        <xdr:cNvSpPr/>
      </xdr:nvSpPr>
      <xdr:spPr>
        <a:xfrm>
          <a:off x="6398128" y="853440"/>
          <a:ext cx="563682" cy="487680"/>
        </a:xfrm>
        <a:prstGeom prst="flowChartConnector">
          <a:avLst/>
        </a:prstGeom>
        <a:solidFill>
          <a:schemeClr val="accent6">
            <a:lumMod val="60000"/>
            <a:lumOff val="40000"/>
            <a:alpha val="4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412471</xdr:colOff>
      <xdr:row>8</xdr:row>
      <xdr:rowOff>98965</xdr:rowOff>
    </xdr:from>
    <xdr:to>
      <xdr:col>11</xdr:col>
      <xdr:colOff>141714</xdr:colOff>
      <xdr:row>10</xdr:row>
      <xdr:rowOff>26361</xdr:rowOff>
    </xdr:to>
    <xdr:pic>
      <xdr:nvPicPr>
        <xdr:cNvPr id="23" name="Picture 22">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5" cstate="print">
          <a:lum bright="70000" contrast="-70000"/>
          <a:extLst>
            <a:ext uri="{28A0092B-C50C-407E-A947-70E740481C1C}">
              <a14:useLocalDpi xmlns:a14="http://schemas.microsoft.com/office/drawing/2010/main" val="0"/>
            </a:ext>
          </a:extLst>
        </a:blip>
        <a:stretch>
          <a:fillRect/>
        </a:stretch>
      </xdr:blipFill>
      <xdr:spPr>
        <a:xfrm>
          <a:off x="6508471" y="960025"/>
          <a:ext cx="338843" cy="293156"/>
        </a:xfrm>
        <a:prstGeom prst="rect">
          <a:avLst/>
        </a:prstGeom>
        <a:noFill/>
      </xdr:spPr>
    </xdr:pic>
    <xdr:clientData/>
  </xdr:twoCellAnchor>
  <xdr:twoCellAnchor>
    <xdr:from>
      <xdr:col>11</xdr:col>
      <xdr:colOff>44829</xdr:colOff>
      <xdr:row>9</xdr:row>
      <xdr:rowOff>144780</xdr:rowOff>
    </xdr:from>
    <xdr:to>
      <xdr:col>13</xdr:col>
      <xdr:colOff>358140</xdr:colOff>
      <xdr:row>11</xdr:row>
      <xdr:rowOff>76200</xdr:rowOff>
    </xdr:to>
    <xdr:sp macro="" textlink="">
      <xdr:nvSpPr>
        <xdr:cNvPr id="34" name="TextBox 33">
          <a:extLst>
            <a:ext uri="{FF2B5EF4-FFF2-40B4-BE49-F238E27FC236}">
              <a16:creationId xmlns:a16="http://schemas.microsoft.com/office/drawing/2014/main" id="{00000000-0008-0000-0500-000022000000}"/>
            </a:ext>
          </a:extLst>
        </xdr:cNvPr>
        <xdr:cNvSpPr txBox="1"/>
      </xdr:nvSpPr>
      <xdr:spPr>
        <a:xfrm>
          <a:off x="6750429" y="1188720"/>
          <a:ext cx="1532511"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lumMod val="85000"/>
                </a:schemeClr>
              </a:solidFill>
            </a:rPr>
            <a:t>% Profit</a:t>
          </a:r>
          <a:r>
            <a:rPr lang="en-US" sz="1200" baseline="0">
              <a:solidFill>
                <a:schemeClr val="bg1">
                  <a:lumMod val="85000"/>
                </a:schemeClr>
              </a:solidFill>
            </a:rPr>
            <a:t> Margine</a:t>
          </a:r>
          <a:endParaRPr lang="en-US" sz="1200">
            <a:solidFill>
              <a:schemeClr val="bg1">
                <a:lumMod val="85000"/>
              </a:schemeClr>
            </a:solidFill>
          </a:endParaRPr>
        </a:p>
      </xdr:txBody>
    </xdr:sp>
    <xdr:clientData/>
  </xdr:twoCellAnchor>
  <xdr:twoCellAnchor>
    <xdr:from>
      <xdr:col>13</xdr:col>
      <xdr:colOff>518160</xdr:colOff>
      <xdr:row>6</xdr:row>
      <xdr:rowOff>175260</xdr:rowOff>
    </xdr:from>
    <xdr:to>
      <xdr:col>20</xdr:col>
      <xdr:colOff>266701</xdr:colOff>
      <xdr:row>39</xdr:row>
      <xdr:rowOff>22860</xdr:rowOff>
    </xdr:to>
    <xdr:grpSp>
      <xdr:nvGrpSpPr>
        <xdr:cNvPr id="39" name="Group 38">
          <a:extLst>
            <a:ext uri="{FF2B5EF4-FFF2-40B4-BE49-F238E27FC236}">
              <a16:creationId xmlns:a16="http://schemas.microsoft.com/office/drawing/2014/main" id="{00000000-0008-0000-0500-000027000000}"/>
            </a:ext>
          </a:extLst>
        </xdr:cNvPr>
        <xdr:cNvGrpSpPr/>
      </xdr:nvGrpSpPr>
      <xdr:grpSpPr>
        <a:xfrm>
          <a:off x="8442960" y="670560"/>
          <a:ext cx="4015741" cy="5882640"/>
          <a:chOff x="8336279" y="670560"/>
          <a:chExt cx="4122421" cy="5920740"/>
        </a:xfrm>
        <a:solidFill>
          <a:schemeClr val="accent5">
            <a:lumMod val="50000"/>
          </a:schemeClr>
        </a:solidFill>
      </xdr:grpSpPr>
      <xdr:grpSp>
        <xdr:nvGrpSpPr>
          <xdr:cNvPr id="30" name="Group 29">
            <a:extLst>
              <a:ext uri="{FF2B5EF4-FFF2-40B4-BE49-F238E27FC236}">
                <a16:creationId xmlns:a16="http://schemas.microsoft.com/office/drawing/2014/main" id="{00000000-0008-0000-0500-00001E000000}"/>
              </a:ext>
            </a:extLst>
          </xdr:cNvPr>
          <xdr:cNvGrpSpPr/>
        </xdr:nvGrpSpPr>
        <xdr:grpSpPr>
          <a:xfrm>
            <a:off x="8336279" y="670560"/>
            <a:ext cx="3406140" cy="5920740"/>
            <a:chOff x="8275322" y="655320"/>
            <a:chExt cx="3520440" cy="5920740"/>
          </a:xfrm>
          <a:grpFill/>
        </xdr:grpSpPr>
        <xdr:sp macro="" textlink="">
          <xdr:nvSpPr>
            <xdr:cNvPr id="28" name="Rectangle: Diagonal Corners Rounded 27">
              <a:extLst>
                <a:ext uri="{FF2B5EF4-FFF2-40B4-BE49-F238E27FC236}">
                  <a16:creationId xmlns:a16="http://schemas.microsoft.com/office/drawing/2014/main" id="{00000000-0008-0000-0500-00001C000000}"/>
                </a:ext>
              </a:extLst>
            </xdr:cNvPr>
            <xdr:cNvSpPr/>
          </xdr:nvSpPr>
          <xdr:spPr>
            <a:xfrm>
              <a:off x="8275322" y="655320"/>
              <a:ext cx="2461259" cy="5920740"/>
            </a:xfrm>
            <a:prstGeom prst="round2DiagRect">
              <a:avLst>
                <a:gd name="adj1" fmla="val 13261"/>
                <a:gd name="adj2" fmla="val 0"/>
              </a:avLst>
            </a:prstGeom>
            <a:grpFill/>
            <a:ln>
              <a:solidFill>
                <a:schemeClr val="accent5">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Rectangle 28">
              <a:extLst>
                <a:ext uri="{FF2B5EF4-FFF2-40B4-BE49-F238E27FC236}">
                  <a16:creationId xmlns:a16="http://schemas.microsoft.com/office/drawing/2014/main" id="{00000000-0008-0000-0500-00001D000000}"/>
                </a:ext>
              </a:extLst>
            </xdr:cNvPr>
            <xdr:cNvSpPr/>
          </xdr:nvSpPr>
          <xdr:spPr>
            <a:xfrm>
              <a:off x="10294621" y="975360"/>
              <a:ext cx="960120" cy="5227320"/>
            </a:xfrm>
            <a:prstGeom prst="rect">
              <a:avLst/>
            </a:prstGeom>
            <a:grpFill/>
            <a:ln>
              <a:solidFill>
                <a:schemeClr val="accent5">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1" name="Rectangle 40">
              <a:extLst>
                <a:ext uri="{FF2B5EF4-FFF2-40B4-BE49-F238E27FC236}">
                  <a16:creationId xmlns:a16="http://schemas.microsoft.com/office/drawing/2014/main" id="{00000000-0008-0000-0500-000029000000}"/>
                </a:ext>
              </a:extLst>
            </xdr:cNvPr>
            <xdr:cNvSpPr/>
          </xdr:nvSpPr>
          <xdr:spPr>
            <a:xfrm>
              <a:off x="10599422" y="1310640"/>
              <a:ext cx="876300" cy="4549140"/>
            </a:xfrm>
            <a:prstGeom prst="rect">
              <a:avLst/>
            </a:prstGeom>
            <a:grpFill/>
            <a:ln>
              <a:solidFill>
                <a:schemeClr val="accent5">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3" name="Rectangle 42">
              <a:extLst>
                <a:ext uri="{FF2B5EF4-FFF2-40B4-BE49-F238E27FC236}">
                  <a16:creationId xmlns:a16="http://schemas.microsoft.com/office/drawing/2014/main" id="{00000000-0008-0000-0500-00002B000000}"/>
                </a:ext>
              </a:extLst>
            </xdr:cNvPr>
            <xdr:cNvSpPr/>
          </xdr:nvSpPr>
          <xdr:spPr>
            <a:xfrm>
              <a:off x="10919462" y="1706880"/>
              <a:ext cx="876300" cy="3840481"/>
            </a:xfrm>
            <a:prstGeom prst="rect">
              <a:avLst/>
            </a:prstGeom>
            <a:grpFill/>
            <a:ln>
              <a:solidFill>
                <a:schemeClr val="accent5">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31" name="Oval 30">
            <a:extLst>
              <a:ext uri="{FF2B5EF4-FFF2-40B4-BE49-F238E27FC236}">
                <a16:creationId xmlns:a16="http://schemas.microsoft.com/office/drawing/2014/main" id="{00000000-0008-0000-0500-00001F000000}"/>
              </a:ext>
            </a:extLst>
          </xdr:cNvPr>
          <xdr:cNvSpPr/>
        </xdr:nvSpPr>
        <xdr:spPr>
          <a:xfrm>
            <a:off x="11178540" y="2042160"/>
            <a:ext cx="1280160" cy="3314700"/>
          </a:xfrm>
          <a:prstGeom prst="ellipse">
            <a:avLst/>
          </a:prstGeom>
          <a:grpFill/>
          <a:ln>
            <a:solidFill>
              <a:schemeClr val="accent5">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304800</xdr:colOff>
      <xdr:row>12</xdr:row>
      <xdr:rowOff>68580</xdr:rowOff>
    </xdr:from>
    <xdr:to>
      <xdr:col>9</xdr:col>
      <xdr:colOff>152400</xdr:colOff>
      <xdr:row>13</xdr:row>
      <xdr:rowOff>152400</xdr:rowOff>
    </xdr:to>
    <xdr:sp macro="" textlink="">
      <xdr:nvSpPr>
        <xdr:cNvPr id="48" name="TextBox 47">
          <a:extLst>
            <a:ext uri="{FF2B5EF4-FFF2-40B4-BE49-F238E27FC236}">
              <a16:creationId xmlns:a16="http://schemas.microsoft.com/office/drawing/2014/main" id="{00000000-0008-0000-0500-000030000000}"/>
            </a:ext>
          </a:extLst>
        </xdr:cNvPr>
        <xdr:cNvSpPr txBox="1"/>
      </xdr:nvSpPr>
      <xdr:spPr>
        <a:xfrm>
          <a:off x="5181600" y="1661160"/>
          <a:ext cx="4572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tx1">
                  <a:lumMod val="65000"/>
                  <a:lumOff val="35000"/>
                </a:schemeClr>
              </a:solidFill>
            </a:rPr>
            <a:t>Top </a:t>
          </a:r>
        </a:p>
      </xdr:txBody>
    </xdr:sp>
    <xdr:clientData/>
  </xdr:twoCellAnchor>
  <xdr:twoCellAnchor>
    <xdr:from>
      <xdr:col>9</xdr:col>
      <xdr:colOff>525780</xdr:colOff>
      <xdr:row>12</xdr:row>
      <xdr:rowOff>76200</xdr:rowOff>
    </xdr:from>
    <xdr:to>
      <xdr:col>10</xdr:col>
      <xdr:colOff>594360</xdr:colOff>
      <xdr:row>13</xdr:row>
      <xdr:rowOff>121920</xdr:rowOff>
    </xdr:to>
    <xdr:sp macro="" textlink="">
      <xdr:nvSpPr>
        <xdr:cNvPr id="57" name="TextBox 56">
          <a:extLst>
            <a:ext uri="{FF2B5EF4-FFF2-40B4-BE49-F238E27FC236}">
              <a16:creationId xmlns:a16="http://schemas.microsoft.com/office/drawing/2014/main" id="{00000000-0008-0000-0500-000039000000}"/>
            </a:ext>
          </a:extLst>
        </xdr:cNvPr>
        <xdr:cNvSpPr txBox="1"/>
      </xdr:nvSpPr>
      <xdr:spPr>
        <a:xfrm>
          <a:off x="6012180" y="1668780"/>
          <a:ext cx="67818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tx1">
                  <a:lumMod val="65000"/>
                  <a:lumOff val="35000"/>
                </a:schemeClr>
              </a:solidFill>
            </a:rPr>
            <a:t>Bottom</a:t>
          </a:r>
        </a:p>
      </xdr:txBody>
    </xdr:sp>
    <xdr:clientData/>
  </xdr:twoCellAnchor>
  <mc:AlternateContent xmlns:mc="http://schemas.openxmlformats.org/markup-compatibility/2006">
    <mc:Choice xmlns:a14="http://schemas.microsoft.com/office/drawing/2010/main" Requires="a14">
      <xdr:twoCellAnchor editAs="oneCell">
        <xdr:from>
          <xdr:col>9</xdr:col>
          <xdr:colOff>45720</xdr:colOff>
          <xdr:row>12</xdr:row>
          <xdr:rowOff>99060</xdr:rowOff>
        </xdr:from>
        <xdr:to>
          <xdr:col>9</xdr:col>
          <xdr:colOff>320040</xdr:colOff>
          <xdr:row>13</xdr:row>
          <xdr:rowOff>152400</xdr:rowOff>
        </xdr:to>
        <xdr:sp macro="" textlink="">
          <xdr:nvSpPr>
            <xdr:cNvPr id="10243" name="Option Button 3" hidden="1">
              <a:extLst>
                <a:ext uri="{63B3BB69-23CF-44E3-9099-C40C66FF867C}">
                  <a14:compatExt spid="_x0000_s10243"/>
                </a:ext>
                <a:ext uri="{FF2B5EF4-FFF2-40B4-BE49-F238E27FC236}">
                  <a16:creationId xmlns:a16="http://schemas.microsoft.com/office/drawing/2014/main" id="{00000000-0008-0000-0500-000003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525780</xdr:colOff>
          <xdr:row>12</xdr:row>
          <xdr:rowOff>106680</xdr:rowOff>
        </xdr:from>
        <xdr:to>
          <xdr:col>11</xdr:col>
          <xdr:colOff>129540</xdr:colOff>
          <xdr:row>13</xdr:row>
          <xdr:rowOff>129540</xdr:rowOff>
        </xdr:to>
        <xdr:sp macro="" textlink="">
          <xdr:nvSpPr>
            <xdr:cNvPr id="10244" name="Option Button 4" hidden="1">
              <a:extLst>
                <a:ext uri="{63B3BB69-23CF-44E3-9099-C40C66FF867C}">
                  <a14:compatExt spid="_x0000_s10244"/>
                </a:ext>
                <a:ext uri="{FF2B5EF4-FFF2-40B4-BE49-F238E27FC236}">
                  <a16:creationId xmlns:a16="http://schemas.microsoft.com/office/drawing/2014/main" id="{00000000-0008-0000-0500-000004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327660</xdr:colOff>
      <xdr:row>13</xdr:row>
      <xdr:rowOff>160020</xdr:rowOff>
    </xdr:from>
    <xdr:to>
      <xdr:col>13</xdr:col>
      <xdr:colOff>464820</xdr:colOff>
      <xdr:row>15</xdr:row>
      <xdr:rowOff>60960</xdr:rowOff>
    </xdr:to>
    <xdr:sp macro="" textlink="'A3'!Q34">
      <xdr:nvSpPr>
        <xdr:cNvPr id="58" name="TextBox 57">
          <a:extLst>
            <a:ext uri="{FF2B5EF4-FFF2-40B4-BE49-F238E27FC236}">
              <a16:creationId xmlns:a16="http://schemas.microsoft.com/office/drawing/2014/main" id="{00000000-0008-0000-0500-00003A000000}"/>
            </a:ext>
          </a:extLst>
        </xdr:cNvPr>
        <xdr:cNvSpPr txBox="1"/>
      </xdr:nvSpPr>
      <xdr:spPr>
        <a:xfrm>
          <a:off x="5204460" y="1935480"/>
          <a:ext cx="318516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883CCD2-DB53-4A44-8E86-68F2151F4AE8}" type="TxLink">
            <a:rPr lang="en-US" sz="1400" b="0" i="0" u="none" strike="noStrike">
              <a:solidFill>
                <a:schemeClr val="tx1">
                  <a:lumMod val="65000"/>
                  <a:lumOff val="35000"/>
                </a:schemeClr>
              </a:solidFill>
              <a:latin typeface="Calibri"/>
              <a:ea typeface="Calibri"/>
              <a:cs typeface="Calibri"/>
            </a:rPr>
            <a:pPr/>
            <a:t> </a:t>
          </a:fld>
          <a:endParaRPr lang="en-US" sz="1600">
            <a:solidFill>
              <a:schemeClr val="tx1">
                <a:lumMod val="65000"/>
                <a:lumOff val="35000"/>
              </a:schemeClr>
            </a:solidFill>
          </a:endParaRPr>
        </a:p>
      </xdr:txBody>
    </xdr:sp>
    <xdr:clientData/>
  </xdr:twoCellAnchor>
  <xdr:twoCellAnchor>
    <xdr:from>
      <xdr:col>8</xdr:col>
      <xdr:colOff>213361</xdr:colOff>
      <xdr:row>14</xdr:row>
      <xdr:rowOff>53340</xdr:rowOff>
    </xdr:from>
    <xdr:to>
      <xdr:col>8</xdr:col>
      <xdr:colOff>373380</xdr:colOff>
      <xdr:row>15</xdr:row>
      <xdr:rowOff>7620</xdr:rowOff>
    </xdr:to>
    <xdr:sp macro="" textlink="">
      <xdr:nvSpPr>
        <xdr:cNvPr id="59" name="Flowchart: Connector 58">
          <a:extLst>
            <a:ext uri="{FF2B5EF4-FFF2-40B4-BE49-F238E27FC236}">
              <a16:creationId xmlns:a16="http://schemas.microsoft.com/office/drawing/2014/main" id="{00000000-0008-0000-0500-00003B000000}"/>
            </a:ext>
          </a:extLst>
        </xdr:cNvPr>
        <xdr:cNvSpPr/>
      </xdr:nvSpPr>
      <xdr:spPr>
        <a:xfrm>
          <a:off x="5090161" y="2011680"/>
          <a:ext cx="160019" cy="137160"/>
        </a:xfrm>
        <a:prstGeom prst="flowChartConnector">
          <a:avLst/>
        </a:prstGeom>
        <a:solidFill>
          <a:schemeClr val="bg1">
            <a:lumMod val="50000"/>
            <a:alpha val="43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381000</xdr:colOff>
      <xdr:row>14</xdr:row>
      <xdr:rowOff>175260</xdr:rowOff>
    </xdr:from>
    <xdr:to>
      <xdr:col>10</xdr:col>
      <xdr:colOff>182880</xdr:colOff>
      <xdr:row>17</xdr:row>
      <xdr:rowOff>76200</xdr:rowOff>
    </xdr:to>
    <xdr:sp macro="" textlink="'A3'!C29">
      <xdr:nvSpPr>
        <xdr:cNvPr id="60" name="TextBox 59">
          <a:extLst>
            <a:ext uri="{FF2B5EF4-FFF2-40B4-BE49-F238E27FC236}">
              <a16:creationId xmlns:a16="http://schemas.microsoft.com/office/drawing/2014/main" id="{00000000-0008-0000-0500-00003C000000}"/>
            </a:ext>
          </a:extLst>
        </xdr:cNvPr>
        <xdr:cNvSpPr txBox="1"/>
      </xdr:nvSpPr>
      <xdr:spPr>
        <a:xfrm>
          <a:off x="5257800" y="2133600"/>
          <a:ext cx="1021080" cy="449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608C556-1D8A-42AB-B34F-C83C4A49D3DF}" type="TxLink">
            <a:rPr lang="en-US" sz="1100" baseline="0">
              <a:solidFill>
                <a:schemeClr val="tx1">
                  <a:lumMod val="65000"/>
                  <a:lumOff val="35000"/>
                </a:schemeClr>
              </a:solidFill>
              <a:latin typeface="+mn-lt"/>
              <a:ea typeface="+mn-ea"/>
              <a:cs typeface="+mn-cs"/>
            </a:rPr>
            <a:pPr marL="0" indent="0"/>
            <a:t>Total Sales Locations</a:t>
          </a:fld>
          <a:endParaRPr lang="en-US" sz="1100" baseline="0">
            <a:solidFill>
              <a:schemeClr val="tx1">
                <a:lumMod val="65000"/>
                <a:lumOff val="35000"/>
              </a:schemeClr>
            </a:solidFill>
            <a:latin typeface="+mn-lt"/>
            <a:ea typeface="+mn-ea"/>
            <a:cs typeface="+mn-cs"/>
          </a:endParaRPr>
        </a:p>
      </xdr:txBody>
    </xdr:sp>
    <xdr:clientData/>
  </xdr:twoCellAnchor>
  <xdr:twoCellAnchor>
    <xdr:from>
      <xdr:col>9</xdr:col>
      <xdr:colOff>563880</xdr:colOff>
      <xdr:row>14</xdr:row>
      <xdr:rowOff>144780</xdr:rowOff>
    </xdr:from>
    <xdr:to>
      <xdr:col>11</xdr:col>
      <xdr:colOff>114300</xdr:colOff>
      <xdr:row>17</xdr:row>
      <xdr:rowOff>30480</xdr:rowOff>
    </xdr:to>
    <xdr:sp macro="" textlink="'A3'!C30">
      <xdr:nvSpPr>
        <xdr:cNvPr id="61" name="TextBox 60">
          <a:extLst>
            <a:ext uri="{FF2B5EF4-FFF2-40B4-BE49-F238E27FC236}">
              <a16:creationId xmlns:a16="http://schemas.microsoft.com/office/drawing/2014/main" id="{00000000-0008-0000-0500-00003D000000}"/>
            </a:ext>
          </a:extLst>
        </xdr:cNvPr>
        <xdr:cNvSpPr txBox="1"/>
      </xdr:nvSpPr>
      <xdr:spPr>
        <a:xfrm>
          <a:off x="6050280" y="2103120"/>
          <a:ext cx="769620" cy="4343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9941572-E138-4565-BC7E-791451730D59}" type="TxLink">
            <a:rPr lang="en-US" sz="2800" b="1" i="0" u="none" strike="noStrike">
              <a:solidFill>
                <a:srgbClr val="1F95B3"/>
              </a:solidFill>
              <a:latin typeface="Calibri"/>
              <a:ea typeface="Calibri"/>
              <a:cs typeface="Calibri"/>
            </a:rPr>
            <a:pPr/>
            <a:t>20</a:t>
          </a:fld>
          <a:endParaRPr lang="en-US" sz="5400" b="1">
            <a:solidFill>
              <a:srgbClr val="1F95B3"/>
            </a:solidFill>
          </a:endParaRPr>
        </a:p>
      </xdr:txBody>
    </xdr:sp>
    <xdr:clientData/>
  </xdr:twoCellAnchor>
  <xdr:twoCellAnchor>
    <xdr:from>
      <xdr:col>8</xdr:col>
      <xdr:colOff>259078</xdr:colOff>
      <xdr:row>15</xdr:row>
      <xdr:rowOff>30480</xdr:rowOff>
    </xdr:from>
    <xdr:to>
      <xdr:col>8</xdr:col>
      <xdr:colOff>320039</xdr:colOff>
      <xdr:row>16</xdr:row>
      <xdr:rowOff>137160</xdr:rowOff>
    </xdr:to>
    <xdr:sp macro="" textlink="">
      <xdr:nvSpPr>
        <xdr:cNvPr id="62" name="Rectangle 61">
          <a:extLst>
            <a:ext uri="{FF2B5EF4-FFF2-40B4-BE49-F238E27FC236}">
              <a16:creationId xmlns:a16="http://schemas.microsoft.com/office/drawing/2014/main" id="{00000000-0008-0000-0500-00003E000000}"/>
            </a:ext>
          </a:extLst>
        </xdr:cNvPr>
        <xdr:cNvSpPr/>
      </xdr:nvSpPr>
      <xdr:spPr>
        <a:xfrm flipH="1">
          <a:off x="5135878" y="2171700"/>
          <a:ext cx="60961" cy="289560"/>
        </a:xfrm>
        <a:prstGeom prst="rect">
          <a:avLst/>
        </a:prstGeom>
        <a:solidFill>
          <a:srgbClr val="1F95B3">
            <a:alpha val="47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121920</xdr:colOff>
      <xdr:row>12</xdr:row>
      <xdr:rowOff>7620</xdr:rowOff>
    </xdr:from>
    <xdr:to>
      <xdr:col>1</xdr:col>
      <xdr:colOff>91440</xdr:colOff>
      <xdr:row>25</xdr:row>
      <xdr:rowOff>38100</xdr:rowOff>
    </xdr:to>
    <xdr:sp macro="" textlink="">
      <xdr:nvSpPr>
        <xdr:cNvPr id="49" name="Rectangle: Diagonal Corners Rounded 48">
          <a:extLst>
            <a:ext uri="{FF2B5EF4-FFF2-40B4-BE49-F238E27FC236}">
              <a16:creationId xmlns:a16="http://schemas.microsoft.com/office/drawing/2014/main" id="{00000000-0008-0000-0500-000031000000}"/>
            </a:ext>
          </a:extLst>
        </xdr:cNvPr>
        <xdr:cNvSpPr/>
      </xdr:nvSpPr>
      <xdr:spPr>
        <a:xfrm>
          <a:off x="121920" y="1600200"/>
          <a:ext cx="579120" cy="2407920"/>
        </a:xfrm>
        <a:prstGeom prst="round2DiagRect">
          <a:avLst/>
        </a:prstGeom>
        <a:gradFill flip="none" rotWithShape="1">
          <a:gsLst>
            <a:gs pos="0">
              <a:schemeClr val="bg1">
                <a:lumMod val="85000"/>
              </a:schemeClr>
            </a:gs>
            <a:gs pos="29000">
              <a:srgbClr val="1F95B3"/>
            </a:gs>
            <a:gs pos="100000">
              <a:srgbClr val="333F50"/>
            </a:gs>
          </a:gsLst>
          <a:path path="circle">
            <a:fillToRect l="100000" b="100000"/>
          </a:path>
          <a:tileRect t="-100000" r="-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indent="0" algn="ctr"/>
          <a:r>
            <a:rPr lang="en-US" sz="1800" b="1">
              <a:solidFill>
                <a:schemeClr val="bg1">
                  <a:lumMod val="95000"/>
                </a:schemeClr>
              </a:solidFill>
              <a:latin typeface="+mn-lt"/>
              <a:ea typeface="+mn-ea"/>
              <a:cs typeface="+mn-cs"/>
            </a:rPr>
            <a:t>Customer Analysis</a:t>
          </a:r>
        </a:p>
      </xdr:txBody>
    </xdr:sp>
    <xdr:clientData/>
  </xdr:twoCellAnchor>
  <xdr:twoCellAnchor>
    <xdr:from>
      <xdr:col>0</xdr:col>
      <xdr:colOff>114300</xdr:colOff>
      <xdr:row>26</xdr:row>
      <xdr:rowOff>0</xdr:rowOff>
    </xdr:from>
    <xdr:to>
      <xdr:col>1</xdr:col>
      <xdr:colOff>83820</xdr:colOff>
      <xdr:row>39</xdr:row>
      <xdr:rowOff>30480</xdr:rowOff>
    </xdr:to>
    <xdr:sp macro="" textlink="">
      <xdr:nvSpPr>
        <xdr:cNvPr id="64" name="Rectangle: Diagonal Corners Rounded 63">
          <a:extLst>
            <a:ext uri="{FF2B5EF4-FFF2-40B4-BE49-F238E27FC236}">
              <a16:creationId xmlns:a16="http://schemas.microsoft.com/office/drawing/2014/main" id="{00000000-0008-0000-0500-000040000000}"/>
            </a:ext>
          </a:extLst>
        </xdr:cNvPr>
        <xdr:cNvSpPr/>
      </xdr:nvSpPr>
      <xdr:spPr>
        <a:xfrm>
          <a:off x="114300" y="4152900"/>
          <a:ext cx="579120" cy="2407920"/>
        </a:xfrm>
        <a:prstGeom prst="round2DiagRect">
          <a:avLst/>
        </a:prstGeom>
        <a:gradFill flip="none" rotWithShape="1">
          <a:gsLst>
            <a:gs pos="0">
              <a:schemeClr val="bg1">
                <a:lumMod val="85000"/>
              </a:schemeClr>
            </a:gs>
            <a:gs pos="29000">
              <a:srgbClr val="1F95B3"/>
            </a:gs>
            <a:gs pos="100000">
              <a:srgbClr val="333F50"/>
            </a:gs>
          </a:gsLst>
          <a:path path="circle">
            <a:fillToRect l="100000" b="100000"/>
          </a:path>
          <a:tileRect t="-100000" r="-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indent="0" algn="ctr"/>
          <a:r>
            <a:rPr lang="en-US" sz="2000" b="1" baseline="0">
              <a:solidFill>
                <a:schemeClr val="bg1">
                  <a:lumMod val="95000"/>
                </a:schemeClr>
              </a:solidFill>
              <a:latin typeface="+mn-lt"/>
              <a:ea typeface="+mn-ea"/>
              <a:cs typeface="+mn-cs"/>
            </a:rPr>
            <a:t>Time Frame </a:t>
          </a:r>
          <a:endParaRPr lang="en-US" sz="2000" b="1">
            <a:solidFill>
              <a:schemeClr val="bg1">
                <a:lumMod val="95000"/>
              </a:schemeClr>
            </a:solidFill>
            <a:latin typeface="+mn-lt"/>
            <a:ea typeface="+mn-ea"/>
            <a:cs typeface="+mn-cs"/>
          </a:endParaRPr>
        </a:p>
      </xdr:txBody>
    </xdr:sp>
    <xdr:clientData/>
  </xdr:twoCellAnchor>
  <xdr:twoCellAnchor>
    <xdr:from>
      <xdr:col>4</xdr:col>
      <xdr:colOff>15240</xdr:colOff>
      <xdr:row>15</xdr:row>
      <xdr:rowOff>144780</xdr:rowOff>
    </xdr:from>
    <xdr:to>
      <xdr:col>7</xdr:col>
      <xdr:colOff>541020</xdr:colOff>
      <xdr:row>25</xdr:row>
      <xdr:rowOff>91440</xdr:rowOff>
    </xdr:to>
    <xdr:graphicFrame macro="">
      <xdr:nvGraphicFramePr>
        <xdr:cNvPr id="65" name="Chart 64">
          <a:extLst>
            <a:ext uri="{FF2B5EF4-FFF2-40B4-BE49-F238E27FC236}">
              <a16:creationId xmlns:a16="http://schemas.microsoft.com/office/drawing/2014/main" id="{00000000-0008-0000-05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205740</xdr:colOff>
      <xdr:row>15</xdr:row>
      <xdr:rowOff>30480</xdr:rowOff>
    </xdr:from>
    <xdr:to>
      <xdr:col>6</xdr:col>
      <xdr:colOff>121920</xdr:colOff>
      <xdr:row>17</xdr:row>
      <xdr:rowOff>106680</xdr:rowOff>
    </xdr:to>
    <xdr:sp macro="" textlink="">
      <xdr:nvSpPr>
        <xdr:cNvPr id="68" name="TextBox 67">
          <a:extLst>
            <a:ext uri="{FF2B5EF4-FFF2-40B4-BE49-F238E27FC236}">
              <a16:creationId xmlns:a16="http://schemas.microsoft.com/office/drawing/2014/main" id="{00000000-0008-0000-0500-000044000000}"/>
            </a:ext>
          </a:extLst>
        </xdr:cNvPr>
        <xdr:cNvSpPr txBox="1"/>
      </xdr:nvSpPr>
      <xdr:spPr>
        <a:xfrm>
          <a:off x="2644140" y="2171700"/>
          <a:ext cx="1135380" cy="4419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tx1">
                  <a:lumMod val="65000"/>
                  <a:lumOff val="35000"/>
                </a:schemeClr>
              </a:solidFill>
              <a:latin typeface="+mn-lt"/>
              <a:ea typeface="+mn-ea"/>
              <a:cs typeface="+mn-cs"/>
            </a:rPr>
            <a:t>Average</a:t>
          </a:r>
          <a:r>
            <a:rPr lang="en-US" sz="1100" baseline="0">
              <a:solidFill>
                <a:schemeClr val="tx1">
                  <a:lumMod val="65000"/>
                  <a:lumOff val="35000"/>
                </a:schemeClr>
              </a:solidFill>
            </a:rPr>
            <a:t> </a:t>
          </a:r>
          <a:r>
            <a:rPr lang="en-US" sz="1100" baseline="0">
              <a:solidFill>
                <a:schemeClr val="tx1">
                  <a:lumMod val="65000"/>
                  <a:lumOff val="35000"/>
                </a:schemeClr>
              </a:solidFill>
              <a:latin typeface="+mn-lt"/>
              <a:ea typeface="+mn-ea"/>
              <a:cs typeface="+mn-cs"/>
            </a:rPr>
            <a:t>Customer</a:t>
          </a:r>
          <a:r>
            <a:rPr lang="en-US" sz="1100" baseline="0">
              <a:solidFill>
                <a:schemeClr val="tx1">
                  <a:lumMod val="65000"/>
                  <a:lumOff val="35000"/>
                </a:schemeClr>
              </a:solidFill>
            </a:rPr>
            <a:t> Age</a:t>
          </a:r>
          <a:endParaRPr lang="en-US" sz="1100">
            <a:solidFill>
              <a:schemeClr val="tx1">
                <a:lumMod val="65000"/>
                <a:lumOff val="35000"/>
              </a:schemeClr>
            </a:solidFill>
          </a:endParaRPr>
        </a:p>
      </xdr:txBody>
    </xdr:sp>
    <xdr:clientData/>
  </xdr:twoCellAnchor>
  <xdr:twoCellAnchor>
    <xdr:from>
      <xdr:col>4</xdr:col>
      <xdr:colOff>152398</xdr:colOff>
      <xdr:row>15</xdr:row>
      <xdr:rowOff>99060</xdr:rowOff>
    </xdr:from>
    <xdr:to>
      <xdr:col>4</xdr:col>
      <xdr:colOff>213359</xdr:colOff>
      <xdr:row>17</xdr:row>
      <xdr:rowOff>22860</xdr:rowOff>
    </xdr:to>
    <xdr:sp macro="" textlink="">
      <xdr:nvSpPr>
        <xdr:cNvPr id="69" name="Rectangle 68">
          <a:extLst>
            <a:ext uri="{FF2B5EF4-FFF2-40B4-BE49-F238E27FC236}">
              <a16:creationId xmlns:a16="http://schemas.microsoft.com/office/drawing/2014/main" id="{00000000-0008-0000-0500-000045000000}"/>
            </a:ext>
          </a:extLst>
        </xdr:cNvPr>
        <xdr:cNvSpPr/>
      </xdr:nvSpPr>
      <xdr:spPr>
        <a:xfrm flipH="1">
          <a:off x="2590798" y="2240280"/>
          <a:ext cx="60961" cy="289560"/>
        </a:xfrm>
        <a:prstGeom prst="rect">
          <a:avLst/>
        </a:prstGeom>
        <a:solidFill>
          <a:srgbClr val="1F95B3">
            <a:alpha val="47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76200</xdr:colOff>
      <xdr:row>12</xdr:row>
      <xdr:rowOff>68580</xdr:rowOff>
    </xdr:from>
    <xdr:to>
      <xdr:col>7</xdr:col>
      <xdr:colOff>457200</xdr:colOff>
      <xdr:row>13</xdr:row>
      <xdr:rowOff>152400</xdr:rowOff>
    </xdr:to>
    <xdr:sp macro="" textlink="'A3'!Q34">
      <xdr:nvSpPr>
        <xdr:cNvPr id="70" name="TextBox 69">
          <a:extLst>
            <a:ext uri="{FF2B5EF4-FFF2-40B4-BE49-F238E27FC236}">
              <a16:creationId xmlns:a16="http://schemas.microsoft.com/office/drawing/2014/main" id="{00000000-0008-0000-0500-000046000000}"/>
            </a:ext>
          </a:extLst>
        </xdr:cNvPr>
        <xdr:cNvSpPr txBox="1"/>
      </xdr:nvSpPr>
      <xdr:spPr>
        <a:xfrm>
          <a:off x="2514600" y="1661160"/>
          <a:ext cx="22098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a:solidFill>
                <a:schemeClr val="tx1">
                  <a:lumMod val="65000"/>
                  <a:lumOff val="35000"/>
                </a:schemeClr>
              </a:solidFill>
            </a:rPr>
            <a:t>Profit</a:t>
          </a:r>
          <a:r>
            <a:rPr lang="en-US" sz="1400" baseline="0">
              <a:solidFill>
                <a:schemeClr val="tx1">
                  <a:lumMod val="65000"/>
                  <a:lumOff val="35000"/>
                </a:schemeClr>
              </a:solidFill>
            </a:rPr>
            <a:t> By Customer Age</a:t>
          </a:r>
          <a:endParaRPr lang="en-US" sz="1400">
            <a:solidFill>
              <a:schemeClr val="tx1">
                <a:lumMod val="65000"/>
                <a:lumOff val="35000"/>
              </a:schemeClr>
            </a:solidFill>
          </a:endParaRPr>
        </a:p>
      </xdr:txBody>
    </xdr:sp>
    <xdr:clientData/>
  </xdr:twoCellAnchor>
  <xdr:twoCellAnchor>
    <xdr:from>
      <xdr:col>4</xdr:col>
      <xdr:colOff>106681</xdr:colOff>
      <xdr:row>12</xdr:row>
      <xdr:rowOff>175260</xdr:rowOff>
    </xdr:from>
    <xdr:to>
      <xdr:col>4</xdr:col>
      <xdr:colOff>266700</xdr:colOff>
      <xdr:row>13</xdr:row>
      <xdr:rowOff>129540</xdr:rowOff>
    </xdr:to>
    <xdr:sp macro="" textlink="">
      <xdr:nvSpPr>
        <xdr:cNvPr id="71" name="Flowchart: Connector 70">
          <a:extLst>
            <a:ext uri="{FF2B5EF4-FFF2-40B4-BE49-F238E27FC236}">
              <a16:creationId xmlns:a16="http://schemas.microsoft.com/office/drawing/2014/main" id="{00000000-0008-0000-0500-000047000000}"/>
            </a:ext>
          </a:extLst>
        </xdr:cNvPr>
        <xdr:cNvSpPr/>
      </xdr:nvSpPr>
      <xdr:spPr>
        <a:xfrm>
          <a:off x="2545081" y="1767840"/>
          <a:ext cx="160019" cy="137160"/>
        </a:xfrm>
        <a:prstGeom prst="flowChartConnector">
          <a:avLst/>
        </a:prstGeom>
        <a:solidFill>
          <a:schemeClr val="bg1">
            <a:lumMod val="50000"/>
            <a:alpha val="43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xdr:col>
          <xdr:colOff>297180</xdr:colOff>
          <xdr:row>14</xdr:row>
          <xdr:rowOff>38100</xdr:rowOff>
        </xdr:from>
        <xdr:to>
          <xdr:col>3</xdr:col>
          <xdr:colOff>464820</xdr:colOff>
          <xdr:row>21</xdr:row>
          <xdr:rowOff>137160</xdr:rowOff>
        </xdr:to>
        <xdr:pic>
          <xdr:nvPicPr>
            <xdr:cNvPr id="66" name="Picture 65">
              <a:extLst>
                <a:ext uri="{FF2B5EF4-FFF2-40B4-BE49-F238E27FC236}">
                  <a16:creationId xmlns:a16="http://schemas.microsoft.com/office/drawing/2014/main" id="{00000000-0008-0000-0500-000042000000}"/>
                </a:ext>
              </a:extLst>
            </xdr:cNvPr>
            <xdr:cNvPicPr>
              <a:picLocks noChangeAspect="1" noChangeArrowheads="1"/>
              <a:extLst>
                <a:ext uri="{84589F7E-364E-4C9E-8A38-B11213B215E9}">
                  <a14:cameraTool cellRange="'Gender Analysis'!$E$13:$N$22" spid="_x0000_s10356"/>
                </a:ext>
              </a:extLst>
            </xdr:cNvPicPr>
          </xdr:nvPicPr>
          <xdr:blipFill>
            <a:blip xmlns:r="http://schemas.openxmlformats.org/officeDocument/2006/relationships" r:embed="rId7"/>
            <a:srcRect/>
            <a:stretch>
              <a:fillRect/>
            </a:stretch>
          </xdr:blipFill>
          <xdr:spPr bwMode="auto">
            <a:xfrm>
              <a:off x="906780" y="1996440"/>
              <a:ext cx="1386840" cy="137922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243840</xdr:colOff>
      <xdr:row>12</xdr:row>
      <xdr:rowOff>68580</xdr:rowOff>
    </xdr:from>
    <xdr:to>
      <xdr:col>4</xdr:col>
      <xdr:colOff>137160</xdr:colOff>
      <xdr:row>13</xdr:row>
      <xdr:rowOff>152400</xdr:rowOff>
    </xdr:to>
    <xdr:sp macro="" textlink="'A3'!Q34">
      <xdr:nvSpPr>
        <xdr:cNvPr id="67" name="TextBox 66">
          <a:extLst>
            <a:ext uri="{FF2B5EF4-FFF2-40B4-BE49-F238E27FC236}">
              <a16:creationId xmlns:a16="http://schemas.microsoft.com/office/drawing/2014/main" id="{00000000-0008-0000-0500-000043000000}"/>
            </a:ext>
          </a:extLst>
        </xdr:cNvPr>
        <xdr:cNvSpPr txBox="1"/>
      </xdr:nvSpPr>
      <xdr:spPr>
        <a:xfrm>
          <a:off x="853440" y="1661160"/>
          <a:ext cx="172212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a:solidFill>
                <a:schemeClr val="tx1">
                  <a:lumMod val="65000"/>
                  <a:lumOff val="35000"/>
                </a:schemeClr>
              </a:solidFill>
            </a:rPr>
            <a:t>Profit</a:t>
          </a:r>
          <a:r>
            <a:rPr lang="en-US" sz="1400" baseline="0">
              <a:solidFill>
                <a:schemeClr val="tx1">
                  <a:lumMod val="65000"/>
                  <a:lumOff val="35000"/>
                </a:schemeClr>
              </a:solidFill>
            </a:rPr>
            <a:t> By Gender</a:t>
          </a:r>
          <a:endParaRPr lang="en-US" sz="1400">
            <a:solidFill>
              <a:schemeClr val="tx1">
                <a:lumMod val="65000"/>
                <a:lumOff val="35000"/>
              </a:schemeClr>
            </a:solidFill>
          </a:endParaRPr>
        </a:p>
      </xdr:txBody>
    </xdr:sp>
    <xdr:clientData/>
  </xdr:twoCellAnchor>
  <xdr:twoCellAnchor>
    <xdr:from>
      <xdr:col>1</xdr:col>
      <xdr:colOff>281941</xdr:colOff>
      <xdr:row>12</xdr:row>
      <xdr:rowOff>175260</xdr:rowOff>
    </xdr:from>
    <xdr:to>
      <xdr:col>1</xdr:col>
      <xdr:colOff>441960</xdr:colOff>
      <xdr:row>13</xdr:row>
      <xdr:rowOff>129540</xdr:rowOff>
    </xdr:to>
    <xdr:sp macro="" textlink="">
      <xdr:nvSpPr>
        <xdr:cNvPr id="72" name="Flowchart: Connector 71">
          <a:extLst>
            <a:ext uri="{FF2B5EF4-FFF2-40B4-BE49-F238E27FC236}">
              <a16:creationId xmlns:a16="http://schemas.microsoft.com/office/drawing/2014/main" id="{00000000-0008-0000-0500-000048000000}"/>
            </a:ext>
          </a:extLst>
        </xdr:cNvPr>
        <xdr:cNvSpPr/>
      </xdr:nvSpPr>
      <xdr:spPr>
        <a:xfrm>
          <a:off x="891541" y="1767840"/>
          <a:ext cx="160019" cy="137160"/>
        </a:xfrm>
        <a:prstGeom prst="flowChartConnector">
          <a:avLst/>
        </a:prstGeom>
        <a:solidFill>
          <a:schemeClr val="bg1">
            <a:lumMod val="50000"/>
            <a:alpha val="43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320040</xdr:colOff>
      <xdr:row>22</xdr:row>
      <xdr:rowOff>160020</xdr:rowOff>
    </xdr:from>
    <xdr:to>
      <xdr:col>1</xdr:col>
      <xdr:colOff>419100</xdr:colOff>
      <xdr:row>23</xdr:row>
      <xdr:rowOff>76200</xdr:rowOff>
    </xdr:to>
    <xdr:sp macro="" textlink="">
      <xdr:nvSpPr>
        <xdr:cNvPr id="8" name="Rectangle 7">
          <a:extLst>
            <a:ext uri="{FF2B5EF4-FFF2-40B4-BE49-F238E27FC236}">
              <a16:creationId xmlns:a16="http://schemas.microsoft.com/office/drawing/2014/main" id="{00000000-0008-0000-0500-000008000000}"/>
            </a:ext>
          </a:extLst>
        </xdr:cNvPr>
        <xdr:cNvSpPr/>
      </xdr:nvSpPr>
      <xdr:spPr>
        <a:xfrm>
          <a:off x="929640" y="3581400"/>
          <a:ext cx="99060" cy="99060"/>
        </a:xfrm>
        <a:prstGeom prst="rect">
          <a:avLst/>
        </a:prstGeom>
        <a:solidFill>
          <a:srgbClr val="9FE6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312421</xdr:colOff>
      <xdr:row>24</xdr:row>
      <xdr:rowOff>30480</xdr:rowOff>
    </xdr:from>
    <xdr:to>
      <xdr:col>1</xdr:col>
      <xdr:colOff>441960</xdr:colOff>
      <xdr:row>24</xdr:row>
      <xdr:rowOff>152400</xdr:rowOff>
    </xdr:to>
    <xdr:sp macro="" textlink="">
      <xdr:nvSpPr>
        <xdr:cNvPr id="73" name="Flowchart: Connector 72">
          <a:extLst>
            <a:ext uri="{FF2B5EF4-FFF2-40B4-BE49-F238E27FC236}">
              <a16:creationId xmlns:a16="http://schemas.microsoft.com/office/drawing/2014/main" id="{00000000-0008-0000-0500-000049000000}"/>
            </a:ext>
          </a:extLst>
        </xdr:cNvPr>
        <xdr:cNvSpPr/>
      </xdr:nvSpPr>
      <xdr:spPr>
        <a:xfrm>
          <a:off x="922021" y="3817620"/>
          <a:ext cx="129539" cy="121920"/>
        </a:xfrm>
        <a:prstGeom prst="flowChartConnector">
          <a:avLst/>
        </a:prstGeom>
        <a:solidFill>
          <a:srgbClr val="0070C0">
            <a:alpha val="98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426720</xdr:colOff>
      <xdr:row>22</xdr:row>
      <xdr:rowOff>68580</xdr:rowOff>
    </xdr:from>
    <xdr:to>
      <xdr:col>3</xdr:col>
      <xdr:colOff>342900</xdr:colOff>
      <xdr:row>23</xdr:row>
      <xdr:rowOff>121920</xdr:rowOff>
    </xdr:to>
    <xdr:sp macro="" textlink="">
      <xdr:nvSpPr>
        <xdr:cNvPr id="74" name="TextBox 73">
          <a:extLst>
            <a:ext uri="{FF2B5EF4-FFF2-40B4-BE49-F238E27FC236}">
              <a16:creationId xmlns:a16="http://schemas.microsoft.com/office/drawing/2014/main" id="{00000000-0008-0000-0500-00004A000000}"/>
            </a:ext>
          </a:extLst>
        </xdr:cNvPr>
        <xdr:cNvSpPr txBox="1"/>
      </xdr:nvSpPr>
      <xdr:spPr>
        <a:xfrm>
          <a:off x="1036320" y="3489960"/>
          <a:ext cx="1135380" cy="236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tx1">
                  <a:lumMod val="65000"/>
                  <a:lumOff val="35000"/>
                </a:schemeClr>
              </a:solidFill>
            </a:rPr>
            <a:t>Female</a:t>
          </a:r>
        </a:p>
      </xdr:txBody>
    </xdr:sp>
    <xdr:clientData/>
  </xdr:twoCellAnchor>
  <xdr:twoCellAnchor>
    <xdr:from>
      <xdr:col>1</xdr:col>
      <xdr:colOff>434340</xdr:colOff>
      <xdr:row>23</xdr:row>
      <xdr:rowOff>129540</xdr:rowOff>
    </xdr:from>
    <xdr:to>
      <xdr:col>2</xdr:col>
      <xdr:colOff>388620</xdr:colOff>
      <xdr:row>25</xdr:row>
      <xdr:rowOff>0</xdr:rowOff>
    </xdr:to>
    <xdr:sp macro="" textlink="">
      <xdr:nvSpPr>
        <xdr:cNvPr id="75" name="TextBox 74">
          <a:extLst>
            <a:ext uri="{FF2B5EF4-FFF2-40B4-BE49-F238E27FC236}">
              <a16:creationId xmlns:a16="http://schemas.microsoft.com/office/drawing/2014/main" id="{00000000-0008-0000-0500-00004B000000}"/>
            </a:ext>
          </a:extLst>
        </xdr:cNvPr>
        <xdr:cNvSpPr txBox="1"/>
      </xdr:nvSpPr>
      <xdr:spPr>
        <a:xfrm>
          <a:off x="1043940" y="3733800"/>
          <a:ext cx="563880" cy="236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tx1">
                  <a:lumMod val="65000"/>
                  <a:lumOff val="35000"/>
                </a:schemeClr>
              </a:solidFill>
            </a:rPr>
            <a:t>Male</a:t>
          </a:r>
        </a:p>
      </xdr:txBody>
    </xdr:sp>
    <xdr:clientData/>
  </xdr:twoCellAnchor>
  <xdr:twoCellAnchor>
    <xdr:from>
      <xdr:col>2</xdr:col>
      <xdr:colOff>434340</xdr:colOff>
      <xdr:row>22</xdr:row>
      <xdr:rowOff>53340</xdr:rowOff>
    </xdr:from>
    <xdr:to>
      <xdr:col>3</xdr:col>
      <xdr:colOff>594360</xdr:colOff>
      <xdr:row>23</xdr:row>
      <xdr:rowOff>160020</xdr:rowOff>
    </xdr:to>
    <xdr:sp macro="" textlink="'Gender Analysis'!R6">
      <xdr:nvSpPr>
        <xdr:cNvPr id="76" name="TextBox 75">
          <a:extLst>
            <a:ext uri="{FF2B5EF4-FFF2-40B4-BE49-F238E27FC236}">
              <a16:creationId xmlns:a16="http://schemas.microsoft.com/office/drawing/2014/main" id="{00000000-0008-0000-0500-00004C000000}"/>
            </a:ext>
          </a:extLst>
        </xdr:cNvPr>
        <xdr:cNvSpPr txBox="1"/>
      </xdr:nvSpPr>
      <xdr:spPr>
        <a:xfrm>
          <a:off x="1653540" y="3474720"/>
          <a:ext cx="76962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0C31FB9-BE02-4344-8F64-25A974189852}" type="TxLink">
            <a:rPr lang="en-US" sz="1400" b="1" i="0" u="none" strike="noStrike">
              <a:solidFill>
                <a:srgbClr val="9FE6FF"/>
              </a:solidFill>
              <a:latin typeface="Calibri"/>
              <a:ea typeface="Calibri"/>
              <a:cs typeface="Calibri"/>
            </a:rPr>
            <a:pPr/>
            <a:t>48.53%</a:t>
          </a:fld>
          <a:endParaRPr lang="en-US" sz="1600" b="1">
            <a:solidFill>
              <a:srgbClr val="9FE6FF"/>
            </a:solidFill>
          </a:endParaRPr>
        </a:p>
      </xdr:txBody>
    </xdr:sp>
    <xdr:clientData/>
  </xdr:twoCellAnchor>
  <xdr:twoCellAnchor>
    <xdr:from>
      <xdr:col>2</xdr:col>
      <xdr:colOff>441960</xdr:colOff>
      <xdr:row>23</xdr:row>
      <xdr:rowOff>137160</xdr:rowOff>
    </xdr:from>
    <xdr:to>
      <xdr:col>3</xdr:col>
      <xdr:colOff>449580</xdr:colOff>
      <xdr:row>25</xdr:row>
      <xdr:rowOff>0</xdr:rowOff>
    </xdr:to>
    <xdr:sp macro="" textlink="'A3'!AK23">
      <xdr:nvSpPr>
        <xdr:cNvPr id="77" name="TextBox 76">
          <a:extLst>
            <a:ext uri="{FF2B5EF4-FFF2-40B4-BE49-F238E27FC236}">
              <a16:creationId xmlns:a16="http://schemas.microsoft.com/office/drawing/2014/main" id="{00000000-0008-0000-0500-00004D000000}"/>
            </a:ext>
          </a:extLst>
        </xdr:cNvPr>
        <xdr:cNvSpPr txBox="1"/>
      </xdr:nvSpPr>
      <xdr:spPr>
        <a:xfrm>
          <a:off x="1661160" y="3741420"/>
          <a:ext cx="61722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2697C10-D971-4E23-8178-814BCDE459DF}" type="TxLink">
            <a:rPr lang="en-US" sz="1100" b="1" i="0" u="none" strike="noStrike">
              <a:solidFill>
                <a:srgbClr val="0070C0"/>
              </a:solidFill>
              <a:latin typeface="Calibri"/>
              <a:ea typeface="Calibri"/>
              <a:cs typeface="Calibri"/>
            </a:rPr>
            <a:pPr/>
            <a:t> </a:t>
          </a:fld>
          <a:endParaRPr lang="en-US" sz="1200" b="1">
            <a:solidFill>
              <a:srgbClr val="0070C0"/>
            </a:solidFill>
          </a:endParaRPr>
        </a:p>
      </xdr:txBody>
    </xdr:sp>
    <xdr:clientData/>
  </xdr:twoCellAnchor>
  <xdr:twoCellAnchor>
    <xdr:from>
      <xdr:col>1</xdr:col>
      <xdr:colOff>38100</xdr:colOff>
      <xdr:row>27</xdr:row>
      <xdr:rowOff>106680</xdr:rowOff>
    </xdr:from>
    <xdr:to>
      <xdr:col>8</xdr:col>
      <xdr:colOff>91440</xdr:colOff>
      <xdr:row>39</xdr:row>
      <xdr:rowOff>22860</xdr:rowOff>
    </xdr:to>
    <xdr:graphicFrame macro="">
      <xdr:nvGraphicFramePr>
        <xdr:cNvPr id="78" name="Chart 77">
          <a:extLst>
            <a:ext uri="{FF2B5EF4-FFF2-40B4-BE49-F238E27FC236}">
              <a16:creationId xmlns:a16="http://schemas.microsoft.com/office/drawing/2014/main" id="{00000000-0008-0000-0500-00004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129540</xdr:colOff>
      <xdr:row>26</xdr:row>
      <xdr:rowOff>68580</xdr:rowOff>
    </xdr:from>
    <xdr:to>
      <xdr:col>7</xdr:col>
      <xdr:colOff>403860</xdr:colOff>
      <xdr:row>27</xdr:row>
      <xdr:rowOff>152400</xdr:rowOff>
    </xdr:to>
    <xdr:sp macro="" textlink="'A3'!Q34">
      <xdr:nvSpPr>
        <xdr:cNvPr id="79" name="TextBox 78">
          <a:extLst>
            <a:ext uri="{FF2B5EF4-FFF2-40B4-BE49-F238E27FC236}">
              <a16:creationId xmlns:a16="http://schemas.microsoft.com/office/drawing/2014/main" id="{00000000-0008-0000-0500-00004F000000}"/>
            </a:ext>
          </a:extLst>
        </xdr:cNvPr>
        <xdr:cNvSpPr txBox="1"/>
      </xdr:nvSpPr>
      <xdr:spPr>
        <a:xfrm>
          <a:off x="739140" y="4221480"/>
          <a:ext cx="393192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solidFill>
                <a:schemeClr val="tx1">
                  <a:lumMod val="65000"/>
                  <a:lumOff val="35000"/>
                </a:schemeClr>
              </a:solidFill>
            </a:rPr>
            <a:t>Profit</a:t>
          </a:r>
          <a:r>
            <a:rPr lang="en-US" sz="1200" baseline="0">
              <a:solidFill>
                <a:schemeClr val="tx1">
                  <a:lumMod val="65000"/>
                  <a:lumOff val="35000"/>
                </a:schemeClr>
              </a:solidFill>
            </a:rPr>
            <a:t> trend and </a:t>
          </a:r>
          <a:r>
            <a:rPr lang="en-US" sz="1200" b="1" baseline="0">
              <a:solidFill>
                <a:schemeClr val="tx1">
                  <a:lumMod val="65000"/>
                  <a:lumOff val="35000"/>
                </a:schemeClr>
              </a:solidFill>
            </a:rPr>
            <a:t>Month over Month Grouth Rate</a:t>
          </a:r>
          <a:endParaRPr lang="en-US" sz="1200">
            <a:solidFill>
              <a:schemeClr val="tx1">
                <a:lumMod val="65000"/>
                <a:lumOff val="35000"/>
              </a:schemeClr>
            </a:solidFill>
          </a:endParaRPr>
        </a:p>
      </xdr:txBody>
    </xdr:sp>
    <xdr:clientData/>
  </xdr:twoCellAnchor>
  <xdr:twoCellAnchor>
    <xdr:from>
      <xdr:col>1</xdr:col>
      <xdr:colOff>320041</xdr:colOff>
      <xdr:row>26</xdr:row>
      <xdr:rowOff>129540</xdr:rowOff>
    </xdr:from>
    <xdr:to>
      <xdr:col>1</xdr:col>
      <xdr:colOff>480060</xdr:colOff>
      <xdr:row>27</xdr:row>
      <xdr:rowOff>83820</xdr:rowOff>
    </xdr:to>
    <xdr:sp macro="" textlink="">
      <xdr:nvSpPr>
        <xdr:cNvPr id="80" name="Flowchart: Connector 79">
          <a:extLst>
            <a:ext uri="{FF2B5EF4-FFF2-40B4-BE49-F238E27FC236}">
              <a16:creationId xmlns:a16="http://schemas.microsoft.com/office/drawing/2014/main" id="{00000000-0008-0000-0500-000050000000}"/>
            </a:ext>
          </a:extLst>
        </xdr:cNvPr>
        <xdr:cNvSpPr/>
      </xdr:nvSpPr>
      <xdr:spPr>
        <a:xfrm>
          <a:off x="929641" y="4282440"/>
          <a:ext cx="160019" cy="137160"/>
        </a:xfrm>
        <a:prstGeom prst="flowChartConnector">
          <a:avLst/>
        </a:prstGeom>
        <a:solidFill>
          <a:schemeClr val="bg1">
            <a:lumMod val="50000"/>
            <a:alpha val="43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175260</xdr:colOff>
      <xdr:row>29</xdr:row>
      <xdr:rowOff>91440</xdr:rowOff>
    </xdr:from>
    <xdr:to>
      <xdr:col>13</xdr:col>
      <xdr:colOff>449580</xdr:colOff>
      <xdr:row>39</xdr:row>
      <xdr:rowOff>7620</xdr:rowOff>
    </xdr:to>
    <xdr:graphicFrame macro="">
      <xdr:nvGraphicFramePr>
        <xdr:cNvPr id="81" name="Chart 80">
          <a:extLst>
            <a:ext uri="{FF2B5EF4-FFF2-40B4-BE49-F238E27FC236}">
              <a16:creationId xmlns:a16="http://schemas.microsoft.com/office/drawing/2014/main" id="{00000000-0008-0000-0500-00005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152400</xdr:colOff>
      <xdr:row>26</xdr:row>
      <xdr:rowOff>91440</xdr:rowOff>
    </xdr:from>
    <xdr:to>
      <xdr:col>11</xdr:col>
      <xdr:colOff>533400</xdr:colOff>
      <xdr:row>27</xdr:row>
      <xdr:rowOff>175260</xdr:rowOff>
    </xdr:to>
    <xdr:sp macro="" textlink="'A3'!Q34">
      <xdr:nvSpPr>
        <xdr:cNvPr id="82" name="TextBox 81">
          <a:extLst>
            <a:ext uri="{FF2B5EF4-FFF2-40B4-BE49-F238E27FC236}">
              <a16:creationId xmlns:a16="http://schemas.microsoft.com/office/drawing/2014/main" id="{00000000-0008-0000-0500-000052000000}"/>
            </a:ext>
          </a:extLst>
        </xdr:cNvPr>
        <xdr:cNvSpPr txBox="1"/>
      </xdr:nvSpPr>
      <xdr:spPr>
        <a:xfrm>
          <a:off x="5029200" y="4244340"/>
          <a:ext cx="22098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a:solidFill>
                <a:schemeClr val="tx1">
                  <a:lumMod val="65000"/>
                  <a:lumOff val="35000"/>
                </a:schemeClr>
              </a:solidFill>
            </a:rPr>
            <a:t>Profit</a:t>
          </a:r>
          <a:r>
            <a:rPr lang="en-US" sz="1400" baseline="0">
              <a:solidFill>
                <a:schemeClr val="tx1">
                  <a:lumMod val="65000"/>
                  <a:lumOff val="35000"/>
                </a:schemeClr>
              </a:solidFill>
            </a:rPr>
            <a:t> By WeekDay</a:t>
          </a:r>
          <a:endParaRPr lang="en-US" sz="1400">
            <a:solidFill>
              <a:schemeClr val="tx1">
                <a:lumMod val="65000"/>
                <a:lumOff val="35000"/>
              </a:schemeClr>
            </a:solidFill>
          </a:endParaRPr>
        </a:p>
      </xdr:txBody>
    </xdr:sp>
    <xdr:clientData/>
  </xdr:twoCellAnchor>
  <xdr:twoCellAnchor>
    <xdr:from>
      <xdr:col>8</xdr:col>
      <xdr:colOff>335281</xdr:colOff>
      <xdr:row>27</xdr:row>
      <xdr:rowOff>0</xdr:rowOff>
    </xdr:from>
    <xdr:to>
      <xdr:col>8</xdr:col>
      <xdr:colOff>495300</xdr:colOff>
      <xdr:row>27</xdr:row>
      <xdr:rowOff>137160</xdr:rowOff>
    </xdr:to>
    <xdr:sp macro="" textlink="">
      <xdr:nvSpPr>
        <xdr:cNvPr id="83" name="Flowchart: Connector 82">
          <a:extLst>
            <a:ext uri="{FF2B5EF4-FFF2-40B4-BE49-F238E27FC236}">
              <a16:creationId xmlns:a16="http://schemas.microsoft.com/office/drawing/2014/main" id="{00000000-0008-0000-0500-000053000000}"/>
            </a:ext>
          </a:extLst>
        </xdr:cNvPr>
        <xdr:cNvSpPr/>
      </xdr:nvSpPr>
      <xdr:spPr>
        <a:xfrm>
          <a:off x="5212081" y="4335780"/>
          <a:ext cx="160019" cy="137160"/>
        </a:xfrm>
        <a:prstGeom prst="flowChartConnector">
          <a:avLst/>
        </a:prstGeom>
        <a:solidFill>
          <a:schemeClr val="bg1">
            <a:lumMod val="50000"/>
            <a:alpha val="43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99060</xdr:colOff>
      <xdr:row>7</xdr:row>
      <xdr:rowOff>68580</xdr:rowOff>
    </xdr:from>
    <xdr:to>
      <xdr:col>16</xdr:col>
      <xdr:colOff>106680</xdr:colOff>
      <xdr:row>8</xdr:row>
      <xdr:rowOff>152400</xdr:rowOff>
    </xdr:to>
    <xdr:sp macro="" textlink="'A3'!Q34">
      <xdr:nvSpPr>
        <xdr:cNvPr id="84" name="TextBox 83">
          <a:extLst>
            <a:ext uri="{FF2B5EF4-FFF2-40B4-BE49-F238E27FC236}">
              <a16:creationId xmlns:a16="http://schemas.microsoft.com/office/drawing/2014/main" id="{00000000-0008-0000-0500-000054000000}"/>
            </a:ext>
          </a:extLst>
        </xdr:cNvPr>
        <xdr:cNvSpPr txBox="1"/>
      </xdr:nvSpPr>
      <xdr:spPr>
        <a:xfrm>
          <a:off x="8633460" y="746760"/>
          <a:ext cx="122682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bg1">
                  <a:lumMod val="95000"/>
                </a:schemeClr>
              </a:solidFill>
            </a:rPr>
            <a:t>Product</a:t>
          </a:r>
          <a:r>
            <a:rPr lang="en-US" sz="1200" baseline="0">
              <a:solidFill>
                <a:schemeClr val="bg1">
                  <a:lumMod val="95000"/>
                </a:schemeClr>
              </a:solidFill>
            </a:rPr>
            <a:t> Sold</a:t>
          </a:r>
          <a:endParaRPr lang="en-US" sz="1200">
            <a:solidFill>
              <a:schemeClr val="bg1">
                <a:lumMod val="95000"/>
              </a:schemeClr>
            </a:solidFill>
          </a:endParaRPr>
        </a:p>
      </xdr:txBody>
    </xdr:sp>
    <xdr:clientData/>
  </xdr:twoCellAnchor>
  <xdr:twoCellAnchor>
    <xdr:from>
      <xdr:col>14</xdr:col>
      <xdr:colOff>91440</xdr:colOff>
      <xdr:row>8</xdr:row>
      <xdr:rowOff>125730</xdr:rowOff>
    </xdr:from>
    <xdr:to>
      <xdr:col>16</xdr:col>
      <xdr:colOff>99060</xdr:colOff>
      <xdr:row>11</xdr:row>
      <xdr:rowOff>125730</xdr:rowOff>
    </xdr:to>
    <xdr:sp macro="" textlink="'A3'!Q34">
      <xdr:nvSpPr>
        <xdr:cNvPr id="85" name="TextBox 84">
          <a:extLst>
            <a:ext uri="{FF2B5EF4-FFF2-40B4-BE49-F238E27FC236}">
              <a16:creationId xmlns:a16="http://schemas.microsoft.com/office/drawing/2014/main" id="{00000000-0008-0000-0500-000055000000}"/>
            </a:ext>
          </a:extLst>
        </xdr:cNvPr>
        <xdr:cNvSpPr txBox="1"/>
      </xdr:nvSpPr>
      <xdr:spPr>
        <a:xfrm>
          <a:off x="8625840" y="986790"/>
          <a:ext cx="12268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bg1">
                  <a:lumMod val="95000"/>
                </a:schemeClr>
              </a:solidFill>
            </a:rPr>
            <a:t>Product</a:t>
          </a:r>
          <a:r>
            <a:rPr lang="en-US" sz="1200" baseline="0">
              <a:solidFill>
                <a:schemeClr val="bg1">
                  <a:lumMod val="95000"/>
                </a:schemeClr>
              </a:solidFill>
            </a:rPr>
            <a:t> Return Rate</a:t>
          </a:r>
          <a:endParaRPr lang="en-US" sz="1200">
            <a:solidFill>
              <a:schemeClr val="bg1">
                <a:lumMod val="95000"/>
              </a:schemeClr>
            </a:solidFill>
          </a:endParaRPr>
        </a:p>
      </xdr:txBody>
    </xdr:sp>
    <xdr:clientData/>
  </xdr:twoCellAnchor>
  <xdr:twoCellAnchor>
    <xdr:from>
      <xdr:col>14</xdr:col>
      <xdr:colOff>95250</xdr:colOff>
      <xdr:row>11</xdr:row>
      <xdr:rowOff>99060</xdr:rowOff>
    </xdr:from>
    <xdr:to>
      <xdr:col>16</xdr:col>
      <xdr:colOff>102870</xdr:colOff>
      <xdr:row>14</xdr:row>
      <xdr:rowOff>99060</xdr:rowOff>
    </xdr:to>
    <xdr:sp macro="" textlink="'A3'!Q34">
      <xdr:nvSpPr>
        <xdr:cNvPr id="86" name="TextBox 85">
          <a:extLst>
            <a:ext uri="{FF2B5EF4-FFF2-40B4-BE49-F238E27FC236}">
              <a16:creationId xmlns:a16="http://schemas.microsoft.com/office/drawing/2014/main" id="{00000000-0008-0000-0500-000056000000}"/>
            </a:ext>
          </a:extLst>
        </xdr:cNvPr>
        <xdr:cNvSpPr txBox="1"/>
      </xdr:nvSpPr>
      <xdr:spPr>
        <a:xfrm>
          <a:off x="8629650" y="1508760"/>
          <a:ext cx="122682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bg1">
                  <a:lumMod val="95000"/>
                </a:schemeClr>
              </a:solidFill>
            </a:rPr>
            <a:t>Product</a:t>
          </a:r>
          <a:r>
            <a:rPr lang="en-US" sz="1200" baseline="0">
              <a:solidFill>
                <a:schemeClr val="bg1">
                  <a:lumMod val="95000"/>
                </a:schemeClr>
              </a:solidFill>
            </a:rPr>
            <a:t> Refund Rate</a:t>
          </a:r>
          <a:endParaRPr lang="en-US" sz="1200">
            <a:solidFill>
              <a:schemeClr val="bg1">
                <a:lumMod val="95000"/>
              </a:schemeClr>
            </a:solidFill>
          </a:endParaRPr>
        </a:p>
      </xdr:txBody>
    </xdr:sp>
    <xdr:clientData/>
  </xdr:twoCellAnchor>
  <xdr:twoCellAnchor>
    <xdr:from>
      <xdr:col>13</xdr:col>
      <xdr:colOff>571501</xdr:colOff>
      <xdr:row>8</xdr:row>
      <xdr:rowOff>0</xdr:rowOff>
    </xdr:from>
    <xdr:to>
      <xdr:col>14</xdr:col>
      <xdr:colOff>121920</xdr:colOff>
      <xdr:row>8</xdr:row>
      <xdr:rowOff>137160</xdr:rowOff>
    </xdr:to>
    <xdr:sp macro="" textlink="">
      <xdr:nvSpPr>
        <xdr:cNvPr id="87" name="Flowchart: Connector 86">
          <a:extLst>
            <a:ext uri="{FF2B5EF4-FFF2-40B4-BE49-F238E27FC236}">
              <a16:creationId xmlns:a16="http://schemas.microsoft.com/office/drawing/2014/main" id="{00000000-0008-0000-0500-000057000000}"/>
            </a:ext>
          </a:extLst>
        </xdr:cNvPr>
        <xdr:cNvSpPr/>
      </xdr:nvSpPr>
      <xdr:spPr>
        <a:xfrm>
          <a:off x="8496301" y="861060"/>
          <a:ext cx="160019" cy="137160"/>
        </a:xfrm>
        <a:prstGeom prst="flowChartConnector">
          <a:avLst/>
        </a:prstGeom>
        <a:solidFill>
          <a:schemeClr val="bg1">
            <a:lumMod val="85000"/>
            <a:alpha val="74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22854</xdr:colOff>
      <xdr:row>9</xdr:row>
      <xdr:rowOff>30480</xdr:rowOff>
    </xdr:from>
    <xdr:to>
      <xdr:col>14</xdr:col>
      <xdr:colOff>99060</xdr:colOff>
      <xdr:row>11</xdr:row>
      <xdr:rowOff>45720</xdr:rowOff>
    </xdr:to>
    <xdr:sp macro="" textlink="">
      <xdr:nvSpPr>
        <xdr:cNvPr id="91" name="Rectangle 90">
          <a:extLst>
            <a:ext uri="{FF2B5EF4-FFF2-40B4-BE49-F238E27FC236}">
              <a16:creationId xmlns:a16="http://schemas.microsoft.com/office/drawing/2014/main" id="{00000000-0008-0000-0500-00005B000000}"/>
            </a:ext>
          </a:extLst>
        </xdr:cNvPr>
        <xdr:cNvSpPr/>
      </xdr:nvSpPr>
      <xdr:spPr>
        <a:xfrm flipH="1">
          <a:off x="8557254" y="1074420"/>
          <a:ext cx="76206" cy="381000"/>
        </a:xfrm>
        <a:prstGeom prst="rect">
          <a:avLst/>
        </a:prstGeom>
        <a:solidFill>
          <a:srgbClr val="1F95B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594360</xdr:colOff>
      <xdr:row>9</xdr:row>
      <xdr:rowOff>144780</xdr:rowOff>
    </xdr:from>
    <xdr:to>
      <xdr:col>17</xdr:col>
      <xdr:colOff>251460</xdr:colOff>
      <xdr:row>11</xdr:row>
      <xdr:rowOff>114300</xdr:rowOff>
    </xdr:to>
    <xdr:sp macro="" textlink="'A3'!BH21">
      <xdr:nvSpPr>
        <xdr:cNvPr id="92" name="TextBox 91">
          <a:extLst>
            <a:ext uri="{FF2B5EF4-FFF2-40B4-BE49-F238E27FC236}">
              <a16:creationId xmlns:a16="http://schemas.microsoft.com/office/drawing/2014/main" id="{00000000-0008-0000-0500-00005C000000}"/>
            </a:ext>
          </a:extLst>
        </xdr:cNvPr>
        <xdr:cNvSpPr txBox="1"/>
      </xdr:nvSpPr>
      <xdr:spPr>
        <a:xfrm>
          <a:off x="9738360" y="1188720"/>
          <a:ext cx="8763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C077624-5946-4894-A2D5-F66E1F95B44E}" type="TxLink">
            <a:rPr lang="en-US" sz="1800" b="1" i="0" u="none" strike="noStrike">
              <a:solidFill>
                <a:schemeClr val="bg1">
                  <a:lumMod val="95000"/>
                </a:schemeClr>
              </a:solidFill>
              <a:latin typeface="Calibri"/>
              <a:ea typeface="Calibri"/>
              <a:cs typeface="Calibri"/>
            </a:rPr>
            <a:pPr/>
            <a:t> </a:t>
          </a:fld>
          <a:endParaRPr lang="en-US" sz="2400" b="1">
            <a:solidFill>
              <a:schemeClr val="bg1">
                <a:lumMod val="95000"/>
              </a:schemeClr>
            </a:solidFill>
          </a:endParaRPr>
        </a:p>
      </xdr:txBody>
    </xdr:sp>
    <xdr:clientData/>
  </xdr:twoCellAnchor>
  <xdr:twoCellAnchor>
    <xdr:from>
      <xdr:col>15</xdr:col>
      <xdr:colOff>601980</xdr:colOff>
      <xdr:row>13</xdr:row>
      <xdr:rowOff>38100</xdr:rowOff>
    </xdr:from>
    <xdr:to>
      <xdr:col>17</xdr:col>
      <xdr:colOff>259080</xdr:colOff>
      <xdr:row>15</xdr:row>
      <xdr:rowOff>7620</xdr:rowOff>
    </xdr:to>
    <xdr:sp macro="" textlink="'A3'!BI21">
      <xdr:nvSpPr>
        <xdr:cNvPr id="93" name="TextBox 92">
          <a:extLst>
            <a:ext uri="{FF2B5EF4-FFF2-40B4-BE49-F238E27FC236}">
              <a16:creationId xmlns:a16="http://schemas.microsoft.com/office/drawing/2014/main" id="{00000000-0008-0000-0500-00005D000000}"/>
            </a:ext>
          </a:extLst>
        </xdr:cNvPr>
        <xdr:cNvSpPr txBox="1"/>
      </xdr:nvSpPr>
      <xdr:spPr>
        <a:xfrm>
          <a:off x="9745980" y="1813560"/>
          <a:ext cx="8763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71E215B-78CD-4A7F-B184-11EFDAD3B062}" type="TxLink">
            <a:rPr lang="en-US" sz="1800" b="1" i="0" u="none" strike="noStrike">
              <a:solidFill>
                <a:schemeClr val="bg1">
                  <a:lumMod val="95000"/>
                </a:schemeClr>
              </a:solidFill>
              <a:latin typeface="Calibri"/>
              <a:ea typeface="Calibri"/>
              <a:cs typeface="Calibri"/>
            </a:rPr>
            <a:pPr/>
            <a:t> </a:t>
          </a:fld>
          <a:endParaRPr lang="en-US" sz="2400" b="1">
            <a:solidFill>
              <a:schemeClr val="bg1">
                <a:lumMod val="95000"/>
              </a:schemeClr>
            </a:solidFill>
          </a:endParaRPr>
        </a:p>
      </xdr:txBody>
    </xdr:sp>
    <xdr:clientData/>
  </xdr:twoCellAnchor>
  <xdr:twoCellAnchor>
    <xdr:from>
      <xdr:col>14</xdr:col>
      <xdr:colOff>22860</xdr:colOff>
      <xdr:row>12</xdr:row>
      <xdr:rowOff>7620</xdr:rowOff>
    </xdr:from>
    <xdr:to>
      <xdr:col>14</xdr:col>
      <xdr:colOff>99060</xdr:colOff>
      <xdr:row>13</xdr:row>
      <xdr:rowOff>167640</xdr:rowOff>
    </xdr:to>
    <xdr:sp macro="" textlink="">
      <xdr:nvSpPr>
        <xdr:cNvPr id="102" name="Rectangle 101">
          <a:extLst>
            <a:ext uri="{FF2B5EF4-FFF2-40B4-BE49-F238E27FC236}">
              <a16:creationId xmlns:a16="http://schemas.microsoft.com/office/drawing/2014/main" id="{00000000-0008-0000-0500-000066000000}"/>
            </a:ext>
          </a:extLst>
        </xdr:cNvPr>
        <xdr:cNvSpPr/>
      </xdr:nvSpPr>
      <xdr:spPr>
        <a:xfrm flipH="1">
          <a:off x="8557260" y="1600200"/>
          <a:ext cx="76200" cy="342900"/>
        </a:xfrm>
        <a:prstGeom prst="rect">
          <a:avLst/>
        </a:prstGeom>
        <a:solidFill>
          <a:srgbClr val="1F95B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106680</xdr:colOff>
      <xdr:row>15</xdr:row>
      <xdr:rowOff>106680</xdr:rowOff>
    </xdr:from>
    <xdr:to>
      <xdr:col>14</xdr:col>
      <xdr:colOff>563880</xdr:colOff>
      <xdr:row>17</xdr:row>
      <xdr:rowOff>7620</xdr:rowOff>
    </xdr:to>
    <xdr:sp macro="" textlink="">
      <xdr:nvSpPr>
        <xdr:cNvPr id="103" name="TextBox 102">
          <a:extLst>
            <a:ext uri="{FF2B5EF4-FFF2-40B4-BE49-F238E27FC236}">
              <a16:creationId xmlns:a16="http://schemas.microsoft.com/office/drawing/2014/main" id="{00000000-0008-0000-0500-000067000000}"/>
            </a:ext>
          </a:extLst>
        </xdr:cNvPr>
        <xdr:cNvSpPr txBox="1"/>
      </xdr:nvSpPr>
      <xdr:spPr>
        <a:xfrm>
          <a:off x="8641080" y="2247900"/>
          <a:ext cx="4572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a:solidFill>
                <a:schemeClr val="bg1">
                  <a:lumMod val="95000"/>
                </a:schemeClr>
              </a:solidFill>
            </a:rPr>
            <a:t>Top </a:t>
          </a:r>
        </a:p>
      </xdr:txBody>
    </xdr:sp>
    <xdr:clientData/>
  </xdr:twoCellAnchor>
  <xdr:twoCellAnchor>
    <xdr:from>
      <xdr:col>16</xdr:col>
      <xdr:colOff>205740</xdr:colOff>
      <xdr:row>15</xdr:row>
      <xdr:rowOff>106680</xdr:rowOff>
    </xdr:from>
    <xdr:to>
      <xdr:col>17</xdr:col>
      <xdr:colOff>137160</xdr:colOff>
      <xdr:row>17</xdr:row>
      <xdr:rowOff>7620</xdr:rowOff>
    </xdr:to>
    <xdr:sp macro="" textlink="">
      <xdr:nvSpPr>
        <xdr:cNvPr id="105" name="TextBox 104">
          <a:extLst>
            <a:ext uri="{FF2B5EF4-FFF2-40B4-BE49-F238E27FC236}">
              <a16:creationId xmlns:a16="http://schemas.microsoft.com/office/drawing/2014/main" id="{00000000-0008-0000-0500-000069000000}"/>
            </a:ext>
          </a:extLst>
        </xdr:cNvPr>
        <xdr:cNvSpPr txBox="1"/>
      </xdr:nvSpPr>
      <xdr:spPr>
        <a:xfrm>
          <a:off x="9959340" y="2247900"/>
          <a:ext cx="54102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a:solidFill>
                <a:schemeClr val="bg1">
                  <a:lumMod val="95000"/>
                </a:schemeClr>
              </a:solidFill>
            </a:rPr>
            <a:t>Profit</a:t>
          </a:r>
        </a:p>
      </xdr:txBody>
    </xdr:sp>
    <xdr:clientData/>
  </xdr:twoCellAnchor>
  <mc:AlternateContent xmlns:mc="http://schemas.openxmlformats.org/markup-compatibility/2006">
    <mc:Choice xmlns:a14="http://schemas.microsoft.com/office/drawing/2010/main" Requires="a14">
      <xdr:twoCellAnchor editAs="oneCell">
        <xdr:from>
          <xdr:col>14</xdr:col>
          <xdr:colOff>480060</xdr:colOff>
          <xdr:row>15</xdr:row>
          <xdr:rowOff>152400</xdr:rowOff>
        </xdr:from>
        <xdr:to>
          <xdr:col>15</xdr:col>
          <xdr:colOff>114300</xdr:colOff>
          <xdr:row>17</xdr:row>
          <xdr:rowOff>7620</xdr:rowOff>
        </xdr:to>
        <xdr:sp macro="" textlink="">
          <xdr:nvSpPr>
            <xdr:cNvPr id="10275" name="Option Button 35" hidden="1">
              <a:extLst>
                <a:ext uri="{63B3BB69-23CF-44E3-9099-C40C66FF867C}">
                  <a14:compatExt spid="_x0000_s10275"/>
                </a:ext>
                <a:ext uri="{FF2B5EF4-FFF2-40B4-BE49-F238E27FC236}">
                  <a16:creationId xmlns:a16="http://schemas.microsoft.com/office/drawing/2014/main" id="{00000000-0008-0000-0500-000023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76200</xdr:colOff>
          <xdr:row>15</xdr:row>
          <xdr:rowOff>152400</xdr:rowOff>
        </xdr:from>
        <xdr:to>
          <xdr:col>17</xdr:col>
          <xdr:colOff>259080</xdr:colOff>
          <xdr:row>17</xdr:row>
          <xdr:rowOff>0</xdr:rowOff>
        </xdr:to>
        <xdr:sp macro="" textlink="">
          <xdr:nvSpPr>
            <xdr:cNvPr id="10276" name="Option Button 36" hidden="1">
              <a:extLst>
                <a:ext uri="{63B3BB69-23CF-44E3-9099-C40C66FF867C}">
                  <a14:compatExt spid="_x0000_s10276"/>
                </a:ext>
                <a:ext uri="{FF2B5EF4-FFF2-40B4-BE49-F238E27FC236}">
                  <a16:creationId xmlns:a16="http://schemas.microsoft.com/office/drawing/2014/main" id="{00000000-0008-0000-0500-000024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106680</xdr:colOff>
          <xdr:row>15</xdr:row>
          <xdr:rowOff>83820</xdr:rowOff>
        </xdr:from>
        <xdr:to>
          <xdr:col>17</xdr:col>
          <xdr:colOff>579120</xdr:colOff>
          <xdr:row>17</xdr:row>
          <xdr:rowOff>167640</xdr:rowOff>
        </xdr:to>
        <xdr:sp macro="" textlink="">
          <xdr:nvSpPr>
            <xdr:cNvPr id="10279" name="Group Box 39" hidden="1">
              <a:extLst>
                <a:ext uri="{63B3BB69-23CF-44E3-9099-C40C66FF867C}">
                  <a14:compatExt spid="_x0000_s10279"/>
                </a:ext>
                <a:ext uri="{FF2B5EF4-FFF2-40B4-BE49-F238E27FC236}">
                  <a16:creationId xmlns:a16="http://schemas.microsoft.com/office/drawing/2014/main" id="{00000000-0008-0000-0500-000027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14</xdr:col>
      <xdr:colOff>106680</xdr:colOff>
      <xdr:row>15</xdr:row>
      <xdr:rowOff>83820</xdr:rowOff>
    </xdr:from>
    <xdr:to>
      <xdr:col>17</xdr:col>
      <xdr:colOff>571500</xdr:colOff>
      <xdr:row>17</xdr:row>
      <xdr:rowOff>160020</xdr:rowOff>
    </xdr:to>
    <xdr:sp macro="" textlink="">
      <xdr:nvSpPr>
        <xdr:cNvPr id="12" name="Rectangle 11">
          <a:extLst>
            <a:ext uri="{FF2B5EF4-FFF2-40B4-BE49-F238E27FC236}">
              <a16:creationId xmlns:a16="http://schemas.microsoft.com/office/drawing/2014/main" id="{00000000-0008-0000-0500-00000C000000}"/>
            </a:ext>
          </a:extLst>
        </xdr:cNvPr>
        <xdr:cNvSpPr/>
      </xdr:nvSpPr>
      <xdr:spPr>
        <a:xfrm>
          <a:off x="8641080" y="2225040"/>
          <a:ext cx="2293620" cy="441960"/>
        </a:xfrm>
        <a:prstGeom prst="rect">
          <a:avLst/>
        </a:prstGeom>
        <a:noFill/>
        <a:ln w="50800">
          <a:solidFill>
            <a:schemeClr val="accent5">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510540</xdr:colOff>
      <xdr:row>7</xdr:row>
      <xdr:rowOff>129540</xdr:rowOff>
    </xdr:from>
    <xdr:to>
      <xdr:col>6</xdr:col>
      <xdr:colOff>220980</xdr:colOff>
      <xdr:row>10</xdr:row>
      <xdr:rowOff>22860</xdr:rowOff>
    </xdr:to>
    <xdr:sp macro="" textlink="'A3'!L19">
      <xdr:nvSpPr>
        <xdr:cNvPr id="95" name="TextBox 94">
          <a:extLst>
            <a:ext uri="{FF2B5EF4-FFF2-40B4-BE49-F238E27FC236}">
              <a16:creationId xmlns:a16="http://schemas.microsoft.com/office/drawing/2014/main" id="{00000000-0008-0000-0500-00005F000000}"/>
            </a:ext>
          </a:extLst>
        </xdr:cNvPr>
        <xdr:cNvSpPr txBox="1"/>
      </xdr:nvSpPr>
      <xdr:spPr>
        <a:xfrm>
          <a:off x="2948940" y="807720"/>
          <a:ext cx="929640" cy="4419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9C52BCC-C2FF-4E1F-8354-4F0F3B1CD9D0}" type="TxLink">
            <a:rPr lang="en-US" sz="2000" b="0" i="0" u="none" strike="noStrike">
              <a:solidFill>
                <a:schemeClr val="bg1">
                  <a:lumMod val="95000"/>
                </a:schemeClr>
              </a:solidFill>
              <a:latin typeface="Calibri"/>
              <a:ea typeface="Calibri"/>
              <a:cs typeface="Calibri"/>
            </a:rPr>
            <a:pPr marL="0" indent="0" algn="ctr"/>
            <a:t>$5.4M</a:t>
          </a:fld>
          <a:endParaRPr lang="en-US" sz="2000" b="0" i="0" u="none" strike="noStrike">
            <a:solidFill>
              <a:schemeClr val="bg1">
                <a:lumMod val="95000"/>
              </a:schemeClr>
            </a:solidFill>
            <a:latin typeface="Calibri"/>
            <a:ea typeface="Calibri"/>
            <a:cs typeface="Calibri"/>
          </a:endParaRPr>
        </a:p>
      </xdr:txBody>
    </xdr:sp>
    <xdr:clientData/>
  </xdr:twoCellAnchor>
  <xdr:twoCellAnchor>
    <xdr:from>
      <xdr:col>8</xdr:col>
      <xdr:colOff>91440</xdr:colOff>
      <xdr:row>7</xdr:row>
      <xdr:rowOff>152400</xdr:rowOff>
    </xdr:from>
    <xdr:to>
      <xdr:col>9</xdr:col>
      <xdr:colOff>411480</xdr:colOff>
      <xdr:row>10</xdr:row>
      <xdr:rowOff>45720</xdr:rowOff>
    </xdr:to>
    <xdr:sp macro="" textlink="'A3'!K19">
      <xdr:nvSpPr>
        <xdr:cNvPr id="96" name="TextBox 95">
          <a:extLst>
            <a:ext uri="{FF2B5EF4-FFF2-40B4-BE49-F238E27FC236}">
              <a16:creationId xmlns:a16="http://schemas.microsoft.com/office/drawing/2014/main" id="{00000000-0008-0000-0500-000060000000}"/>
            </a:ext>
          </a:extLst>
        </xdr:cNvPr>
        <xdr:cNvSpPr txBox="1"/>
      </xdr:nvSpPr>
      <xdr:spPr>
        <a:xfrm>
          <a:off x="4968240" y="830580"/>
          <a:ext cx="929640" cy="4419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CDCAE02-C1F0-4E96-BC1B-0A071042784C}" type="TxLink">
            <a:rPr lang="en-US" sz="2000" b="0" i="0" u="none" strike="noStrike">
              <a:solidFill>
                <a:schemeClr val="bg1">
                  <a:lumMod val="95000"/>
                </a:schemeClr>
              </a:solidFill>
              <a:latin typeface="Calibri"/>
              <a:ea typeface="Calibri"/>
              <a:cs typeface="Calibri"/>
            </a:rPr>
            <a:pPr marL="0" indent="0" algn="ctr"/>
            <a:t>$2.3M</a:t>
          </a:fld>
          <a:endParaRPr lang="en-US" sz="2000" b="0" i="0" u="none" strike="noStrike">
            <a:solidFill>
              <a:schemeClr val="bg1">
                <a:lumMod val="95000"/>
              </a:schemeClr>
            </a:solidFill>
            <a:latin typeface="Calibri"/>
            <a:ea typeface="Calibri"/>
            <a:cs typeface="Calibri"/>
          </a:endParaRPr>
        </a:p>
      </xdr:txBody>
    </xdr:sp>
    <xdr:clientData/>
  </xdr:twoCellAnchor>
  <xdr:twoCellAnchor>
    <xdr:from>
      <xdr:col>11</xdr:col>
      <xdr:colOff>373380</xdr:colOff>
      <xdr:row>7</xdr:row>
      <xdr:rowOff>160020</xdr:rowOff>
    </xdr:from>
    <xdr:to>
      <xdr:col>13</xdr:col>
      <xdr:colOff>182880</xdr:colOff>
      <xdr:row>10</xdr:row>
      <xdr:rowOff>53340</xdr:rowOff>
    </xdr:to>
    <xdr:sp macro="" textlink="'A3'!M19">
      <xdr:nvSpPr>
        <xdr:cNvPr id="97" name="TextBox 96">
          <a:extLst>
            <a:ext uri="{FF2B5EF4-FFF2-40B4-BE49-F238E27FC236}">
              <a16:creationId xmlns:a16="http://schemas.microsoft.com/office/drawing/2014/main" id="{00000000-0008-0000-0500-000061000000}"/>
            </a:ext>
          </a:extLst>
        </xdr:cNvPr>
        <xdr:cNvSpPr txBox="1"/>
      </xdr:nvSpPr>
      <xdr:spPr>
        <a:xfrm>
          <a:off x="7078980" y="838200"/>
          <a:ext cx="1028700" cy="4419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1A8B484-F784-4647-A275-26F538016F66}" type="TxLink">
            <a:rPr lang="en-US" sz="2000" b="0" i="0" u="none" strike="noStrike">
              <a:solidFill>
                <a:schemeClr val="bg1">
                  <a:lumMod val="95000"/>
                </a:schemeClr>
              </a:solidFill>
              <a:latin typeface="Calibri"/>
              <a:ea typeface="Calibri"/>
              <a:cs typeface="Calibri"/>
            </a:rPr>
            <a:pPr marL="0" indent="0" algn="ctr"/>
            <a:t>42.18%</a:t>
          </a:fld>
          <a:endParaRPr lang="en-US" sz="2000" b="0" i="0" u="none" strike="noStrike">
            <a:solidFill>
              <a:schemeClr val="bg1">
                <a:lumMod val="95000"/>
              </a:schemeClr>
            </a:solidFill>
            <a:latin typeface="Calibri"/>
            <a:ea typeface="Calibri"/>
            <a:cs typeface="Calibri"/>
          </a:endParaRPr>
        </a:p>
      </xdr:txBody>
    </xdr:sp>
    <xdr:clientData/>
  </xdr:twoCellAnchor>
  <xdr:twoCellAnchor>
    <xdr:from>
      <xdr:col>8</xdr:col>
      <xdr:colOff>198120</xdr:colOff>
      <xdr:row>13</xdr:row>
      <xdr:rowOff>152400</xdr:rowOff>
    </xdr:from>
    <xdr:to>
      <xdr:col>11</xdr:col>
      <xdr:colOff>579120</xdr:colOff>
      <xdr:row>15</xdr:row>
      <xdr:rowOff>53340</xdr:rowOff>
    </xdr:to>
    <xdr:sp macro="" textlink="'A3'!C28">
      <xdr:nvSpPr>
        <xdr:cNvPr id="98" name="TextBox 97">
          <a:extLst>
            <a:ext uri="{FF2B5EF4-FFF2-40B4-BE49-F238E27FC236}">
              <a16:creationId xmlns:a16="http://schemas.microsoft.com/office/drawing/2014/main" id="{00000000-0008-0000-0500-000062000000}"/>
            </a:ext>
          </a:extLst>
        </xdr:cNvPr>
        <xdr:cNvSpPr txBox="1"/>
      </xdr:nvSpPr>
      <xdr:spPr>
        <a:xfrm>
          <a:off x="5074920" y="1927860"/>
          <a:ext cx="22098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986E0EB-ABA1-4FC7-9DBE-2AD192E36D60}" type="TxLink">
            <a:rPr lang="en-US" sz="1400">
              <a:solidFill>
                <a:schemeClr val="tx1">
                  <a:lumMod val="65000"/>
                  <a:lumOff val="35000"/>
                </a:schemeClr>
              </a:solidFill>
              <a:latin typeface="+mn-lt"/>
              <a:ea typeface="+mn-ea"/>
              <a:cs typeface="+mn-cs"/>
            </a:rPr>
            <a:pPr marL="0" indent="0" algn="ctr"/>
            <a:t>Top-5 Profitable Location</a:t>
          </a:fld>
          <a:endParaRPr lang="en-US" sz="1400">
            <a:solidFill>
              <a:schemeClr val="tx1">
                <a:lumMod val="65000"/>
                <a:lumOff val="35000"/>
              </a:schemeClr>
            </a:solidFill>
            <a:latin typeface="+mn-lt"/>
            <a:ea typeface="+mn-ea"/>
            <a:cs typeface="+mn-cs"/>
          </a:endParaRPr>
        </a:p>
      </xdr:txBody>
    </xdr:sp>
    <xdr:clientData/>
  </xdr:twoCellAnchor>
  <xdr:twoCellAnchor>
    <xdr:from>
      <xdr:col>2</xdr:col>
      <xdr:colOff>441960</xdr:colOff>
      <xdr:row>23</xdr:row>
      <xdr:rowOff>99060</xdr:rowOff>
    </xdr:from>
    <xdr:to>
      <xdr:col>3</xdr:col>
      <xdr:colOff>601980</xdr:colOff>
      <xdr:row>25</xdr:row>
      <xdr:rowOff>22860</xdr:rowOff>
    </xdr:to>
    <xdr:sp macro="" textlink="'Gender Analysis'!R5">
      <xdr:nvSpPr>
        <xdr:cNvPr id="99" name="TextBox 98">
          <a:extLst>
            <a:ext uri="{FF2B5EF4-FFF2-40B4-BE49-F238E27FC236}">
              <a16:creationId xmlns:a16="http://schemas.microsoft.com/office/drawing/2014/main" id="{00000000-0008-0000-0500-000063000000}"/>
            </a:ext>
          </a:extLst>
        </xdr:cNvPr>
        <xdr:cNvSpPr txBox="1"/>
      </xdr:nvSpPr>
      <xdr:spPr>
        <a:xfrm>
          <a:off x="1661160" y="3703320"/>
          <a:ext cx="76962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2CEFF74-99D5-47E2-A3E6-CBB5DB0963AF}" type="TxLink">
            <a:rPr lang="en-US" sz="1400" b="1" i="0" u="none" strike="noStrike">
              <a:solidFill>
                <a:srgbClr val="1F95B3"/>
              </a:solidFill>
              <a:latin typeface="Calibri"/>
              <a:ea typeface="Calibri"/>
              <a:cs typeface="Calibri"/>
            </a:rPr>
            <a:pPr/>
            <a:t>51.47%</a:t>
          </a:fld>
          <a:endParaRPr lang="en-US" sz="1600" b="1">
            <a:solidFill>
              <a:srgbClr val="1F95B3"/>
            </a:solidFill>
          </a:endParaRPr>
        </a:p>
      </xdr:txBody>
    </xdr:sp>
    <xdr:clientData/>
  </xdr:twoCellAnchor>
  <xdr:twoCellAnchor>
    <xdr:from>
      <xdr:col>16</xdr:col>
      <xdr:colOff>198120</xdr:colOff>
      <xdr:row>7</xdr:row>
      <xdr:rowOff>60960</xdr:rowOff>
    </xdr:from>
    <xdr:to>
      <xdr:col>17</xdr:col>
      <xdr:colOff>358140</xdr:colOff>
      <xdr:row>8</xdr:row>
      <xdr:rowOff>167640</xdr:rowOff>
    </xdr:to>
    <xdr:sp macro="" textlink="'A3'!AS15">
      <xdr:nvSpPr>
        <xdr:cNvPr id="100" name="TextBox 99">
          <a:extLst>
            <a:ext uri="{FF2B5EF4-FFF2-40B4-BE49-F238E27FC236}">
              <a16:creationId xmlns:a16="http://schemas.microsoft.com/office/drawing/2014/main" id="{00000000-0008-0000-0500-000064000000}"/>
            </a:ext>
          </a:extLst>
        </xdr:cNvPr>
        <xdr:cNvSpPr txBox="1"/>
      </xdr:nvSpPr>
      <xdr:spPr>
        <a:xfrm>
          <a:off x="9951720" y="739140"/>
          <a:ext cx="76962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CB2DBC6-3E60-435D-A3C2-4707F54E93E6}" type="TxLink">
            <a:rPr lang="en-US" sz="1600" b="1" i="0" u="none" strike="noStrike">
              <a:solidFill>
                <a:schemeClr val="bg1">
                  <a:lumMod val="95000"/>
                </a:schemeClr>
              </a:solidFill>
              <a:latin typeface="Calibri"/>
              <a:ea typeface="Calibri"/>
              <a:cs typeface="Calibri"/>
            </a:rPr>
            <a:pPr/>
            <a:t>100</a:t>
          </a:fld>
          <a:endParaRPr lang="en-US" sz="2400" b="1">
            <a:solidFill>
              <a:schemeClr val="bg1">
                <a:lumMod val="95000"/>
              </a:schemeClr>
            </a:solidFill>
          </a:endParaRPr>
        </a:p>
      </xdr:txBody>
    </xdr:sp>
    <xdr:clientData/>
  </xdr:twoCellAnchor>
  <xdr:twoCellAnchor>
    <xdr:from>
      <xdr:col>29</xdr:col>
      <xdr:colOff>297180</xdr:colOff>
      <xdr:row>0</xdr:row>
      <xdr:rowOff>0</xdr:rowOff>
    </xdr:from>
    <xdr:to>
      <xdr:col>30</xdr:col>
      <xdr:colOff>457200</xdr:colOff>
      <xdr:row>0</xdr:row>
      <xdr:rowOff>0</xdr:rowOff>
    </xdr:to>
    <xdr:sp macro="" textlink="'A3'!AS15">
      <xdr:nvSpPr>
        <xdr:cNvPr id="104" name="TextBox 103">
          <a:extLst>
            <a:ext uri="{FF2B5EF4-FFF2-40B4-BE49-F238E27FC236}">
              <a16:creationId xmlns:a16="http://schemas.microsoft.com/office/drawing/2014/main" id="{00000000-0008-0000-0500-000068000000}"/>
            </a:ext>
          </a:extLst>
        </xdr:cNvPr>
        <xdr:cNvSpPr txBox="1"/>
      </xdr:nvSpPr>
      <xdr:spPr>
        <a:xfrm>
          <a:off x="17975580" y="0"/>
          <a:ext cx="769620"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CB2DBC6-3E60-435D-A3C2-4707F54E93E6}" type="TxLink">
            <a:rPr lang="en-US" sz="1100" b="0" i="0" u="none" strike="noStrike">
              <a:solidFill>
                <a:srgbClr val="000000"/>
              </a:solidFill>
              <a:latin typeface="Calibri"/>
              <a:ea typeface="Calibri"/>
              <a:cs typeface="Calibri"/>
            </a:rPr>
            <a:pPr/>
            <a:t>100</a:t>
          </a:fld>
          <a:endParaRPr lang="en-US" sz="1600" b="1">
            <a:solidFill>
              <a:srgbClr val="9FE6FF"/>
            </a:solidFill>
          </a:endParaRPr>
        </a:p>
      </xdr:txBody>
    </xdr:sp>
    <xdr:clientData/>
  </xdr:twoCellAnchor>
  <xdr:twoCellAnchor>
    <xdr:from>
      <xdr:col>16</xdr:col>
      <xdr:colOff>205740</xdr:colOff>
      <xdr:row>9</xdr:row>
      <xdr:rowOff>114300</xdr:rowOff>
    </xdr:from>
    <xdr:to>
      <xdr:col>17</xdr:col>
      <xdr:colOff>365760</xdr:colOff>
      <xdr:row>11</xdr:row>
      <xdr:rowOff>38100</xdr:rowOff>
    </xdr:to>
    <xdr:sp macro="" textlink="'A3'!AT15">
      <xdr:nvSpPr>
        <xdr:cNvPr id="106" name="TextBox 105">
          <a:extLst>
            <a:ext uri="{FF2B5EF4-FFF2-40B4-BE49-F238E27FC236}">
              <a16:creationId xmlns:a16="http://schemas.microsoft.com/office/drawing/2014/main" id="{00000000-0008-0000-0500-00006A000000}"/>
            </a:ext>
          </a:extLst>
        </xdr:cNvPr>
        <xdr:cNvSpPr txBox="1"/>
      </xdr:nvSpPr>
      <xdr:spPr>
        <a:xfrm>
          <a:off x="9959340" y="1158240"/>
          <a:ext cx="76962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797B773-0DC3-4583-88E4-751B153B67EF}" type="TxLink">
            <a:rPr lang="en-US" sz="1600" b="1" i="0" u="none" strike="noStrike">
              <a:solidFill>
                <a:schemeClr val="bg1">
                  <a:lumMod val="95000"/>
                </a:schemeClr>
              </a:solidFill>
              <a:latin typeface="Calibri"/>
              <a:ea typeface="Calibri"/>
              <a:cs typeface="Calibri"/>
            </a:rPr>
            <a:pPr/>
            <a:t>8.03%</a:t>
          </a:fld>
          <a:endParaRPr lang="en-US" sz="2400" b="1">
            <a:solidFill>
              <a:schemeClr val="bg1">
                <a:lumMod val="95000"/>
              </a:schemeClr>
            </a:solidFill>
          </a:endParaRPr>
        </a:p>
      </xdr:txBody>
    </xdr:sp>
    <xdr:clientData/>
  </xdr:twoCellAnchor>
  <xdr:twoCellAnchor>
    <xdr:from>
      <xdr:col>16</xdr:col>
      <xdr:colOff>213360</xdr:colOff>
      <xdr:row>11</xdr:row>
      <xdr:rowOff>167640</xdr:rowOff>
    </xdr:from>
    <xdr:to>
      <xdr:col>17</xdr:col>
      <xdr:colOff>373380</xdr:colOff>
      <xdr:row>13</xdr:row>
      <xdr:rowOff>91440</xdr:rowOff>
    </xdr:to>
    <xdr:sp macro="" textlink="'A3'!AU15">
      <xdr:nvSpPr>
        <xdr:cNvPr id="107" name="TextBox 106">
          <a:extLst>
            <a:ext uri="{FF2B5EF4-FFF2-40B4-BE49-F238E27FC236}">
              <a16:creationId xmlns:a16="http://schemas.microsoft.com/office/drawing/2014/main" id="{00000000-0008-0000-0500-00006B000000}"/>
            </a:ext>
          </a:extLst>
        </xdr:cNvPr>
        <xdr:cNvSpPr txBox="1"/>
      </xdr:nvSpPr>
      <xdr:spPr>
        <a:xfrm>
          <a:off x="9966960" y="1577340"/>
          <a:ext cx="76962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28A0790-B2BB-4460-B7F3-3DF051BBDF57}" type="TxLink">
            <a:rPr lang="en-US" sz="1600" b="1" i="0" u="none" strike="noStrike">
              <a:solidFill>
                <a:schemeClr val="bg1">
                  <a:lumMod val="95000"/>
                </a:schemeClr>
              </a:solidFill>
              <a:latin typeface="Calibri"/>
              <a:ea typeface="Calibri"/>
              <a:cs typeface="Calibri"/>
            </a:rPr>
            <a:pPr/>
            <a:t>8.05%</a:t>
          </a:fld>
          <a:endParaRPr lang="en-US" sz="2400" b="1">
            <a:solidFill>
              <a:schemeClr val="bg1">
                <a:lumMod val="95000"/>
              </a:schemeClr>
            </a:solidFill>
          </a:endParaRPr>
        </a:p>
      </xdr:txBody>
    </xdr:sp>
    <xdr:clientData/>
  </xdr:twoCellAnchor>
  <xdr:twoCellAnchor>
    <xdr:from>
      <xdr:col>14</xdr:col>
      <xdr:colOff>83820</xdr:colOff>
      <xdr:row>15</xdr:row>
      <xdr:rowOff>45720</xdr:rowOff>
    </xdr:from>
    <xdr:to>
      <xdr:col>18</xdr:col>
      <xdr:colOff>579120</xdr:colOff>
      <xdr:row>15</xdr:row>
      <xdr:rowOff>64770</xdr:rowOff>
    </xdr:to>
    <xdr:cxnSp macro="">
      <xdr:nvCxnSpPr>
        <xdr:cNvPr id="55" name="Straight Connector 54">
          <a:extLst>
            <a:ext uri="{FF2B5EF4-FFF2-40B4-BE49-F238E27FC236}">
              <a16:creationId xmlns:a16="http://schemas.microsoft.com/office/drawing/2014/main" id="{00000000-0008-0000-0500-000037000000}"/>
            </a:ext>
          </a:extLst>
        </xdr:cNvPr>
        <xdr:cNvCxnSpPr/>
      </xdr:nvCxnSpPr>
      <xdr:spPr>
        <a:xfrm flipV="1">
          <a:off x="8618220" y="2186940"/>
          <a:ext cx="2933700" cy="19050"/>
        </a:xfrm>
        <a:prstGeom prst="line">
          <a:avLst/>
        </a:prstGeom>
        <a:ln w="22225">
          <a:gradFill flip="none" rotWithShape="1">
            <a:gsLst>
              <a:gs pos="5000">
                <a:schemeClr val="accent5">
                  <a:lumMod val="50000"/>
                </a:schemeClr>
              </a:gs>
              <a:gs pos="52000">
                <a:schemeClr val="bg1"/>
              </a:gs>
              <a:gs pos="96000">
                <a:schemeClr val="accent5">
                  <a:lumMod val="50000"/>
                  <a:alpha val="59000"/>
                </a:schemeClr>
              </a:gs>
            </a:gsLst>
            <a:lin ang="0" scaled="1"/>
            <a:tileRect/>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175260</xdr:colOff>
      <xdr:row>18</xdr:row>
      <xdr:rowOff>30480</xdr:rowOff>
    </xdr:from>
    <xdr:to>
      <xdr:col>19</xdr:col>
      <xdr:colOff>510540</xdr:colOff>
      <xdr:row>26</xdr:row>
      <xdr:rowOff>137160</xdr:rowOff>
    </xdr:to>
    <xdr:graphicFrame macro="">
      <xdr:nvGraphicFramePr>
        <xdr:cNvPr id="108" name="Chart 107">
          <a:extLst>
            <a:ext uri="{FF2B5EF4-FFF2-40B4-BE49-F238E27FC236}">
              <a16:creationId xmlns:a16="http://schemas.microsoft.com/office/drawing/2014/main" id="{00000000-0008-0000-0500-00006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14</xdr:col>
      <xdr:colOff>190500</xdr:colOff>
      <xdr:row>17</xdr:row>
      <xdr:rowOff>0</xdr:rowOff>
    </xdr:from>
    <xdr:to>
      <xdr:col>19</xdr:col>
      <xdr:colOff>419100</xdr:colOff>
      <xdr:row>18</xdr:row>
      <xdr:rowOff>83820</xdr:rowOff>
    </xdr:to>
    <xdr:sp macro="" textlink="'A3'!BB10">
      <xdr:nvSpPr>
        <xdr:cNvPr id="109" name="TextBox 108">
          <a:extLst>
            <a:ext uri="{FF2B5EF4-FFF2-40B4-BE49-F238E27FC236}">
              <a16:creationId xmlns:a16="http://schemas.microsoft.com/office/drawing/2014/main" id="{00000000-0008-0000-0500-00006D000000}"/>
            </a:ext>
          </a:extLst>
        </xdr:cNvPr>
        <xdr:cNvSpPr txBox="1"/>
      </xdr:nvSpPr>
      <xdr:spPr>
        <a:xfrm>
          <a:off x="8724900" y="2506980"/>
          <a:ext cx="32766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24CB79CE-23CD-4668-90C6-B9E9204AFB0A}" type="TxLink">
            <a:rPr lang="en-US" sz="1400" b="0" i="0" u="none" strike="noStrike">
              <a:solidFill>
                <a:schemeClr val="bg1">
                  <a:lumMod val="95000"/>
                </a:schemeClr>
              </a:solidFill>
              <a:latin typeface="Calibri"/>
              <a:ea typeface="Calibri"/>
              <a:cs typeface="Calibri"/>
            </a:rPr>
            <a:pPr algn="l"/>
            <a:t>Top-5 Profitable Products</a:t>
          </a:fld>
          <a:endParaRPr lang="en-US" sz="1800">
            <a:solidFill>
              <a:schemeClr val="bg1">
                <a:lumMod val="95000"/>
              </a:schemeClr>
            </a:solidFill>
          </a:endParaRPr>
        </a:p>
      </xdr:txBody>
    </xdr:sp>
    <xdr:clientData/>
  </xdr:twoCellAnchor>
  <xdr:twoCellAnchor>
    <xdr:from>
      <xdr:col>14</xdr:col>
      <xdr:colOff>38101</xdr:colOff>
      <xdr:row>17</xdr:row>
      <xdr:rowOff>83820</xdr:rowOff>
    </xdr:from>
    <xdr:to>
      <xdr:col>14</xdr:col>
      <xdr:colOff>198120</xdr:colOff>
      <xdr:row>18</xdr:row>
      <xdr:rowOff>38100</xdr:rowOff>
    </xdr:to>
    <xdr:sp macro="" textlink="">
      <xdr:nvSpPr>
        <xdr:cNvPr id="110" name="Flowchart: Connector 109">
          <a:extLst>
            <a:ext uri="{FF2B5EF4-FFF2-40B4-BE49-F238E27FC236}">
              <a16:creationId xmlns:a16="http://schemas.microsoft.com/office/drawing/2014/main" id="{00000000-0008-0000-0500-00006E000000}"/>
            </a:ext>
          </a:extLst>
        </xdr:cNvPr>
        <xdr:cNvSpPr/>
      </xdr:nvSpPr>
      <xdr:spPr>
        <a:xfrm>
          <a:off x="8572501" y="2590800"/>
          <a:ext cx="160019" cy="137160"/>
        </a:xfrm>
        <a:prstGeom prst="flowChartConnector">
          <a:avLst/>
        </a:prstGeom>
        <a:solidFill>
          <a:schemeClr val="bg1">
            <a:lumMod val="85000"/>
            <a:alpha val="74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243840</xdr:colOff>
      <xdr:row>27</xdr:row>
      <xdr:rowOff>0</xdr:rowOff>
    </xdr:from>
    <xdr:to>
      <xdr:col>19</xdr:col>
      <xdr:colOff>152400</xdr:colOff>
      <xdr:row>27</xdr:row>
      <xdr:rowOff>11430</xdr:rowOff>
    </xdr:to>
    <xdr:cxnSp macro="">
      <xdr:nvCxnSpPr>
        <xdr:cNvPr id="111" name="Straight Connector 110">
          <a:extLst>
            <a:ext uri="{FF2B5EF4-FFF2-40B4-BE49-F238E27FC236}">
              <a16:creationId xmlns:a16="http://schemas.microsoft.com/office/drawing/2014/main" id="{00000000-0008-0000-0500-00006F000000}"/>
            </a:ext>
          </a:extLst>
        </xdr:cNvPr>
        <xdr:cNvCxnSpPr/>
      </xdr:nvCxnSpPr>
      <xdr:spPr>
        <a:xfrm flipV="1">
          <a:off x="8778240" y="4335780"/>
          <a:ext cx="2956560" cy="11430"/>
        </a:xfrm>
        <a:prstGeom prst="line">
          <a:avLst/>
        </a:prstGeom>
        <a:ln w="22225">
          <a:gradFill flip="none" rotWithShape="1">
            <a:gsLst>
              <a:gs pos="5000">
                <a:schemeClr val="accent5">
                  <a:lumMod val="50000"/>
                </a:schemeClr>
              </a:gs>
              <a:gs pos="52000">
                <a:schemeClr val="bg1"/>
              </a:gs>
              <a:gs pos="96000">
                <a:schemeClr val="accent5">
                  <a:lumMod val="50000"/>
                  <a:alpha val="59000"/>
                </a:schemeClr>
              </a:gs>
            </a:gsLst>
            <a:lin ang="0" scaled="1"/>
            <a:tileRect/>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213360</xdr:colOff>
      <xdr:row>27</xdr:row>
      <xdr:rowOff>45720</xdr:rowOff>
    </xdr:from>
    <xdr:to>
      <xdr:col>19</xdr:col>
      <xdr:colOff>441960</xdr:colOff>
      <xdr:row>28</xdr:row>
      <xdr:rowOff>129540</xdr:rowOff>
    </xdr:to>
    <xdr:sp macro="" textlink="'A3'!BB10">
      <xdr:nvSpPr>
        <xdr:cNvPr id="112" name="TextBox 111">
          <a:extLst>
            <a:ext uri="{FF2B5EF4-FFF2-40B4-BE49-F238E27FC236}">
              <a16:creationId xmlns:a16="http://schemas.microsoft.com/office/drawing/2014/main" id="{00000000-0008-0000-0500-000070000000}"/>
            </a:ext>
          </a:extLst>
        </xdr:cNvPr>
        <xdr:cNvSpPr txBox="1"/>
      </xdr:nvSpPr>
      <xdr:spPr>
        <a:xfrm>
          <a:off x="8747760" y="4381500"/>
          <a:ext cx="32766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a:solidFill>
                <a:schemeClr val="bg1">
                  <a:lumMod val="95000"/>
                </a:schemeClr>
              </a:solidFill>
            </a:rPr>
            <a:t>Profit</a:t>
          </a:r>
          <a:r>
            <a:rPr lang="en-US" sz="1400" baseline="0">
              <a:solidFill>
                <a:schemeClr val="bg1">
                  <a:lumMod val="95000"/>
                </a:schemeClr>
              </a:solidFill>
            </a:rPr>
            <a:t> By Category</a:t>
          </a:r>
          <a:endParaRPr lang="en-US" sz="1400">
            <a:solidFill>
              <a:schemeClr val="bg1">
                <a:lumMod val="95000"/>
              </a:schemeClr>
            </a:solidFill>
          </a:endParaRPr>
        </a:p>
      </xdr:txBody>
    </xdr:sp>
    <xdr:clientData/>
  </xdr:twoCellAnchor>
  <xdr:twoCellAnchor>
    <xdr:from>
      <xdr:col>14</xdr:col>
      <xdr:colOff>60961</xdr:colOff>
      <xdr:row>27</xdr:row>
      <xdr:rowOff>129540</xdr:rowOff>
    </xdr:from>
    <xdr:to>
      <xdr:col>14</xdr:col>
      <xdr:colOff>220980</xdr:colOff>
      <xdr:row>28</xdr:row>
      <xdr:rowOff>83820</xdr:rowOff>
    </xdr:to>
    <xdr:sp macro="" textlink="">
      <xdr:nvSpPr>
        <xdr:cNvPr id="113" name="Flowchart: Connector 112">
          <a:extLst>
            <a:ext uri="{FF2B5EF4-FFF2-40B4-BE49-F238E27FC236}">
              <a16:creationId xmlns:a16="http://schemas.microsoft.com/office/drawing/2014/main" id="{00000000-0008-0000-0500-000071000000}"/>
            </a:ext>
          </a:extLst>
        </xdr:cNvPr>
        <xdr:cNvSpPr/>
      </xdr:nvSpPr>
      <xdr:spPr>
        <a:xfrm>
          <a:off x="8595361" y="4465320"/>
          <a:ext cx="160019" cy="137160"/>
        </a:xfrm>
        <a:prstGeom prst="flowChartConnector">
          <a:avLst/>
        </a:prstGeom>
        <a:solidFill>
          <a:schemeClr val="bg1">
            <a:lumMod val="85000"/>
            <a:alpha val="74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45720</xdr:colOff>
      <xdr:row>29</xdr:row>
      <xdr:rowOff>7620</xdr:rowOff>
    </xdr:from>
    <xdr:to>
      <xdr:col>18</xdr:col>
      <xdr:colOff>571500</xdr:colOff>
      <xdr:row>38</xdr:row>
      <xdr:rowOff>152400</xdr:rowOff>
    </xdr:to>
    <xdr:graphicFrame macro="">
      <xdr:nvGraphicFramePr>
        <xdr:cNvPr id="114" name="Chart 113">
          <a:extLst>
            <a:ext uri="{FF2B5EF4-FFF2-40B4-BE49-F238E27FC236}">
              <a16:creationId xmlns:a16="http://schemas.microsoft.com/office/drawing/2014/main" id="{00000000-0008-0000-05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45720</xdr:colOff>
      <xdr:row>1</xdr:row>
      <xdr:rowOff>0</xdr:rowOff>
    </xdr:from>
    <xdr:to>
      <xdr:col>6</xdr:col>
      <xdr:colOff>137160</xdr:colOff>
      <xdr:row>6</xdr:row>
      <xdr:rowOff>15240</xdr:rowOff>
    </xdr:to>
    <xdr:sp macro="" textlink="'A3'!Q34">
      <xdr:nvSpPr>
        <xdr:cNvPr id="115" name="TextBox 114">
          <a:extLst>
            <a:ext uri="{FF2B5EF4-FFF2-40B4-BE49-F238E27FC236}">
              <a16:creationId xmlns:a16="http://schemas.microsoft.com/office/drawing/2014/main" id="{00000000-0008-0000-0500-000073000000}"/>
            </a:ext>
          </a:extLst>
        </xdr:cNvPr>
        <xdr:cNvSpPr txBox="1"/>
      </xdr:nvSpPr>
      <xdr:spPr>
        <a:xfrm>
          <a:off x="45720" y="106680"/>
          <a:ext cx="3749040" cy="403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a:gradFill>
                <a:gsLst>
                  <a:gs pos="100000">
                    <a:schemeClr val="accent5">
                      <a:lumMod val="50000"/>
                    </a:schemeClr>
                  </a:gs>
                  <a:gs pos="0">
                    <a:srgbClr val="9FE6FF"/>
                  </a:gs>
                  <a:gs pos="55000">
                    <a:schemeClr val="accent5">
                      <a:lumMod val="50000"/>
                      <a:alpha val="59000"/>
                    </a:schemeClr>
                  </a:gs>
                </a:gsLst>
                <a:lin ang="0" scaled="1"/>
              </a:gradFill>
            </a:rPr>
            <a:t>Business</a:t>
          </a:r>
          <a:r>
            <a:rPr lang="en-US" sz="2000" b="1" baseline="0">
              <a:gradFill>
                <a:gsLst>
                  <a:gs pos="100000">
                    <a:schemeClr val="accent5">
                      <a:lumMod val="50000"/>
                    </a:schemeClr>
                  </a:gs>
                  <a:gs pos="0">
                    <a:srgbClr val="9FE6FF"/>
                  </a:gs>
                  <a:gs pos="55000">
                    <a:schemeClr val="accent5">
                      <a:lumMod val="50000"/>
                      <a:alpha val="59000"/>
                    </a:schemeClr>
                  </a:gs>
                </a:gsLst>
                <a:lin ang="0" scaled="1"/>
              </a:gradFill>
            </a:rPr>
            <a:t> Analysis Dashboard</a:t>
          </a:r>
          <a:endParaRPr lang="en-US" sz="2000" b="1">
            <a:gradFill>
              <a:gsLst>
                <a:gs pos="100000">
                  <a:schemeClr val="accent5">
                    <a:lumMod val="50000"/>
                  </a:schemeClr>
                </a:gs>
                <a:gs pos="0">
                  <a:srgbClr val="9FE6FF"/>
                </a:gs>
                <a:gs pos="55000">
                  <a:schemeClr val="accent5">
                    <a:lumMod val="50000"/>
                    <a:alpha val="59000"/>
                  </a:schemeClr>
                </a:gs>
              </a:gsLst>
              <a:lin ang="0" scaled="1"/>
            </a:gradFill>
          </a:endParaRPr>
        </a:p>
      </xdr:txBody>
    </xdr:sp>
    <xdr:clientData/>
  </xdr:twoCellAnchor>
  <xdr:twoCellAnchor>
    <xdr:from>
      <xdr:col>18</xdr:col>
      <xdr:colOff>7620</xdr:colOff>
      <xdr:row>1</xdr:row>
      <xdr:rowOff>38100</xdr:rowOff>
    </xdr:from>
    <xdr:to>
      <xdr:col>21</xdr:col>
      <xdr:colOff>449580</xdr:colOff>
      <xdr:row>38</xdr:row>
      <xdr:rowOff>160020</xdr:rowOff>
    </xdr:to>
    <xdr:grpSp>
      <xdr:nvGrpSpPr>
        <xdr:cNvPr id="38" name="Group 37" hidden="1">
          <a:extLst>
            <a:ext uri="{FF2B5EF4-FFF2-40B4-BE49-F238E27FC236}">
              <a16:creationId xmlns:a16="http://schemas.microsoft.com/office/drawing/2014/main" id="{00000000-0008-0000-0500-000026000000}"/>
            </a:ext>
          </a:extLst>
        </xdr:cNvPr>
        <xdr:cNvGrpSpPr/>
      </xdr:nvGrpSpPr>
      <xdr:grpSpPr>
        <a:xfrm>
          <a:off x="10980420" y="144780"/>
          <a:ext cx="2270760" cy="6362700"/>
          <a:chOff x="10980420" y="144780"/>
          <a:chExt cx="2270760" cy="6362700"/>
        </a:xfrm>
      </xdr:grpSpPr>
      <xdr:sp macro="" textlink="">
        <xdr:nvSpPr>
          <xdr:cNvPr id="10" name="Rectangle: Diagonal Corners Rounded 9" hidden="1">
            <a:extLst>
              <a:ext uri="{FF2B5EF4-FFF2-40B4-BE49-F238E27FC236}">
                <a16:creationId xmlns:a16="http://schemas.microsoft.com/office/drawing/2014/main" id="{00000000-0008-0000-0500-00000A000000}"/>
              </a:ext>
            </a:extLst>
          </xdr:cNvPr>
          <xdr:cNvSpPr/>
        </xdr:nvSpPr>
        <xdr:spPr>
          <a:xfrm>
            <a:off x="10980420" y="640080"/>
            <a:ext cx="2270760" cy="5867400"/>
          </a:xfrm>
          <a:prstGeom prst="round2DiagRect">
            <a:avLst/>
          </a:prstGeom>
          <a:solidFill>
            <a:srgbClr val="333F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116" name="Month 1" hidden="1">
                <a:extLst>
                  <a:ext uri="{FF2B5EF4-FFF2-40B4-BE49-F238E27FC236}">
                    <a16:creationId xmlns:a16="http://schemas.microsoft.com/office/drawing/2014/main" id="{00000000-0008-0000-0500-000074000000}"/>
                  </a:ext>
                </a:extLst>
              </xdr:cNvPr>
              <xdr:cNvGraphicFramePr/>
            </xdr:nvGraphicFramePr>
            <xdr:xfrm>
              <a:off x="11209020" y="1143000"/>
              <a:ext cx="1828800" cy="2466975"/>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11209020" y="11430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17" name="Category" hidden="1">
                <a:extLst>
                  <a:ext uri="{FF2B5EF4-FFF2-40B4-BE49-F238E27FC236}">
                    <a16:creationId xmlns:a16="http://schemas.microsoft.com/office/drawing/2014/main" id="{00000000-0008-0000-0500-000075000000}"/>
                  </a:ext>
                </a:extLst>
              </xdr:cNvPr>
              <xdr:cNvGraphicFramePr/>
            </xdr:nvGraphicFramePr>
            <xdr:xfrm>
              <a:off x="11224260" y="3802380"/>
              <a:ext cx="1828800" cy="2466975"/>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224260" y="380238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0]!HideShow" textlink="">
        <xdr:nvSpPr>
          <xdr:cNvPr id="118" name="Rectangle: Rounded Corners 117" hidden="1">
            <a:extLst>
              <a:ext uri="{FF2B5EF4-FFF2-40B4-BE49-F238E27FC236}">
                <a16:creationId xmlns:a16="http://schemas.microsoft.com/office/drawing/2014/main" id="{00000000-0008-0000-0500-000076000000}"/>
              </a:ext>
            </a:extLst>
          </xdr:cNvPr>
          <xdr:cNvSpPr/>
        </xdr:nvSpPr>
        <xdr:spPr>
          <a:xfrm>
            <a:off x="11833860" y="144780"/>
            <a:ext cx="1120140" cy="373380"/>
          </a:xfrm>
          <a:prstGeom prst="round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solidFill>
                  <a:schemeClr val="bg1">
                    <a:lumMod val="85000"/>
                  </a:schemeClr>
                </a:solidFill>
              </a:rPr>
              <a:t>Close Filter</a:t>
            </a:r>
          </a:p>
        </xdr:txBody>
      </xdr:sp>
    </xdr:grpSp>
    <xdr:clientData/>
  </xdr:twoCellAnchor>
  <xdr:twoCellAnchor>
    <xdr:from>
      <xdr:col>7</xdr:col>
      <xdr:colOff>449580</xdr:colOff>
      <xdr:row>1</xdr:row>
      <xdr:rowOff>30480</xdr:rowOff>
    </xdr:from>
    <xdr:to>
      <xdr:col>9</xdr:col>
      <xdr:colOff>289560</xdr:colOff>
      <xdr:row>5</xdr:row>
      <xdr:rowOff>144780</xdr:rowOff>
    </xdr:to>
    <xdr:sp macro="" textlink="">
      <xdr:nvSpPr>
        <xdr:cNvPr id="46" name="Rectangle: Diagonal Corners Rounded 45">
          <a:hlinkClick xmlns:r="http://schemas.openxmlformats.org/officeDocument/2006/relationships" r:id="rId12"/>
          <a:extLst>
            <a:ext uri="{FF2B5EF4-FFF2-40B4-BE49-F238E27FC236}">
              <a16:creationId xmlns:a16="http://schemas.microsoft.com/office/drawing/2014/main" id="{00000000-0008-0000-0500-00002E000000}"/>
            </a:ext>
          </a:extLst>
        </xdr:cNvPr>
        <xdr:cNvSpPr/>
      </xdr:nvSpPr>
      <xdr:spPr>
        <a:xfrm>
          <a:off x="4716780" y="137160"/>
          <a:ext cx="1059180" cy="320040"/>
        </a:xfrm>
        <a:prstGeom prst="round2DiagRect">
          <a:avLst>
            <a:gd name="adj1" fmla="val 38096"/>
            <a:gd name="adj2" fmla="val 0"/>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1">
                  <a:lumMod val="65000"/>
                  <a:lumOff val="35000"/>
                </a:schemeClr>
              </a:solidFill>
            </a:rPr>
            <a:t>Time Frame</a:t>
          </a:r>
        </a:p>
      </xdr:txBody>
    </xdr:sp>
    <xdr:clientData/>
  </xdr:twoCellAnchor>
  <xdr:twoCellAnchor>
    <xdr:from>
      <xdr:col>10</xdr:col>
      <xdr:colOff>30480</xdr:colOff>
      <xdr:row>1</xdr:row>
      <xdr:rowOff>15240</xdr:rowOff>
    </xdr:from>
    <xdr:to>
      <xdr:col>11</xdr:col>
      <xdr:colOff>480060</xdr:colOff>
      <xdr:row>5</xdr:row>
      <xdr:rowOff>129540</xdr:rowOff>
    </xdr:to>
    <xdr:sp macro="" textlink="">
      <xdr:nvSpPr>
        <xdr:cNvPr id="119" name="Rectangle: Diagonal Corners Rounded 118">
          <a:hlinkClick xmlns:r="http://schemas.openxmlformats.org/officeDocument/2006/relationships" r:id="rId13"/>
          <a:extLst>
            <a:ext uri="{FF2B5EF4-FFF2-40B4-BE49-F238E27FC236}">
              <a16:creationId xmlns:a16="http://schemas.microsoft.com/office/drawing/2014/main" id="{00000000-0008-0000-0500-000077000000}"/>
            </a:ext>
          </a:extLst>
        </xdr:cNvPr>
        <xdr:cNvSpPr/>
      </xdr:nvSpPr>
      <xdr:spPr>
        <a:xfrm>
          <a:off x="6126480" y="121920"/>
          <a:ext cx="1059180" cy="320040"/>
        </a:xfrm>
        <a:prstGeom prst="round2DiagRect">
          <a:avLst>
            <a:gd name="adj1" fmla="val 28572"/>
            <a:gd name="adj2" fmla="val 0"/>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1">
                  <a:lumMod val="65000"/>
                  <a:lumOff val="35000"/>
                </a:schemeClr>
              </a:solidFill>
            </a:rPr>
            <a:t>Store</a:t>
          </a:r>
        </a:p>
      </xdr:txBody>
    </xdr:sp>
    <xdr:clientData/>
  </xdr:twoCellAnchor>
  <xdr:twoCellAnchor>
    <xdr:from>
      <xdr:col>12</xdr:col>
      <xdr:colOff>220980</xdr:colOff>
      <xdr:row>1</xdr:row>
      <xdr:rowOff>0</xdr:rowOff>
    </xdr:from>
    <xdr:to>
      <xdr:col>14</xdr:col>
      <xdr:colOff>60960</xdr:colOff>
      <xdr:row>5</xdr:row>
      <xdr:rowOff>114300</xdr:rowOff>
    </xdr:to>
    <xdr:sp macro="" textlink="">
      <xdr:nvSpPr>
        <xdr:cNvPr id="120" name="Rectangle: Diagonal Corners Rounded 119">
          <a:extLst>
            <a:ext uri="{FF2B5EF4-FFF2-40B4-BE49-F238E27FC236}">
              <a16:creationId xmlns:a16="http://schemas.microsoft.com/office/drawing/2014/main" id="{00000000-0008-0000-0500-000078000000}"/>
            </a:ext>
          </a:extLst>
        </xdr:cNvPr>
        <xdr:cNvSpPr/>
      </xdr:nvSpPr>
      <xdr:spPr>
        <a:xfrm>
          <a:off x="7536180" y="106680"/>
          <a:ext cx="1059180" cy="320040"/>
        </a:xfrm>
        <a:prstGeom prst="round2DiagRect">
          <a:avLst>
            <a:gd name="adj1" fmla="val 33334"/>
            <a:gd name="adj2" fmla="val 0"/>
          </a:avLst>
        </a:prstGeom>
        <a:solidFill>
          <a:srgbClr val="1F95B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lumMod val="95000"/>
                </a:schemeClr>
              </a:solidFill>
            </a:rPr>
            <a:t>Profit</a:t>
          </a:r>
          <a:r>
            <a:rPr lang="en-US" sz="1200" b="1" baseline="0">
              <a:solidFill>
                <a:schemeClr val="bg1">
                  <a:lumMod val="95000"/>
                </a:schemeClr>
              </a:solidFill>
            </a:rPr>
            <a:t> View</a:t>
          </a:r>
          <a:endParaRPr lang="en-US" sz="1200" b="1">
            <a:solidFill>
              <a:schemeClr val="bg1">
                <a:lumMod val="95000"/>
              </a:schemeClr>
            </a:solidFill>
          </a:endParaRPr>
        </a:p>
      </xdr:txBody>
    </xdr:sp>
    <xdr:clientData/>
  </xdr:twoCellAnchor>
  <xdr:twoCellAnchor>
    <xdr:from>
      <xdr:col>19</xdr:col>
      <xdr:colOff>297180</xdr:colOff>
      <xdr:row>1</xdr:row>
      <xdr:rowOff>38100</xdr:rowOff>
    </xdr:from>
    <xdr:to>
      <xdr:col>20</xdr:col>
      <xdr:colOff>579120</xdr:colOff>
      <xdr:row>5</xdr:row>
      <xdr:rowOff>167640</xdr:rowOff>
    </xdr:to>
    <xdr:sp macro="[0]!HideShow" textlink="">
      <xdr:nvSpPr>
        <xdr:cNvPr id="9" name="Rectangle: Rounded Corners 8">
          <a:extLst>
            <a:ext uri="{FF2B5EF4-FFF2-40B4-BE49-F238E27FC236}">
              <a16:creationId xmlns:a16="http://schemas.microsoft.com/office/drawing/2014/main" id="{00000000-0008-0000-0500-000009000000}"/>
            </a:ext>
          </a:extLst>
        </xdr:cNvPr>
        <xdr:cNvSpPr/>
      </xdr:nvSpPr>
      <xdr:spPr>
        <a:xfrm>
          <a:off x="11879580" y="144780"/>
          <a:ext cx="891540" cy="335280"/>
        </a:xfrm>
        <a:prstGeom prst="roundRect">
          <a:avLst/>
        </a:prstGeom>
        <a:solidFill>
          <a:srgbClr val="1F95B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bg1">
                  <a:lumMod val="95000"/>
                </a:schemeClr>
              </a:solidFill>
            </a:rPr>
            <a:t>Open Filter</a:t>
          </a:r>
        </a:p>
      </xdr:txBody>
    </xdr:sp>
    <xdr:clientData/>
  </xdr:twoCellAnchor>
  <xdr:twoCellAnchor>
    <xdr:from>
      <xdr:col>19</xdr:col>
      <xdr:colOff>30480</xdr:colOff>
      <xdr:row>1</xdr:row>
      <xdr:rowOff>38100</xdr:rowOff>
    </xdr:from>
    <xdr:to>
      <xdr:col>22</xdr:col>
      <xdr:colOff>426720</xdr:colOff>
      <xdr:row>32</xdr:row>
      <xdr:rowOff>114300</xdr:rowOff>
    </xdr:to>
    <xdr:grpSp>
      <xdr:nvGrpSpPr>
        <xdr:cNvPr id="40" name="Group 39" hidden="1">
          <a:extLst>
            <a:ext uri="{FF2B5EF4-FFF2-40B4-BE49-F238E27FC236}">
              <a16:creationId xmlns:a16="http://schemas.microsoft.com/office/drawing/2014/main" id="{00000000-0008-0000-0500-000028000000}"/>
            </a:ext>
          </a:extLst>
        </xdr:cNvPr>
        <xdr:cNvGrpSpPr/>
      </xdr:nvGrpSpPr>
      <xdr:grpSpPr>
        <a:xfrm>
          <a:off x="11612880" y="144780"/>
          <a:ext cx="2225040" cy="5219700"/>
          <a:chOff x="11612880" y="144780"/>
          <a:chExt cx="2225040" cy="5219700"/>
        </a:xfrm>
      </xdr:grpSpPr>
      <xdr:sp macro="[0]!HideShow" textlink="">
        <xdr:nvSpPr>
          <xdr:cNvPr id="124" name="Rectangle: Rounded Corners 123" hidden="1">
            <a:extLst>
              <a:ext uri="{FF2B5EF4-FFF2-40B4-BE49-F238E27FC236}">
                <a16:creationId xmlns:a16="http://schemas.microsoft.com/office/drawing/2014/main" id="{00000000-0008-0000-0500-00007C000000}"/>
              </a:ext>
            </a:extLst>
          </xdr:cNvPr>
          <xdr:cNvSpPr/>
        </xdr:nvSpPr>
        <xdr:spPr>
          <a:xfrm>
            <a:off x="11887200" y="144780"/>
            <a:ext cx="891540" cy="335280"/>
          </a:xfrm>
          <a:prstGeom prst="round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bg1">
                    <a:lumMod val="95000"/>
                  </a:schemeClr>
                </a:solidFill>
              </a:rPr>
              <a:t>Close Filter</a:t>
            </a:r>
          </a:p>
        </xdr:txBody>
      </xdr:sp>
      <xdr:sp macro="" textlink="">
        <xdr:nvSpPr>
          <xdr:cNvPr id="22" name="Rectangle: Diagonal Corners Rounded 21" hidden="1">
            <a:extLst>
              <a:ext uri="{FF2B5EF4-FFF2-40B4-BE49-F238E27FC236}">
                <a16:creationId xmlns:a16="http://schemas.microsoft.com/office/drawing/2014/main" id="{00000000-0008-0000-0500-000016000000}"/>
              </a:ext>
            </a:extLst>
          </xdr:cNvPr>
          <xdr:cNvSpPr/>
        </xdr:nvSpPr>
        <xdr:spPr>
          <a:xfrm>
            <a:off x="11612880" y="617220"/>
            <a:ext cx="2225040" cy="4747260"/>
          </a:xfrm>
          <a:prstGeom prst="round2DiagRect">
            <a:avLst/>
          </a:prstGeom>
          <a:solidFill>
            <a:srgbClr val="333F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122" name="Month 3" hidden="1">
                <a:extLst>
                  <a:ext uri="{FF2B5EF4-FFF2-40B4-BE49-F238E27FC236}">
                    <a16:creationId xmlns:a16="http://schemas.microsoft.com/office/drawing/2014/main" id="{00000000-0008-0000-0500-00007A000000}"/>
                  </a:ext>
                </a:extLst>
              </xdr:cNvPr>
              <xdr:cNvGraphicFramePr/>
            </xdr:nvGraphicFramePr>
            <xdr:xfrm>
              <a:off x="11780520" y="2948940"/>
              <a:ext cx="1935480" cy="2286000"/>
            </xdr:xfrm>
            <a:graphic>
              <a:graphicData uri="http://schemas.microsoft.com/office/drawing/2010/slicer">
                <sle:slicer xmlns:sle="http://schemas.microsoft.com/office/drawing/2010/slicer" name="Month 3"/>
              </a:graphicData>
            </a:graphic>
          </xdr:graphicFrame>
        </mc:Choice>
        <mc:Fallback xmlns="">
          <xdr:sp macro="" textlink="">
            <xdr:nvSpPr>
              <xdr:cNvPr id="0" name=""/>
              <xdr:cNvSpPr>
                <a:spLocks noTextEdit="1"/>
              </xdr:cNvSpPr>
            </xdr:nvSpPr>
            <xdr:spPr>
              <a:xfrm>
                <a:off x="11780520" y="2948940"/>
                <a:ext cx="1935480" cy="228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23" name="Category 1" hidden="1">
                <a:extLst>
                  <a:ext uri="{FF2B5EF4-FFF2-40B4-BE49-F238E27FC236}">
                    <a16:creationId xmlns:a16="http://schemas.microsoft.com/office/drawing/2014/main" id="{00000000-0008-0000-0500-00007B000000}"/>
                  </a:ext>
                </a:extLst>
              </xdr:cNvPr>
              <xdr:cNvGraphicFramePr/>
            </xdr:nvGraphicFramePr>
            <xdr:xfrm>
              <a:off x="11757660" y="891540"/>
              <a:ext cx="2004060" cy="2011679"/>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1757660" y="891540"/>
                <a:ext cx="2004060" cy="20116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3.xml><?xml version="1.0" encoding="utf-8"?>
<xdr:wsDr xmlns:xdr="http://schemas.openxmlformats.org/drawingml/2006/spreadsheetDrawing" xmlns:a="http://schemas.openxmlformats.org/drawingml/2006/main">
  <xdr:twoCellAnchor>
    <xdr:from>
      <xdr:col>17</xdr:col>
      <xdr:colOff>160020</xdr:colOff>
      <xdr:row>0</xdr:row>
      <xdr:rowOff>0</xdr:rowOff>
    </xdr:from>
    <xdr:to>
      <xdr:col>31</xdr:col>
      <xdr:colOff>137160</xdr:colOff>
      <xdr:row>44</xdr:row>
      <xdr:rowOff>167640</xdr:rowOff>
    </xdr:to>
    <xdr:sp macro="" textlink="">
      <xdr:nvSpPr>
        <xdr:cNvPr id="2" name="Moon 1">
          <a:extLst>
            <a:ext uri="{FF2B5EF4-FFF2-40B4-BE49-F238E27FC236}">
              <a16:creationId xmlns:a16="http://schemas.microsoft.com/office/drawing/2014/main" id="{00000000-0008-0000-0600-000002000000}"/>
            </a:ext>
          </a:extLst>
        </xdr:cNvPr>
        <xdr:cNvSpPr/>
      </xdr:nvSpPr>
      <xdr:spPr>
        <a:xfrm flipH="1">
          <a:off x="10523220" y="0"/>
          <a:ext cx="8511540" cy="7612380"/>
        </a:xfrm>
        <a:prstGeom prst="moon">
          <a:avLst>
            <a:gd name="adj" fmla="val 75150"/>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236220</xdr:colOff>
      <xdr:row>6</xdr:row>
      <xdr:rowOff>167640</xdr:rowOff>
    </xdr:from>
    <xdr:to>
      <xdr:col>17</xdr:col>
      <xdr:colOff>472440</xdr:colOff>
      <xdr:row>38</xdr:row>
      <xdr:rowOff>160020</xdr:rowOff>
    </xdr:to>
    <xdr:sp macro="" textlink="">
      <xdr:nvSpPr>
        <xdr:cNvPr id="3" name="Rectangle: Diagonal Corners Rounded 2">
          <a:extLst>
            <a:ext uri="{FF2B5EF4-FFF2-40B4-BE49-F238E27FC236}">
              <a16:creationId xmlns:a16="http://schemas.microsoft.com/office/drawing/2014/main" id="{00000000-0008-0000-0600-000003000000}"/>
            </a:ext>
          </a:extLst>
        </xdr:cNvPr>
        <xdr:cNvSpPr/>
      </xdr:nvSpPr>
      <xdr:spPr>
        <a:xfrm>
          <a:off x="236220" y="662940"/>
          <a:ext cx="10599420" cy="5844540"/>
        </a:xfrm>
        <a:prstGeom prst="round2DiagRect">
          <a:avLst>
            <a:gd name="adj1" fmla="val 4932"/>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d</a:t>
          </a:r>
        </a:p>
      </xdr:txBody>
    </xdr:sp>
    <xdr:clientData/>
  </xdr:twoCellAnchor>
  <xdr:twoCellAnchor>
    <xdr:from>
      <xdr:col>0</xdr:col>
      <xdr:colOff>0</xdr:colOff>
      <xdr:row>0</xdr:row>
      <xdr:rowOff>0</xdr:rowOff>
    </xdr:from>
    <xdr:to>
      <xdr:col>5</xdr:col>
      <xdr:colOff>45720</xdr:colOff>
      <xdr:row>20</xdr:row>
      <xdr:rowOff>129540</xdr:rowOff>
    </xdr:to>
    <xdr:sp macro="" textlink="">
      <xdr:nvSpPr>
        <xdr:cNvPr id="4" name="Flowchart: Connector 3">
          <a:extLst>
            <a:ext uri="{FF2B5EF4-FFF2-40B4-BE49-F238E27FC236}">
              <a16:creationId xmlns:a16="http://schemas.microsoft.com/office/drawing/2014/main" id="{00000000-0008-0000-0600-000004000000}"/>
            </a:ext>
          </a:extLst>
        </xdr:cNvPr>
        <xdr:cNvSpPr/>
      </xdr:nvSpPr>
      <xdr:spPr>
        <a:xfrm>
          <a:off x="0" y="0"/>
          <a:ext cx="3093720" cy="3185160"/>
        </a:xfrm>
        <a:prstGeom prst="flowChartConnector">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213360</xdr:colOff>
      <xdr:row>0</xdr:row>
      <xdr:rowOff>0</xdr:rowOff>
    </xdr:from>
    <xdr:to>
      <xdr:col>31</xdr:col>
      <xdr:colOff>190500</xdr:colOff>
      <xdr:row>44</xdr:row>
      <xdr:rowOff>167640</xdr:rowOff>
    </xdr:to>
    <xdr:sp macro="" textlink="">
      <xdr:nvSpPr>
        <xdr:cNvPr id="5" name="Moon 4">
          <a:extLst>
            <a:ext uri="{FF2B5EF4-FFF2-40B4-BE49-F238E27FC236}">
              <a16:creationId xmlns:a16="http://schemas.microsoft.com/office/drawing/2014/main" id="{00000000-0008-0000-0600-000005000000}"/>
            </a:ext>
          </a:extLst>
        </xdr:cNvPr>
        <xdr:cNvSpPr/>
      </xdr:nvSpPr>
      <xdr:spPr>
        <a:xfrm flipH="1">
          <a:off x="10576560" y="0"/>
          <a:ext cx="8511540" cy="7612380"/>
        </a:xfrm>
        <a:prstGeom prst="moon">
          <a:avLst>
            <a:gd name="adj" fmla="val 75150"/>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251460</xdr:colOff>
      <xdr:row>36</xdr:row>
      <xdr:rowOff>121920</xdr:rowOff>
    </xdr:from>
    <xdr:to>
      <xdr:col>26</xdr:col>
      <xdr:colOff>243840</xdr:colOff>
      <xdr:row>39</xdr:row>
      <xdr:rowOff>114300</xdr:rowOff>
    </xdr:to>
    <xdr:sp macro="" textlink="">
      <xdr:nvSpPr>
        <xdr:cNvPr id="6" name="Rectangle 5">
          <a:extLst>
            <a:ext uri="{FF2B5EF4-FFF2-40B4-BE49-F238E27FC236}">
              <a16:creationId xmlns:a16="http://schemas.microsoft.com/office/drawing/2014/main" id="{00000000-0008-0000-0600-000006000000}"/>
            </a:ext>
          </a:extLst>
        </xdr:cNvPr>
        <xdr:cNvSpPr/>
      </xdr:nvSpPr>
      <xdr:spPr>
        <a:xfrm>
          <a:off x="12443460" y="6103620"/>
          <a:ext cx="3649980" cy="54102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7620</xdr:colOff>
      <xdr:row>0</xdr:row>
      <xdr:rowOff>0</xdr:rowOff>
    </xdr:from>
    <xdr:to>
      <xdr:col>17</xdr:col>
      <xdr:colOff>175260</xdr:colOff>
      <xdr:row>6</xdr:row>
      <xdr:rowOff>15240</xdr:rowOff>
    </xdr:to>
    <xdr:sp macro="" textlink="">
      <xdr:nvSpPr>
        <xdr:cNvPr id="7" name="Rectangle 6">
          <a:hlinkClick xmlns:r="http://schemas.openxmlformats.org/officeDocument/2006/relationships" r:id="rId1"/>
          <a:extLst>
            <a:ext uri="{FF2B5EF4-FFF2-40B4-BE49-F238E27FC236}">
              <a16:creationId xmlns:a16="http://schemas.microsoft.com/office/drawing/2014/main" id="{00000000-0008-0000-0600-000007000000}"/>
            </a:ext>
          </a:extLst>
        </xdr:cNvPr>
        <xdr:cNvSpPr/>
      </xdr:nvSpPr>
      <xdr:spPr>
        <a:xfrm>
          <a:off x="7620" y="0"/>
          <a:ext cx="10530840" cy="510540"/>
        </a:xfrm>
        <a:prstGeom prst="rect">
          <a:avLst/>
        </a:prstGeom>
        <a:gradFill flip="none" rotWithShape="1">
          <a:gsLst>
            <a:gs pos="0">
              <a:schemeClr val="bg1">
                <a:lumMod val="95000"/>
              </a:schemeClr>
            </a:gs>
            <a:gs pos="51000">
              <a:schemeClr val="bg1"/>
            </a:gs>
            <a:gs pos="100000">
              <a:schemeClr val="bg1">
                <a:lumMod val="95000"/>
              </a:schemeClr>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21</xdr:col>
      <xdr:colOff>457200</xdr:colOff>
      <xdr:row>2</xdr:row>
      <xdr:rowOff>22860</xdr:rowOff>
    </xdr:from>
    <xdr:to>
      <xdr:col>27</xdr:col>
      <xdr:colOff>449580</xdr:colOff>
      <xdr:row>7</xdr:row>
      <xdr:rowOff>53340</xdr:rowOff>
    </xdr:to>
    <xdr:sp macro="" textlink="">
      <xdr:nvSpPr>
        <xdr:cNvPr id="8" name="Rectangle 7">
          <a:extLst>
            <a:ext uri="{FF2B5EF4-FFF2-40B4-BE49-F238E27FC236}">
              <a16:creationId xmlns:a16="http://schemas.microsoft.com/office/drawing/2014/main" id="{00000000-0008-0000-0600-000008000000}"/>
            </a:ext>
          </a:extLst>
        </xdr:cNvPr>
        <xdr:cNvSpPr/>
      </xdr:nvSpPr>
      <xdr:spPr>
        <a:xfrm>
          <a:off x="13258800" y="190500"/>
          <a:ext cx="3649980" cy="54102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xdr:col>
      <xdr:colOff>60960</xdr:colOff>
      <xdr:row>8</xdr:row>
      <xdr:rowOff>45720</xdr:rowOff>
    </xdr:from>
    <xdr:to>
      <xdr:col>17</xdr:col>
      <xdr:colOff>289560</xdr:colOff>
      <xdr:row>37</xdr:row>
      <xdr:rowOff>175260</xdr:rowOff>
    </xdr:to>
    <xdr:sp macro="" textlink="">
      <xdr:nvSpPr>
        <xdr:cNvPr id="9" name="Rectangle: Diagonal Corners Rounded 8">
          <a:extLst>
            <a:ext uri="{FF2B5EF4-FFF2-40B4-BE49-F238E27FC236}">
              <a16:creationId xmlns:a16="http://schemas.microsoft.com/office/drawing/2014/main" id="{00000000-0008-0000-0600-000009000000}"/>
            </a:ext>
          </a:extLst>
        </xdr:cNvPr>
        <xdr:cNvSpPr/>
      </xdr:nvSpPr>
      <xdr:spPr>
        <a:xfrm>
          <a:off x="670560" y="906780"/>
          <a:ext cx="9982200" cy="5433060"/>
        </a:xfrm>
        <a:prstGeom prst="round2DiagRect">
          <a:avLst>
            <a:gd name="adj1" fmla="val 4932"/>
            <a:gd name="adj2" fmla="val 0"/>
          </a:avLst>
        </a:prstGeom>
        <a:solidFill>
          <a:schemeClr val="bg1"/>
        </a:solidFill>
        <a:ln>
          <a:noFill/>
        </a:ln>
        <a:effectLst>
          <a:outerShdw blurRad="63500" sx="102000" sy="102000" algn="ctr" rotWithShape="0">
            <a:prstClr val="black">
              <a:alpha val="7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d</a:t>
          </a:r>
        </a:p>
      </xdr:txBody>
    </xdr:sp>
    <xdr:clientData/>
  </xdr:twoCellAnchor>
  <xdr:twoCellAnchor>
    <xdr:from>
      <xdr:col>5</xdr:col>
      <xdr:colOff>266700</xdr:colOff>
      <xdr:row>9</xdr:row>
      <xdr:rowOff>137160</xdr:rowOff>
    </xdr:from>
    <xdr:to>
      <xdr:col>17</xdr:col>
      <xdr:colOff>53340</xdr:colOff>
      <xdr:row>37</xdr:row>
      <xdr:rowOff>0</xdr:rowOff>
    </xdr:to>
    <xdr:sp macro="" textlink="">
      <xdr:nvSpPr>
        <xdr:cNvPr id="10" name="Rectangle: Diagonal Corners Rounded 9">
          <a:extLst>
            <a:ext uri="{FF2B5EF4-FFF2-40B4-BE49-F238E27FC236}">
              <a16:creationId xmlns:a16="http://schemas.microsoft.com/office/drawing/2014/main" id="{00000000-0008-0000-0600-00000A000000}"/>
            </a:ext>
          </a:extLst>
        </xdr:cNvPr>
        <xdr:cNvSpPr/>
      </xdr:nvSpPr>
      <xdr:spPr>
        <a:xfrm>
          <a:off x="3314700" y="1181100"/>
          <a:ext cx="7101840" cy="4983480"/>
        </a:xfrm>
        <a:prstGeom prst="round2DiagRect">
          <a:avLst>
            <a:gd name="adj1" fmla="val 4932"/>
            <a:gd name="adj2" fmla="val 0"/>
          </a:avLst>
        </a:prstGeom>
        <a:solidFill>
          <a:schemeClr val="bg1"/>
        </a:solidFill>
        <a:ln>
          <a:noFill/>
        </a:ln>
        <a:effectLst>
          <a:outerShdw blurRad="63500" sx="102000" sy="102000" algn="ctr" rotWithShape="0">
            <a:prstClr val="black">
              <a:alpha val="7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d</a:t>
          </a:r>
        </a:p>
      </xdr:txBody>
    </xdr:sp>
    <xdr:clientData/>
  </xdr:twoCellAnchor>
  <xdr:twoCellAnchor>
    <xdr:from>
      <xdr:col>1</xdr:col>
      <xdr:colOff>152400</xdr:colOff>
      <xdr:row>24</xdr:row>
      <xdr:rowOff>68580</xdr:rowOff>
    </xdr:from>
    <xdr:to>
      <xdr:col>5</xdr:col>
      <xdr:colOff>15240</xdr:colOff>
      <xdr:row>27</xdr:row>
      <xdr:rowOff>160020</xdr:rowOff>
    </xdr:to>
    <xdr:sp macro="" textlink="">
      <xdr:nvSpPr>
        <xdr:cNvPr id="11" name="Rectangle: Diagonal Corners Rounded 10">
          <a:extLst>
            <a:ext uri="{FF2B5EF4-FFF2-40B4-BE49-F238E27FC236}">
              <a16:creationId xmlns:a16="http://schemas.microsoft.com/office/drawing/2014/main" id="{00000000-0008-0000-0600-00000B000000}"/>
            </a:ext>
          </a:extLst>
        </xdr:cNvPr>
        <xdr:cNvSpPr/>
      </xdr:nvSpPr>
      <xdr:spPr>
        <a:xfrm>
          <a:off x="762000" y="3855720"/>
          <a:ext cx="2301240" cy="640080"/>
        </a:xfrm>
        <a:prstGeom prst="round2DiagRect">
          <a:avLst>
            <a:gd name="adj1" fmla="val 15715"/>
            <a:gd name="adj2" fmla="val 0"/>
          </a:avLst>
        </a:prstGeom>
        <a:solidFill>
          <a:schemeClr val="bg1">
            <a:lumMod val="95000"/>
          </a:schemeClr>
        </a:solidFill>
        <a:ln>
          <a:noFill/>
        </a:ln>
        <a:effectLst>
          <a:outerShdw blurRad="63500" sx="102000" sy="102000" algn="ctr" rotWithShape="0">
            <a:prstClr val="black">
              <a:alpha val="7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39</xdr:row>
      <xdr:rowOff>99060</xdr:rowOff>
    </xdr:from>
    <xdr:to>
      <xdr:col>0</xdr:col>
      <xdr:colOff>541020</xdr:colOff>
      <xdr:row>43</xdr:row>
      <xdr:rowOff>7620</xdr:rowOff>
    </xdr:to>
    <xdr:sp macro="" textlink="">
      <xdr:nvSpPr>
        <xdr:cNvPr id="12" name="Rectangle: Diagonal Corners Rounded 11">
          <a:extLst>
            <a:ext uri="{FF2B5EF4-FFF2-40B4-BE49-F238E27FC236}">
              <a16:creationId xmlns:a16="http://schemas.microsoft.com/office/drawing/2014/main" id="{00000000-0008-0000-0600-00000C000000}"/>
            </a:ext>
          </a:extLst>
        </xdr:cNvPr>
        <xdr:cNvSpPr/>
      </xdr:nvSpPr>
      <xdr:spPr>
        <a:xfrm>
          <a:off x="0" y="6629400"/>
          <a:ext cx="541020" cy="640080"/>
        </a:xfrm>
        <a:prstGeom prst="round2DiagRect">
          <a:avLst>
            <a:gd name="adj1" fmla="val 15715"/>
            <a:gd name="adj2" fmla="val 0"/>
          </a:avLst>
        </a:prstGeom>
        <a:solidFill>
          <a:schemeClr val="bg1">
            <a:lumMod val="95000"/>
          </a:schemeClr>
        </a:solidFill>
        <a:ln>
          <a:noFill/>
        </a:ln>
        <a:effectLst>
          <a:outerShdw blurRad="63500" sx="102000" sy="102000" algn="ctr" rotWithShape="0">
            <a:prstClr val="black">
              <a:alpha val="7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144780</xdr:colOff>
      <xdr:row>28</xdr:row>
      <xdr:rowOff>121920</xdr:rowOff>
    </xdr:from>
    <xdr:to>
      <xdr:col>5</xdr:col>
      <xdr:colOff>7620</xdr:colOff>
      <xdr:row>32</xdr:row>
      <xdr:rowOff>30480</xdr:rowOff>
    </xdr:to>
    <xdr:sp macro="" textlink="">
      <xdr:nvSpPr>
        <xdr:cNvPr id="13" name="Rectangle: Diagonal Corners Rounded 12">
          <a:extLst>
            <a:ext uri="{FF2B5EF4-FFF2-40B4-BE49-F238E27FC236}">
              <a16:creationId xmlns:a16="http://schemas.microsoft.com/office/drawing/2014/main" id="{00000000-0008-0000-0600-00000D000000}"/>
            </a:ext>
          </a:extLst>
        </xdr:cNvPr>
        <xdr:cNvSpPr/>
      </xdr:nvSpPr>
      <xdr:spPr>
        <a:xfrm>
          <a:off x="754380" y="4640580"/>
          <a:ext cx="2301240" cy="640080"/>
        </a:xfrm>
        <a:prstGeom prst="round2DiagRect">
          <a:avLst>
            <a:gd name="adj1" fmla="val 15715"/>
            <a:gd name="adj2" fmla="val 0"/>
          </a:avLst>
        </a:prstGeom>
        <a:solidFill>
          <a:schemeClr val="bg1">
            <a:lumMod val="95000"/>
          </a:schemeClr>
        </a:solidFill>
        <a:ln>
          <a:noFill/>
        </a:ln>
        <a:effectLst>
          <a:outerShdw blurRad="63500" sx="102000" sy="102000" algn="ctr" rotWithShape="0">
            <a:prstClr val="black">
              <a:alpha val="7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137160</xdr:colOff>
      <xdr:row>32</xdr:row>
      <xdr:rowOff>175260</xdr:rowOff>
    </xdr:from>
    <xdr:to>
      <xdr:col>5</xdr:col>
      <xdr:colOff>0</xdr:colOff>
      <xdr:row>36</xdr:row>
      <xdr:rowOff>83820</xdr:rowOff>
    </xdr:to>
    <xdr:sp macro="" textlink="">
      <xdr:nvSpPr>
        <xdr:cNvPr id="14" name="Rectangle: Diagonal Corners Rounded 13">
          <a:extLst>
            <a:ext uri="{FF2B5EF4-FFF2-40B4-BE49-F238E27FC236}">
              <a16:creationId xmlns:a16="http://schemas.microsoft.com/office/drawing/2014/main" id="{00000000-0008-0000-0600-00000E000000}"/>
            </a:ext>
          </a:extLst>
        </xdr:cNvPr>
        <xdr:cNvSpPr/>
      </xdr:nvSpPr>
      <xdr:spPr>
        <a:xfrm>
          <a:off x="746760" y="5425440"/>
          <a:ext cx="2301240" cy="640080"/>
        </a:xfrm>
        <a:prstGeom prst="round2DiagRect">
          <a:avLst>
            <a:gd name="adj1" fmla="val 15715"/>
            <a:gd name="adj2" fmla="val 0"/>
          </a:avLst>
        </a:prstGeom>
        <a:solidFill>
          <a:schemeClr val="bg1">
            <a:lumMod val="95000"/>
          </a:schemeClr>
        </a:solidFill>
        <a:ln>
          <a:noFill/>
        </a:ln>
        <a:effectLst>
          <a:outerShdw blurRad="63500" sx="102000" sy="102000" algn="ctr" rotWithShape="0">
            <a:prstClr val="black">
              <a:alpha val="7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228600</xdr:colOff>
      <xdr:row>25</xdr:row>
      <xdr:rowOff>110490</xdr:rowOff>
    </xdr:from>
    <xdr:to>
      <xdr:col>1</xdr:col>
      <xdr:colOff>419100</xdr:colOff>
      <xdr:row>26</xdr:row>
      <xdr:rowOff>118110</xdr:rowOff>
    </xdr:to>
    <xdr:sp macro="" textlink="">
      <xdr:nvSpPr>
        <xdr:cNvPr id="15" name="Flowchart: Connector 14">
          <a:extLst>
            <a:ext uri="{FF2B5EF4-FFF2-40B4-BE49-F238E27FC236}">
              <a16:creationId xmlns:a16="http://schemas.microsoft.com/office/drawing/2014/main" id="{00000000-0008-0000-0600-00000F000000}"/>
            </a:ext>
          </a:extLst>
        </xdr:cNvPr>
        <xdr:cNvSpPr/>
      </xdr:nvSpPr>
      <xdr:spPr>
        <a:xfrm>
          <a:off x="838200" y="4080510"/>
          <a:ext cx="190500" cy="190500"/>
        </a:xfrm>
        <a:prstGeom prst="flowChartConnector">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228600</xdr:colOff>
      <xdr:row>29</xdr:row>
      <xdr:rowOff>163830</xdr:rowOff>
    </xdr:from>
    <xdr:to>
      <xdr:col>1</xdr:col>
      <xdr:colOff>419100</xdr:colOff>
      <xdr:row>30</xdr:row>
      <xdr:rowOff>171450</xdr:rowOff>
    </xdr:to>
    <xdr:sp macro="" textlink="">
      <xdr:nvSpPr>
        <xdr:cNvPr id="16" name="Flowchart: Connector 15">
          <a:extLst>
            <a:ext uri="{FF2B5EF4-FFF2-40B4-BE49-F238E27FC236}">
              <a16:creationId xmlns:a16="http://schemas.microsoft.com/office/drawing/2014/main" id="{00000000-0008-0000-0600-000010000000}"/>
            </a:ext>
          </a:extLst>
        </xdr:cNvPr>
        <xdr:cNvSpPr/>
      </xdr:nvSpPr>
      <xdr:spPr>
        <a:xfrm>
          <a:off x="838200" y="4865370"/>
          <a:ext cx="190500" cy="190500"/>
        </a:xfrm>
        <a:prstGeom prst="flowChartConnector">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228600</xdr:colOff>
      <xdr:row>34</xdr:row>
      <xdr:rowOff>34290</xdr:rowOff>
    </xdr:from>
    <xdr:to>
      <xdr:col>1</xdr:col>
      <xdr:colOff>419100</xdr:colOff>
      <xdr:row>35</xdr:row>
      <xdr:rowOff>41910</xdr:rowOff>
    </xdr:to>
    <xdr:sp macro="" textlink="">
      <xdr:nvSpPr>
        <xdr:cNvPr id="17" name="Flowchart: Connector 16">
          <a:extLst>
            <a:ext uri="{FF2B5EF4-FFF2-40B4-BE49-F238E27FC236}">
              <a16:creationId xmlns:a16="http://schemas.microsoft.com/office/drawing/2014/main" id="{00000000-0008-0000-0600-000011000000}"/>
            </a:ext>
          </a:extLst>
        </xdr:cNvPr>
        <xdr:cNvSpPr/>
      </xdr:nvSpPr>
      <xdr:spPr>
        <a:xfrm>
          <a:off x="838200" y="5650230"/>
          <a:ext cx="190500" cy="190500"/>
        </a:xfrm>
        <a:prstGeom prst="flowChartConnector">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455295</xdr:colOff>
      <xdr:row>25</xdr:row>
      <xdr:rowOff>68580</xdr:rowOff>
    </xdr:from>
    <xdr:to>
      <xdr:col>3</xdr:col>
      <xdr:colOff>470535</xdr:colOff>
      <xdr:row>27</xdr:row>
      <xdr:rowOff>15240</xdr:rowOff>
    </xdr:to>
    <xdr:sp macro="" textlink="">
      <xdr:nvSpPr>
        <xdr:cNvPr id="18" name="TextBox 17">
          <a:extLst>
            <a:ext uri="{FF2B5EF4-FFF2-40B4-BE49-F238E27FC236}">
              <a16:creationId xmlns:a16="http://schemas.microsoft.com/office/drawing/2014/main" id="{00000000-0008-0000-0600-000012000000}"/>
            </a:ext>
          </a:extLst>
        </xdr:cNvPr>
        <xdr:cNvSpPr txBox="1"/>
      </xdr:nvSpPr>
      <xdr:spPr>
        <a:xfrm>
          <a:off x="1064895" y="4038600"/>
          <a:ext cx="123444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t>Total</a:t>
          </a:r>
          <a:r>
            <a:rPr lang="en-US" sz="1200" baseline="0"/>
            <a:t> Revenue</a:t>
          </a:r>
          <a:endParaRPr lang="en-US" sz="1200"/>
        </a:p>
      </xdr:txBody>
    </xdr:sp>
    <xdr:clientData/>
  </xdr:twoCellAnchor>
  <xdr:twoCellAnchor>
    <xdr:from>
      <xdr:col>0</xdr:col>
      <xdr:colOff>0</xdr:colOff>
      <xdr:row>36</xdr:row>
      <xdr:rowOff>175260</xdr:rowOff>
    </xdr:from>
    <xdr:to>
      <xdr:col>0</xdr:col>
      <xdr:colOff>0</xdr:colOff>
      <xdr:row>38</xdr:row>
      <xdr:rowOff>121920</xdr:rowOff>
    </xdr:to>
    <xdr:sp macro="" textlink="">
      <xdr:nvSpPr>
        <xdr:cNvPr id="19" name="TextBox 18">
          <a:extLst>
            <a:ext uri="{FF2B5EF4-FFF2-40B4-BE49-F238E27FC236}">
              <a16:creationId xmlns:a16="http://schemas.microsoft.com/office/drawing/2014/main" id="{00000000-0008-0000-0600-000013000000}"/>
            </a:ext>
          </a:extLst>
        </xdr:cNvPr>
        <xdr:cNvSpPr txBox="1"/>
      </xdr:nvSpPr>
      <xdr:spPr>
        <a:xfrm>
          <a:off x="0" y="6156960"/>
          <a:ext cx="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t>Total</a:t>
          </a:r>
          <a:r>
            <a:rPr lang="en-US" sz="1200" baseline="0"/>
            <a:t> Revenue</a:t>
          </a:r>
          <a:endParaRPr lang="en-US" sz="1200"/>
        </a:p>
      </xdr:txBody>
    </xdr:sp>
    <xdr:clientData/>
  </xdr:twoCellAnchor>
  <xdr:twoCellAnchor>
    <xdr:from>
      <xdr:col>1</xdr:col>
      <xdr:colOff>449580</xdr:colOff>
      <xdr:row>29</xdr:row>
      <xdr:rowOff>114300</xdr:rowOff>
    </xdr:from>
    <xdr:to>
      <xdr:col>3</xdr:col>
      <xdr:colOff>464820</xdr:colOff>
      <xdr:row>31</xdr:row>
      <xdr:rowOff>60960</xdr:rowOff>
    </xdr:to>
    <xdr:sp macro="" textlink="">
      <xdr:nvSpPr>
        <xdr:cNvPr id="20" name="TextBox 19">
          <a:extLst>
            <a:ext uri="{FF2B5EF4-FFF2-40B4-BE49-F238E27FC236}">
              <a16:creationId xmlns:a16="http://schemas.microsoft.com/office/drawing/2014/main" id="{00000000-0008-0000-0600-000014000000}"/>
            </a:ext>
          </a:extLst>
        </xdr:cNvPr>
        <xdr:cNvSpPr txBox="1"/>
      </xdr:nvSpPr>
      <xdr:spPr>
        <a:xfrm>
          <a:off x="1059180" y="4815840"/>
          <a:ext cx="123444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t>Total</a:t>
          </a:r>
          <a:r>
            <a:rPr lang="en-US" sz="1200" baseline="0"/>
            <a:t> Target</a:t>
          </a:r>
          <a:endParaRPr lang="en-US" sz="1200"/>
        </a:p>
      </xdr:txBody>
    </xdr:sp>
    <xdr:clientData/>
  </xdr:twoCellAnchor>
  <xdr:twoCellAnchor>
    <xdr:from>
      <xdr:col>1</xdr:col>
      <xdr:colOff>441960</xdr:colOff>
      <xdr:row>33</xdr:row>
      <xdr:rowOff>167640</xdr:rowOff>
    </xdr:from>
    <xdr:to>
      <xdr:col>3</xdr:col>
      <xdr:colOff>457200</xdr:colOff>
      <xdr:row>35</xdr:row>
      <xdr:rowOff>114300</xdr:rowOff>
    </xdr:to>
    <xdr:sp macro="" textlink="">
      <xdr:nvSpPr>
        <xdr:cNvPr id="21" name="TextBox 20">
          <a:extLst>
            <a:ext uri="{FF2B5EF4-FFF2-40B4-BE49-F238E27FC236}">
              <a16:creationId xmlns:a16="http://schemas.microsoft.com/office/drawing/2014/main" id="{00000000-0008-0000-0600-000015000000}"/>
            </a:ext>
          </a:extLst>
        </xdr:cNvPr>
        <xdr:cNvSpPr txBox="1"/>
      </xdr:nvSpPr>
      <xdr:spPr>
        <a:xfrm>
          <a:off x="1051560" y="5600700"/>
          <a:ext cx="123444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t>Variance %</a:t>
          </a:r>
        </a:p>
      </xdr:txBody>
    </xdr:sp>
    <xdr:clientData/>
  </xdr:twoCellAnchor>
  <xdr:twoCellAnchor>
    <xdr:from>
      <xdr:col>3</xdr:col>
      <xdr:colOff>272415</xdr:colOff>
      <xdr:row>25</xdr:row>
      <xdr:rowOff>45720</xdr:rowOff>
    </xdr:from>
    <xdr:to>
      <xdr:col>4</xdr:col>
      <xdr:colOff>455295</xdr:colOff>
      <xdr:row>27</xdr:row>
      <xdr:rowOff>7620</xdr:rowOff>
    </xdr:to>
    <xdr:sp macro="" textlink="'A1 '!B8">
      <xdr:nvSpPr>
        <xdr:cNvPr id="22" name="TextBox 21">
          <a:extLst>
            <a:ext uri="{FF2B5EF4-FFF2-40B4-BE49-F238E27FC236}">
              <a16:creationId xmlns:a16="http://schemas.microsoft.com/office/drawing/2014/main" id="{00000000-0008-0000-0600-000016000000}"/>
            </a:ext>
          </a:extLst>
        </xdr:cNvPr>
        <xdr:cNvSpPr txBox="1"/>
      </xdr:nvSpPr>
      <xdr:spPr>
        <a:xfrm>
          <a:off x="2101215" y="4015740"/>
          <a:ext cx="79248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B348AB2-4E12-4903-BD69-1A8286443731}" type="TxLink">
            <a:rPr lang="en-US" sz="1600" b="0" i="0" u="none" strike="noStrike">
              <a:solidFill>
                <a:schemeClr val="bg2">
                  <a:lumMod val="25000"/>
                </a:schemeClr>
              </a:solidFill>
              <a:latin typeface="Calibri"/>
              <a:ea typeface="Calibri"/>
              <a:cs typeface="Calibri"/>
            </a:rPr>
            <a:pPr marL="0" indent="0"/>
            <a:t>$5.4M</a:t>
          </a:fld>
          <a:endParaRPr lang="en-US" sz="1600" b="0" i="0" u="none" strike="noStrike">
            <a:solidFill>
              <a:schemeClr val="bg2">
                <a:lumMod val="25000"/>
              </a:schemeClr>
            </a:solidFill>
            <a:latin typeface="Calibri"/>
            <a:ea typeface="Calibri"/>
            <a:cs typeface="Calibri"/>
          </a:endParaRPr>
        </a:p>
      </xdr:txBody>
    </xdr:sp>
    <xdr:clientData/>
  </xdr:twoCellAnchor>
  <xdr:twoCellAnchor>
    <xdr:from>
      <xdr:col>3</xdr:col>
      <xdr:colOff>257175</xdr:colOff>
      <xdr:row>29</xdr:row>
      <xdr:rowOff>95250</xdr:rowOff>
    </xdr:from>
    <xdr:to>
      <xdr:col>4</xdr:col>
      <xdr:colOff>440055</xdr:colOff>
      <xdr:row>31</xdr:row>
      <xdr:rowOff>57150</xdr:rowOff>
    </xdr:to>
    <xdr:sp macro="" textlink="'A1 '!L8">
      <xdr:nvSpPr>
        <xdr:cNvPr id="23" name="TextBox 22">
          <a:extLst>
            <a:ext uri="{FF2B5EF4-FFF2-40B4-BE49-F238E27FC236}">
              <a16:creationId xmlns:a16="http://schemas.microsoft.com/office/drawing/2014/main" id="{00000000-0008-0000-0600-000017000000}"/>
            </a:ext>
          </a:extLst>
        </xdr:cNvPr>
        <xdr:cNvSpPr txBox="1"/>
      </xdr:nvSpPr>
      <xdr:spPr>
        <a:xfrm>
          <a:off x="2085975" y="4796790"/>
          <a:ext cx="79248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0B007F2-8B01-4BF9-B648-058F826E26B2}" type="TxLink">
            <a:rPr lang="en-US" sz="1600" b="0" i="0" u="none" strike="noStrike">
              <a:solidFill>
                <a:schemeClr val="bg2">
                  <a:lumMod val="25000"/>
                </a:schemeClr>
              </a:solidFill>
              <a:latin typeface="Calibri"/>
              <a:ea typeface="Calibri"/>
              <a:cs typeface="Calibri"/>
            </a:rPr>
            <a:pPr marL="0" indent="0"/>
            <a:t>$5.3M</a:t>
          </a:fld>
          <a:endParaRPr lang="en-US" sz="1600" b="0" i="0" u="none" strike="noStrike">
            <a:solidFill>
              <a:schemeClr val="bg2">
                <a:lumMod val="25000"/>
              </a:schemeClr>
            </a:solidFill>
            <a:latin typeface="Calibri"/>
            <a:ea typeface="Calibri"/>
            <a:cs typeface="Calibri"/>
          </a:endParaRPr>
        </a:p>
      </xdr:txBody>
    </xdr:sp>
    <xdr:clientData/>
  </xdr:twoCellAnchor>
  <xdr:twoCellAnchor editAs="oneCell">
    <xdr:from>
      <xdr:col>1</xdr:col>
      <xdr:colOff>152400</xdr:colOff>
      <xdr:row>11</xdr:row>
      <xdr:rowOff>137160</xdr:rowOff>
    </xdr:from>
    <xdr:to>
      <xdr:col>5</xdr:col>
      <xdr:colOff>68580</xdr:colOff>
      <xdr:row>24</xdr:row>
      <xdr:rowOff>7620</xdr:rowOff>
    </xdr:to>
    <mc:AlternateContent xmlns:mc="http://schemas.openxmlformats.org/markup-compatibility/2006" xmlns:a14="http://schemas.microsoft.com/office/drawing/2010/main">
      <mc:Choice Requires="a14">
        <xdr:graphicFrame macro="">
          <xdr:nvGraphicFramePr>
            <xdr:cNvPr id="24" name="Month 2">
              <a:extLst>
                <a:ext uri="{FF2B5EF4-FFF2-40B4-BE49-F238E27FC236}">
                  <a16:creationId xmlns:a16="http://schemas.microsoft.com/office/drawing/2014/main" id="{00000000-0008-0000-0600-000018000000}"/>
                </a:ext>
              </a:extLst>
            </xdr:cNvPr>
            <xdr:cNvGraphicFramePr/>
          </xdr:nvGraphicFramePr>
          <xdr:xfrm>
            <a:off x="0" y="0"/>
            <a:ext cx="0" cy="0"/>
          </xdr:xfrm>
          <a:graphic>
            <a:graphicData uri="http://schemas.microsoft.com/office/drawing/2010/slicer">
              <sle:slicer xmlns:sle="http://schemas.microsoft.com/office/drawing/2010/slicer" name="Month 2"/>
            </a:graphicData>
          </a:graphic>
        </xdr:graphicFrame>
      </mc:Choice>
      <mc:Fallback xmlns="">
        <xdr:sp macro="" textlink="">
          <xdr:nvSpPr>
            <xdr:cNvPr id="0" name=""/>
            <xdr:cNvSpPr>
              <a:spLocks noTextEdit="1"/>
            </xdr:cNvSpPr>
          </xdr:nvSpPr>
          <xdr:spPr>
            <a:xfrm>
              <a:off x="762000" y="1546860"/>
              <a:ext cx="2354580" cy="22479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365760</xdr:colOff>
      <xdr:row>11</xdr:row>
      <xdr:rowOff>129540</xdr:rowOff>
    </xdr:from>
    <xdr:to>
      <xdr:col>16</xdr:col>
      <xdr:colOff>502920</xdr:colOff>
      <xdr:row>36</xdr:row>
      <xdr:rowOff>38100</xdr:rowOff>
    </xdr:to>
    <mc:AlternateContent xmlns:mc="http://schemas.openxmlformats.org/markup-compatibility/2006">
      <mc:Choice xmlns:we="http://schemas.microsoft.com/office/webextensions/webextension/2010/11" Requires="we">
        <xdr:graphicFrame macro="">
          <xdr:nvGraphicFramePr>
            <xdr:cNvPr id="25" name="Add-in 24" title="Zebra BI Tables for Office">
              <a:extLst>
                <a:ext uri="{FF2B5EF4-FFF2-40B4-BE49-F238E27FC236}">
                  <a16:creationId xmlns:a16="http://schemas.microsoft.com/office/drawing/2014/main" id="{00000000-0008-0000-0600-000019000000}"/>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2"/>
            </a:graphicData>
          </a:graphic>
        </xdr:graphicFrame>
      </mc:Choice>
      <mc:Fallback>
        <xdr:pic>
          <xdr:nvPicPr>
            <xdr:cNvPr id="25" name="Add-in 24" title="Zebra BI Tables for Office">
              <a:extLst>
                <a:ext uri="{FF2B5EF4-FFF2-40B4-BE49-F238E27FC236}">
                  <a16:creationId xmlns:a16="http://schemas.microsoft.com/office/drawing/2014/main" id="{00000000-0008-0000-0600-000019000000}"/>
                </a:ext>
              </a:extLst>
            </xdr:cNvPr>
            <xdr:cNvPicPr/>
          </xdr:nvPicPr>
          <xdr:blipFill>
            <a:blip xmlns:r="http://schemas.openxmlformats.org/officeDocument/2006/relationships" r:embed="rId3"/>
            <a:stretch>
              <a:fillRect/>
            </a:stretch>
          </xdr:blipFill>
          <xdr:spPr>
            <a:prstGeom prst="rect">
              <a:avLst/>
            </a:prstGeom>
          </xdr:spPr>
        </xdr:pic>
      </mc:Fallback>
    </mc:AlternateContent>
    <xdr:clientData/>
  </xdr:twoCellAnchor>
  <mc:AlternateContent xmlns:mc="http://schemas.openxmlformats.org/markup-compatibility/2006">
    <mc:Choice xmlns:a14="http://schemas.microsoft.com/office/drawing/2010/main" Requires="a14">
      <xdr:twoCellAnchor editAs="oneCell">
        <xdr:from>
          <xdr:col>3</xdr:col>
          <xdr:colOff>175259</xdr:colOff>
          <xdr:row>33</xdr:row>
          <xdr:rowOff>144780</xdr:rowOff>
        </xdr:from>
        <xdr:to>
          <xdr:col>4</xdr:col>
          <xdr:colOff>373379</xdr:colOff>
          <xdr:row>35</xdr:row>
          <xdr:rowOff>7620</xdr:rowOff>
        </xdr:to>
        <xdr:pic>
          <xdr:nvPicPr>
            <xdr:cNvPr id="26" name="Picture 25">
              <a:extLst>
                <a:ext uri="{FF2B5EF4-FFF2-40B4-BE49-F238E27FC236}">
                  <a16:creationId xmlns:a16="http://schemas.microsoft.com/office/drawing/2014/main" id="{00000000-0008-0000-0600-00001A000000}"/>
                </a:ext>
              </a:extLst>
            </xdr:cNvPr>
            <xdr:cNvPicPr>
              <a:picLocks noChangeAspect="1" noChangeArrowheads="1"/>
              <a:extLst>
                <a:ext uri="{84589F7E-364E-4C9E-8A38-B11213B215E9}">
                  <a14:cameraTool cellRange="'A1 '!$G$21" spid="_x0000_s8357"/>
                </a:ext>
              </a:extLst>
            </xdr:cNvPicPr>
          </xdr:nvPicPr>
          <xdr:blipFill>
            <a:blip xmlns:r="http://schemas.openxmlformats.org/officeDocument/2006/relationships" r:embed="rId4"/>
            <a:srcRect/>
            <a:stretch>
              <a:fillRect/>
            </a:stretch>
          </xdr:blipFill>
          <xdr:spPr bwMode="auto">
            <a:xfrm>
              <a:off x="2004059" y="5577840"/>
              <a:ext cx="807720" cy="2286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9</xdr:col>
      <xdr:colOff>312420</xdr:colOff>
      <xdr:row>33</xdr:row>
      <xdr:rowOff>53340</xdr:rowOff>
    </xdr:from>
    <xdr:to>
      <xdr:col>16</xdr:col>
      <xdr:colOff>495300</xdr:colOff>
      <xdr:row>36</xdr:row>
      <xdr:rowOff>45720</xdr:rowOff>
    </xdr:to>
    <xdr:sp macro="" textlink="">
      <xdr:nvSpPr>
        <xdr:cNvPr id="27" name="Rectangle 26">
          <a:extLst>
            <a:ext uri="{FF2B5EF4-FFF2-40B4-BE49-F238E27FC236}">
              <a16:creationId xmlns:a16="http://schemas.microsoft.com/office/drawing/2014/main" id="{00000000-0008-0000-0600-00001B000000}"/>
            </a:ext>
          </a:extLst>
        </xdr:cNvPr>
        <xdr:cNvSpPr/>
      </xdr:nvSpPr>
      <xdr:spPr>
        <a:xfrm>
          <a:off x="5798820" y="5486400"/>
          <a:ext cx="4450080" cy="5410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91440</xdr:colOff>
      <xdr:row>0</xdr:row>
      <xdr:rowOff>76200</xdr:rowOff>
    </xdr:from>
    <xdr:to>
      <xdr:col>6</xdr:col>
      <xdr:colOff>114300</xdr:colOff>
      <xdr:row>5</xdr:row>
      <xdr:rowOff>167640</xdr:rowOff>
    </xdr:to>
    <xdr:sp macro="" textlink="'A3'!Q34">
      <xdr:nvSpPr>
        <xdr:cNvPr id="28" name="TextBox 27">
          <a:extLst>
            <a:ext uri="{FF2B5EF4-FFF2-40B4-BE49-F238E27FC236}">
              <a16:creationId xmlns:a16="http://schemas.microsoft.com/office/drawing/2014/main" id="{00000000-0008-0000-0600-00001C000000}"/>
            </a:ext>
          </a:extLst>
        </xdr:cNvPr>
        <xdr:cNvSpPr txBox="1"/>
      </xdr:nvSpPr>
      <xdr:spPr>
        <a:xfrm>
          <a:off x="91440" y="76200"/>
          <a:ext cx="3680460" cy="403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a:gradFill>
                <a:gsLst>
                  <a:gs pos="100000">
                    <a:schemeClr val="accent5">
                      <a:lumMod val="50000"/>
                    </a:schemeClr>
                  </a:gs>
                  <a:gs pos="0">
                    <a:srgbClr val="9FE6FF"/>
                  </a:gs>
                  <a:gs pos="55000">
                    <a:schemeClr val="accent5">
                      <a:lumMod val="50000"/>
                      <a:alpha val="59000"/>
                    </a:schemeClr>
                  </a:gs>
                </a:gsLst>
                <a:lin ang="0" scaled="1"/>
              </a:gradFill>
            </a:rPr>
            <a:t>Business</a:t>
          </a:r>
          <a:r>
            <a:rPr lang="en-US" sz="2000" b="1" baseline="0">
              <a:gradFill>
                <a:gsLst>
                  <a:gs pos="100000">
                    <a:schemeClr val="accent5">
                      <a:lumMod val="50000"/>
                    </a:schemeClr>
                  </a:gs>
                  <a:gs pos="0">
                    <a:srgbClr val="9FE6FF"/>
                  </a:gs>
                  <a:gs pos="55000">
                    <a:schemeClr val="accent5">
                      <a:lumMod val="50000"/>
                      <a:alpha val="59000"/>
                    </a:schemeClr>
                  </a:gs>
                </a:gsLst>
                <a:lin ang="0" scaled="1"/>
              </a:gradFill>
            </a:rPr>
            <a:t> Analysis Dashboard</a:t>
          </a:r>
          <a:endParaRPr lang="en-US" sz="2000" b="1">
            <a:gradFill>
              <a:gsLst>
                <a:gs pos="100000">
                  <a:schemeClr val="accent5">
                    <a:lumMod val="50000"/>
                  </a:schemeClr>
                </a:gs>
                <a:gs pos="0">
                  <a:srgbClr val="9FE6FF"/>
                </a:gs>
                <a:gs pos="55000">
                  <a:schemeClr val="accent5">
                    <a:lumMod val="50000"/>
                    <a:alpha val="59000"/>
                  </a:schemeClr>
                </a:gs>
              </a:gsLst>
              <a:lin ang="0" scaled="1"/>
            </a:gradFill>
          </a:endParaRPr>
        </a:p>
      </xdr:txBody>
    </xdr:sp>
    <xdr:clientData/>
  </xdr:twoCellAnchor>
  <xdr:twoCellAnchor>
    <xdr:from>
      <xdr:col>7</xdr:col>
      <xdr:colOff>388620</xdr:colOff>
      <xdr:row>1</xdr:row>
      <xdr:rowOff>15240</xdr:rowOff>
    </xdr:from>
    <xdr:to>
      <xdr:col>9</xdr:col>
      <xdr:colOff>228600</xdr:colOff>
      <xdr:row>5</xdr:row>
      <xdr:rowOff>129540</xdr:rowOff>
    </xdr:to>
    <xdr:sp macro="" textlink="">
      <xdr:nvSpPr>
        <xdr:cNvPr id="29" name="Rectangle: Diagonal Corners Rounded 28">
          <a:hlinkClick xmlns:r="http://schemas.openxmlformats.org/officeDocument/2006/relationships" r:id="rId5"/>
          <a:extLst>
            <a:ext uri="{FF2B5EF4-FFF2-40B4-BE49-F238E27FC236}">
              <a16:creationId xmlns:a16="http://schemas.microsoft.com/office/drawing/2014/main" id="{00000000-0008-0000-0600-00001D000000}"/>
            </a:ext>
          </a:extLst>
        </xdr:cNvPr>
        <xdr:cNvSpPr/>
      </xdr:nvSpPr>
      <xdr:spPr>
        <a:xfrm>
          <a:off x="4655820" y="121920"/>
          <a:ext cx="1059180" cy="320040"/>
        </a:xfrm>
        <a:prstGeom prst="round2DiagRect">
          <a:avLst>
            <a:gd name="adj1" fmla="val 38096"/>
            <a:gd name="adj2" fmla="val 0"/>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1">
                  <a:lumMod val="65000"/>
                  <a:lumOff val="35000"/>
                </a:schemeClr>
              </a:solidFill>
            </a:rPr>
            <a:t>Time Frame</a:t>
          </a:r>
        </a:p>
      </xdr:txBody>
    </xdr:sp>
    <xdr:clientData/>
  </xdr:twoCellAnchor>
  <xdr:twoCellAnchor>
    <xdr:from>
      <xdr:col>9</xdr:col>
      <xdr:colOff>579120</xdr:colOff>
      <xdr:row>1</xdr:row>
      <xdr:rowOff>0</xdr:rowOff>
    </xdr:from>
    <xdr:to>
      <xdr:col>11</xdr:col>
      <xdr:colOff>419100</xdr:colOff>
      <xdr:row>5</xdr:row>
      <xdr:rowOff>114300</xdr:rowOff>
    </xdr:to>
    <xdr:sp macro="" textlink="">
      <xdr:nvSpPr>
        <xdr:cNvPr id="30" name="Rectangle: Diagonal Corners Rounded 29">
          <a:extLst>
            <a:ext uri="{FF2B5EF4-FFF2-40B4-BE49-F238E27FC236}">
              <a16:creationId xmlns:a16="http://schemas.microsoft.com/office/drawing/2014/main" id="{00000000-0008-0000-0600-00001E000000}"/>
            </a:ext>
          </a:extLst>
        </xdr:cNvPr>
        <xdr:cNvSpPr/>
      </xdr:nvSpPr>
      <xdr:spPr>
        <a:xfrm>
          <a:off x="6065520" y="106680"/>
          <a:ext cx="1059180" cy="320040"/>
        </a:xfrm>
        <a:prstGeom prst="round2DiagRect">
          <a:avLst>
            <a:gd name="adj1" fmla="val 28572"/>
            <a:gd name="adj2" fmla="val 0"/>
          </a:avLst>
        </a:prstGeom>
        <a:solidFill>
          <a:srgbClr val="1F95B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lumMod val="95000"/>
                </a:schemeClr>
              </a:solidFill>
            </a:rPr>
            <a:t>Store</a:t>
          </a:r>
        </a:p>
      </xdr:txBody>
    </xdr:sp>
    <xdr:clientData/>
  </xdr:twoCellAnchor>
  <xdr:twoCellAnchor>
    <xdr:from>
      <xdr:col>12</xdr:col>
      <xdr:colOff>160020</xdr:colOff>
      <xdr:row>0</xdr:row>
      <xdr:rowOff>91440</xdr:rowOff>
    </xdr:from>
    <xdr:to>
      <xdr:col>14</xdr:col>
      <xdr:colOff>0</xdr:colOff>
      <xdr:row>5</xdr:row>
      <xdr:rowOff>99060</xdr:rowOff>
    </xdr:to>
    <xdr:sp macro="" textlink="">
      <xdr:nvSpPr>
        <xdr:cNvPr id="31" name="Rectangle: Diagonal Corners Rounded 30">
          <a:hlinkClick xmlns:r="http://schemas.openxmlformats.org/officeDocument/2006/relationships" r:id="rId1"/>
          <a:extLst>
            <a:ext uri="{FF2B5EF4-FFF2-40B4-BE49-F238E27FC236}">
              <a16:creationId xmlns:a16="http://schemas.microsoft.com/office/drawing/2014/main" id="{00000000-0008-0000-0600-00001F000000}"/>
            </a:ext>
          </a:extLst>
        </xdr:cNvPr>
        <xdr:cNvSpPr/>
      </xdr:nvSpPr>
      <xdr:spPr>
        <a:xfrm>
          <a:off x="7475220" y="91440"/>
          <a:ext cx="1059180" cy="320040"/>
        </a:xfrm>
        <a:prstGeom prst="round2DiagRect">
          <a:avLst>
            <a:gd name="adj1" fmla="val 33334"/>
            <a:gd name="adj2" fmla="val 0"/>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1">
                  <a:lumMod val="65000"/>
                  <a:lumOff val="35000"/>
                </a:schemeClr>
              </a:solidFill>
            </a:rPr>
            <a:t>Profit</a:t>
          </a:r>
          <a:r>
            <a:rPr lang="en-US" sz="1200" b="1" baseline="0">
              <a:solidFill>
                <a:schemeClr val="tx1">
                  <a:lumMod val="65000"/>
                  <a:lumOff val="35000"/>
                </a:schemeClr>
              </a:solidFill>
            </a:rPr>
            <a:t> View</a:t>
          </a:r>
          <a:endParaRPr lang="en-US" sz="1200" b="1">
            <a:solidFill>
              <a:schemeClr val="tx1">
                <a:lumMod val="65000"/>
                <a:lumOff val="35000"/>
              </a:schemeClr>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17</xdr:col>
      <xdr:colOff>160020</xdr:colOff>
      <xdr:row>0</xdr:row>
      <xdr:rowOff>0</xdr:rowOff>
    </xdr:from>
    <xdr:to>
      <xdr:col>31</xdr:col>
      <xdr:colOff>137160</xdr:colOff>
      <xdr:row>44</xdr:row>
      <xdr:rowOff>167640</xdr:rowOff>
    </xdr:to>
    <xdr:sp macro="" textlink="">
      <xdr:nvSpPr>
        <xdr:cNvPr id="2" name="Moon 1">
          <a:extLst>
            <a:ext uri="{FF2B5EF4-FFF2-40B4-BE49-F238E27FC236}">
              <a16:creationId xmlns:a16="http://schemas.microsoft.com/office/drawing/2014/main" id="{00000000-0008-0000-0700-000002000000}"/>
            </a:ext>
          </a:extLst>
        </xdr:cNvPr>
        <xdr:cNvSpPr/>
      </xdr:nvSpPr>
      <xdr:spPr>
        <a:xfrm flipH="1">
          <a:off x="10523220" y="0"/>
          <a:ext cx="8511540" cy="7612380"/>
        </a:xfrm>
        <a:prstGeom prst="moon">
          <a:avLst>
            <a:gd name="adj" fmla="val 75150"/>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312420</xdr:colOff>
      <xdr:row>7</xdr:row>
      <xdr:rowOff>175260</xdr:rowOff>
    </xdr:from>
    <xdr:to>
      <xdr:col>18</xdr:col>
      <xdr:colOff>45720</xdr:colOff>
      <xdr:row>39</xdr:row>
      <xdr:rowOff>0</xdr:rowOff>
    </xdr:to>
    <xdr:sp macro="" textlink="">
      <xdr:nvSpPr>
        <xdr:cNvPr id="3" name="Rectangle: Diagonal Corners Rounded 2">
          <a:extLst>
            <a:ext uri="{FF2B5EF4-FFF2-40B4-BE49-F238E27FC236}">
              <a16:creationId xmlns:a16="http://schemas.microsoft.com/office/drawing/2014/main" id="{00000000-0008-0000-0700-000003000000}"/>
            </a:ext>
          </a:extLst>
        </xdr:cNvPr>
        <xdr:cNvSpPr/>
      </xdr:nvSpPr>
      <xdr:spPr>
        <a:xfrm>
          <a:off x="5189220" y="853440"/>
          <a:ext cx="5829300" cy="5676900"/>
        </a:xfrm>
        <a:prstGeom prst="round2DiagRect">
          <a:avLst>
            <a:gd name="adj1" fmla="val 4932"/>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d</a:t>
          </a:r>
        </a:p>
      </xdr:txBody>
    </xdr:sp>
    <xdr:clientData/>
  </xdr:twoCellAnchor>
  <xdr:twoCellAnchor>
    <xdr:from>
      <xdr:col>17</xdr:col>
      <xdr:colOff>213360</xdr:colOff>
      <xdr:row>0</xdr:row>
      <xdr:rowOff>0</xdr:rowOff>
    </xdr:from>
    <xdr:to>
      <xdr:col>31</xdr:col>
      <xdr:colOff>190500</xdr:colOff>
      <xdr:row>44</xdr:row>
      <xdr:rowOff>167640</xdr:rowOff>
    </xdr:to>
    <xdr:sp macro="" textlink="">
      <xdr:nvSpPr>
        <xdr:cNvPr id="5" name="Moon 4">
          <a:extLst>
            <a:ext uri="{FF2B5EF4-FFF2-40B4-BE49-F238E27FC236}">
              <a16:creationId xmlns:a16="http://schemas.microsoft.com/office/drawing/2014/main" id="{00000000-0008-0000-0700-000005000000}"/>
            </a:ext>
          </a:extLst>
        </xdr:cNvPr>
        <xdr:cNvSpPr/>
      </xdr:nvSpPr>
      <xdr:spPr>
        <a:xfrm flipH="1">
          <a:off x="10576560" y="0"/>
          <a:ext cx="8511540" cy="7612380"/>
        </a:xfrm>
        <a:prstGeom prst="moon">
          <a:avLst>
            <a:gd name="adj" fmla="val 75150"/>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251460</xdr:colOff>
      <xdr:row>36</xdr:row>
      <xdr:rowOff>121920</xdr:rowOff>
    </xdr:from>
    <xdr:to>
      <xdr:col>26</xdr:col>
      <xdr:colOff>243840</xdr:colOff>
      <xdr:row>39</xdr:row>
      <xdr:rowOff>114300</xdr:rowOff>
    </xdr:to>
    <xdr:sp macro="" textlink="">
      <xdr:nvSpPr>
        <xdr:cNvPr id="6" name="Rectangle 5">
          <a:extLst>
            <a:ext uri="{FF2B5EF4-FFF2-40B4-BE49-F238E27FC236}">
              <a16:creationId xmlns:a16="http://schemas.microsoft.com/office/drawing/2014/main" id="{00000000-0008-0000-0700-000006000000}"/>
            </a:ext>
          </a:extLst>
        </xdr:cNvPr>
        <xdr:cNvSpPr/>
      </xdr:nvSpPr>
      <xdr:spPr>
        <a:xfrm>
          <a:off x="12443460" y="6103620"/>
          <a:ext cx="3649980" cy="54102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167640</xdr:colOff>
      <xdr:row>0</xdr:row>
      <xdr:rowOff>0</xdr:rowOff>
    </xdr:from>
    <xdr:to>
      <xdr:col>17</xdr:col>
      <xdr:colOff>205740</xdr:colOff>
      <xdr:row>6</xdr:row>
      <xdr:rowOff>60960</xdr:rowOff>
    </xdr:to>
    <xdr:sp macro="" textlink="">
      <xdr:nvSpPr>
        <xdr:cNvPr id="7" name="Rectangle 6">
          <a:extLst>
            <a:ext uri="{FF2B5EF4-FFF2-40B4-BE49-F238E27FC236}">
              <a16:creationId xmlns:a16="http://schemas.microsoft.com/office/drawing/2014/main" id="{00000000-0008-0000-0700-000007000000}"/>
            </a:ext>
          </a:extLst>
        </xdr:cNvPr>
        <xdr:cNvSpPr/>
      </xdr:nvSpPr>
      <xdr:spPr>
        <a:xfrm>
          <a:off x="167640" y="0"/>
          <a:ext cx="10401300" cy="556260"/>
        </a:xfrm>
        <a:prstGeom prst="rect">
          <a:avLst/>
        </a:prstGeom>
        <a:gradFill flip="none" rotWithShape="1">
          <a:gsLst>
            <a:gs pos="0">
              <a:schemeClr val="bg1">
                <a:lumMod val="95000"/>
              </a:schemeClr>
            </a:gs>
            <a:gs pos="51000">
              <a:schemeClr val="bg1"/>
            </a:gs>
            <a:gs pos="100000">
              <a:schemeClr val="bg1">
                <a:lumMod val="95000"/>
              </a:schemeClr>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21</xdr:col>
      <xdr:colOff>457200</xdr:colOff>
      <xdr:row>2</xdr:row>
      <xdr:rowOff>22860</xdr:rowOff>
    </xdr:from>
    <xdr:to>
      <xdr:col>27</xdr:col>
      <xdr:colOff>449580</xdr:colOff>
      <xdr:row>7</xdr:row>
      <xdr:rowOff>53340</xdr:rowOff>
    </xdr:to>
    <xdr:sp macro="" textlink="">
      <xdr:nvSpPr>
        <xdr:cNvPr id="8" name="Rectangle 7">
          <a:extLst>
            <a:ext uri="{FF2B5EF4-FFF2-40B4-BE49-F238E27FC236}">
              <a16:creationId xmlns:a16="http://schemas.microsoft.com/office/drawing/2014/main" id="{00000000-0008-0000-0700-000008000000}"/>
            </a:ext>
          </a:extLst>
        </xdr:cNvPr>
        <xdr:cNvSpPr/>
      </xdr:nvSpPr>
      <xdr:spPr>
        <a:xfrm>
          <a:off x="13258800" y="190500"/>
          <a:ext cx="3649980" cy="54102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0</xdr:colOff>
      <xdr:row>39</xdr:row>
      <xdr:rowOff>99060</xdr:rowOff>
    </xdr:from>
    <xdr:to>
      <xdr:col>0</xdr:col>
      <xdr:colOff>541020</xdr:colOff>
      <xdr:row>43</xdr:row>
      <xdr:rowOff>7620</xdr:rowOff>
    </xdr:to>
    <xdr:sp macro="" textlink="">
      <xdr:nvSpPr>
        <xdr:cNvPr id="12" name="Rectangle: Diagonal Corners Rounded 11">
          <a:extLst>
            <a:ext uri="{FF2B5EF4-FFF2-40B4-BE49-F238E27FC236}">
              <a16:creationId xmlns:a16="http://schemas.microsoft.com/office/drawing/2014/main" id="{00000000-0008-0000-0700-00000C000000}"/>
            </a:ext>
          </a:extLst>
        </xdr:cNvPr>
        <xdr:cNvSpPr/>
      </xdr:nvSpPr>
      <xdr:spPr>
        <a:xfrm>
          <a:off x="0" y="6629400"/>
          <a:ext cx="541020" cy="640080"/>
        </a:xfrm>
        <a:prstGeom prst="round2DiagRect">
          <a:avLst>
            <a:gd name="adj1" fmla="val 15715"/>
            <a:gd name="adj2" fmla="val 0"/>
          </a:avLst>
        </a:prstGeom>
        <a:solidFill>
          <a:schemeClr val="bg1">
            <a:lumMod val="95000"/>
          </a:schemeClr>
        </a:solidFill>
        <a:ln>
          <a:noFill/>
        </a:ln>
        <a:effectLst>
          <a:outerShdw blurRad="63500" sx="102000" sy="102000" algn="ctr" rotWithShape="0">
            <a:prstClr val="black">
              <a:alpha val="7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36</xdr:row>
      <xdr:rowOff>175260</xdr:rowOff>
    </xdr:from>
    <xdr:to>
      <xdr:col>0</xdr:col>
      <xdr:colOff>0</xdr:colOff>
      <xdr:row>38</xdr:row>
      <xdr:rowOff>121920</xdr:rowOff>
    </xdr:to>
    <xdr:sp macro="" textlink="">
      <xdr:nvSpPr>
        <xdr:cNvPr id="19" name="TextBox 18">
          <a:extLst>
            <a:ext uri="{FF2B5EF4-FFF2-40B4-BE49-F238E27FC236}">
              <a16:creationId xmlns:a16="http://schemas.microsoft.com/office/drawing/2014/main" id="{00000000-0008-0000-0700-000013000000}"/>
            </a:ext>
          </a:extLst>
        </xdr:cNvPr>
        <xdr:cNvSpPr txBox="1"/>
      </xdr:nvSpPr>
      <xdr:spPr>
        <a:xfrm>
          <a:off x="0" y="6156960"/>
          <a:ext cx="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t>Total</a:t>
          </a:r>
          <a:r>
            <a:rPr lang="en-US" sz="1200" baseline="0"/>
            <a:t> Revenue</a:t>
          </a:r>
          <a:endParaRPr lang="en-US" sz="1200"/>
        </a:p>
      </xdr:txBody>
    </xdr:sp>
    <xdr:clientData/>
  </xdr:twoCellAnchor>
  <xdr:twoCellAnchor>
    <xdr:from>
      <xdr:col>8</xdr:col>
      <xdr:colOff>320040</xdr:colOff>
      <xdr:row>26</xdr:row>
      <xdr:rowOff>0</xdr:rowOff>
    </xdr:from>
    <xdr:to>
      <xdr:col>18</xdr:col>
      <xdr:colOff>53340</xdr:colOff>
      <xdr:row>38</xdr:row>
      <xdr:rowOff>121920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106680</xdr:colOff>
      <xdr:row>15</xdr:row>
      <xdr:rowOff>152400</xdr:rowOff>
    </xdr:from>
    <xdr:to>
      <xdr:col>18</xdr:col>
      <xdr:colOff>22860</xdr:colOff>
      <xdr:row>26</xdr:row>
      <xdr:rowOff>22860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15240</xdr:colOff>
      <xdr:row>14</xdr:row>
      <xdr:rowOff>83820</xdr:rowOff>
    </xdr:from>
    <xdr:to>
      <xdr:col>12</xdr:col>
      <xdr:colOff>548640</xdr:colOff>
      <xdr:row>16</xdr:row>
      <xdr:rowOff>7620</xdr:rowOff>
    </xdr:to>
    <xdr:sp macro="" textlink="">
      <xdr:nvSpPr>
        <xdr:cNvPr id="29" name="TextBox 28">
          <a:extLst>
            <a:ext uri="{FF2B5EF4-FFF2-40B4-BE49-F238E27FC236}">
              <a16:creationId xmlns:a16="http://schemas.microsoft.com/office/drawing/2014/main" id="{00000000-0008-0000-0700-00001D000000}"/>
            </a:ext>
          </a:extLst>
        </xdr:cNvPr>
        <xdr:cNvSpPr txBox="1"/>
      </xdr:nvSpPr>
      <xdr:spPr>
        <a:xfrm>
          <a:off x="5501640" y="2042160"/>
          <a:ext cx="236220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rgbClr val="002060"/>
              </a:solidFill>
            </a:rPr>
            <a:t>Revenue</a:t>
          </a:r>
          <a:r>
            <a:rPr lang="en-US" sz="1400" b="0" baseline="0">
              <a:solidFill>
                <a:srgbClr val="002060"/>
              </a:solidFill>
            </a:rPr>
            <a:t> vs Target By Month</a:t>
          </a:r>
          <a:endParaRPr lang="en-US" sz="1400" b="0">
            <a:solidFill>
              <a:srgbClr val="002060"/>
            </a:solidFill>
          </a:endParaRPr>
        </a:p>
      </xdr:txBody>
    </xdr:sp>
    <xdr:clientData/>
  </xdr:twoCellAnchor>
  <xdr:twoCellAnchor>
    <xdr:from>
      <xdr:col>9</xdr:col>
      <xdr:colOff>114300</xdr:colOff>
      <xdr:row>16</xdr:row>
      <xdr:rowOff>7620</xdr:rowOff>
    </xdr:from>
    <xdr:to>
      <xdr:col>10</xdr:col>
      <xdr:colOff>586740</xdr:colOff>
      <xdr:row>16</xdr:row>
      <xdr:rowOff>7620</xdr:rowOff>
    </xdr:to>
    <xdr:cxnSp macro="">
      <xdr:nvCxnSpPr>
        <xdr:cNvPr id="31" name="Straight Connector 30">
          <a:extLst>
            <a:ext uri="{FF2B5EF4-FFF2-40B4-BE49-F238E27FC236}">
              <a16:creationId xmlns:a16="http://schemas.microsoft.com/office/drawing/2014/main" id="{00000000-0008-0000-0700-00001F000000}"/>
            </a:ext>
          </a:extLst>
        </xdr:cNvPr>
        <xdr:cNvCxnSpPr>
          <a:endCxn id="29" idx="2"/>
        </xdr:cNvCxnSpPr>
      </xdr:nvCxnSpPr>
      <xdr:spPr>
        <a:xfrm>
          <a:off x="5600700" y="2331720"/>
          <a:ext cx="1082040" cy="0"/>
        </a:xfrm>
        <a:prstGeom prst="line">
          <a:avLst/>
        </a:prstGeom>
        <a:ln w="12700">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15</xdr:col>
          <xdr:colOff>381000</xdr:colOff>
          <xdr:row>10</xdr:row>
          <xdr:rowOff>137160</xdr:rowOff>
        </xdr:from>
        <xdr:to>
          <xdr:col>17</xdr:col>
          <xdr:colOff>60960</xdr:colOff>
          <xdr:row>12</xdr:row>
          <xdr:rowOff>83820</xdr:rowOff>
        </xdr:to>
        <xdr:pic>
          <xdr:nvPicPr>
            <xdr:cNvPr id="16" name="Picture 15">
              <a:extLst>
                <a:ext uri="{FF2B5EF4-FFF2-40B4-BE49-F238E27FC236}">
                  <a16:creationId xmlns:a16="http://schemas.microsoft.com/office/drawing/2014/main" id="{00000000-0008-0000-0700-000010000000}"/>
                </a:ext>
              </a:extLst>
            </xdr:cNvPr>
            <xdr:cNvPicPr>
              <a:picLocks noChangeAspect="1" noChangeArrowheads="1"/>
              <a:extLst>
                <a:ext uri="{84589F7E-364E-4C9E-8A38-B11213B215E9}">
                  <a14:cameraTool cellRange="'A2'!$P$9" spid="_x0000_s1644"/>
                </a:ext>
              </a:extLst>
            </xdr:cNvPicPr>
          </xdr:nvPicPr>
          <xdr:blipFill>
            <a:blip xmlns:r="http://schemas.openxmlformats.org/officeDocument/2006/relationships" r:embed="rId3"/>
            <a:srcRect/>
            <a:stretch>
              <a:fillRect/>
            </a:stretch>
          </xdr:blipFill>
          <xdr:spPr bwMode="auto">
            <a:xfrm>
              <a:off x="9525000" y="1363980"/>
              <a:ext cx="899160" cy="31242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9</xdr:col>
      <xdr:colOff>22860</xdr:colOff>
      <xdr:row>9</xdr:row>
      <xdr:rowOff>68580</xdr:rowOff>
    </xdr:from>
    <xdr:to>
      <xdr:col>11</xdr:col>
      <xdr:colOff>76200</xdr:colOff>
      <xdr:row>10</xdr:row>
      <xdr:rowOff>175260</xdr:rowOff>
    </xdr:to>
    <xdr:sp macro="" textlink="">
      <xdr:nvSpPr>
        <xdr:cNvPr id="17" name="TextBox 16">
          <a:extLst>
            <a:ext uri="{FF2B5EF4-FFF2-40B4-BE49-F238E27FC236}">
              <a16:creationId xmlns:a16="http://schemas.microsoft.com/office/drawing/2014/main" id="{00000000-0008-0000-0700-000011000000}"/>
            </a:ext>
          </a:extLst>
        </xdr:cNvPr>
        <xdr:cNvSpPr txBox="1"/>
      </xdr:nvSpPr>
      <xdr:spPr>
        <a:xfrm>
          <a:off x="5509260" y="1112520"/>
          <a:ext cx="127254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a:solidFill>
                <a:srgbClr val="002060"/>
              </a:solidFill>
            </a:rPr>
            <a:t>Total Revenue</a:t>
          </a:r>
          <a:r>
            <a:rPr lang="en-US" sz="1400" b="0" baseline="0">
              <a:solidFill>
                <a:srgbClr val="002060"/>
              </a:solidFill>
            </a:rPr>
            <a:t> </a:t>
          </a:r>
          <a:endParaRPr lang="en-US" sz="1400" b="0">
            <a:solidFill>
              <a:srgbClr val="002060"/>
            </a:solidFill>
          </a:endParaRPr>
        </a:p>
      </xdr:txBody>
    </xdr:sp>
    <xdr:clientData/>
  </xdr:twoCellAnchor>
  <xdr:twoCellAnchor>
    <xdr:from>
      <xdr:col>12</xdr:col>
      <xdr:colOff>121920</xdr:colOff>
      <xdr:row>9</xdr:row>
      <xdr:rowOff>80010</xdr:rowOff>
    </xdr:from>
    <xdr:to>
      <xdr:col>14</xdr:col>
      <xdr:colOff>175260</xdr:colOff>
      <xdr:row>10</xdr:row>
      <xdr:rowOff>163830</xdr:rowOff>
    </xdr:to>
    <xdr:sp macro="" textlink="">
      <xdr:nvSpPr>
        <xdr:cNvPr id="18" name="TextBox 17">
          <a:extLst>
            <a:ext uri="{FF2B5EF4-FFF2-40B4-BE49-F238E27FC236}">
              <a16:creationId xmlns:a16="http://schemas.microsoft.com/office/drawing/2014/main" id="{00000000-0008-0000-0700-000012000000}"/>
            </a:ext>
          </a:extLst>
        </xdr:cNvPr>
        <xdr:cNvSpPr txBox="1"/>
      </xdr:nvSpPr>
      <xdr:spPr>
        <a:xfrm>
          <a:off x="7437120" y="1123950"/>
          <a:ext cx="127254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a:solidFill>
                <a:srgbClr val="002060"/>
              </a:solidFill>
            </a:rPr>
            <a:t>Total Target</a:t>
          </a:r>
          <a:r>
            <a:rPr lang="en-US" sz="1400" b="0" baseline="0">
              <a:solidFill>
                <a:srgbClr val="002060"/>
              </a:solidFill>
            </a:rPr>
            <a:t> </a:t>
          </a:r>
          <a:endParaRPr lang="en-US" sz="1400" b="0">
            <a:solidFill>
              <a:srgbClr val="002060"/>
            </a:solidFill>
          </a:endParaRPr>
        </a:p>
      </xdr:txBody>
    </xdr:sp>
    <xdr:clientData/>
  </xdr:twoCellAnchor>
  <xdr:twoCellAnchor>
    <xdr:from>
      <xdr:col>15</xdr:col>
      <xdr:colOff>220980</xdr:colOff>
      <xdr:row>9</xdr:row>
      <xdr:rowOff>80010</xdr:rowOff>
    </xdr:from>
    <xdr:to>
      <xdr:col>17</xdr:col>
      <xdr:colOff>274320</xdr:colOff>
      <xdr:row>10</xdr:row>
      <xdr:rowOff>163830</xdr:rowOff>
    </xdr:to>
    <xdr:sp macro="" textlink="">
      <xdr:nvSpPr>
        <xdr:cNvPr id="20" name="TextBox 19">
          <a:extLst>
            <a:ext uri="{FF2B5EF4-FFF2-40B4-BE49-F238E27FC236}">
              <a16:creationId xmlns:a16="http://schemas.microsoft.com/office/drawing/2014/main" id="{00000000-0008-0000-0700-000014000000}"/>
            </a:ext>
          </a:extLst>
        </xdr:cNvPr>
        <xdr:cNvSpPr txBox="1"/>
      </xdr:nvSpPr>
      <xdr:spPr>
        <a:xfrm>
          <a:off x="9364980" y="1123950"/>
          <a:ext cx="127254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a:solidFill>
                <a:srgbClr val="002060"/>
              </a:solidFill>
            </a:rPr>
            <a:t>Variance</a:t>
          </a:r>
          <a:r>
            <a:rPr lang="en-US" sz="1400" b="0" baseline="0">
              <a:solidFill>
                <a:srgbClr val="002060"/>
              </a:solidFill>
            </a:rPr>
            <a:t> %</a:t>
          </a:r>
          <a:endParaRPr lang="en-US" sz="1400" b="0">
            <a:solidFill>
              <a:srgbClr val="002060"/>
            </a:solidFill>
          </a:endParaRPr>
        </a:p>
      </xdr:txBody>
    </xdr:sp>
    <xdr:clientData/>
  </xdr:twoCellAnchor>
  <xdr:twoCellAnchor>
    <xdr:from>
      <xdr:col>8</xdr:col>
      <xdr:colOff>541020</xdr:colOff>
      <xdr:row>10</xdr:row>
      <xdr:rowOff>144779</xdr:rowOff>
    </xdr:from>
    <xdr:to>
      <xdr:col>10</xdr:col>
      <xdr:colOff>594360</xdr:colOff>
      <xdr:row>12</xdr:row>
      <xdr:rowOff>163720</xdr:rowOff>
    </xdr:to>
    <xdr:sp macro="" textlink="'A2'!N6">
      <xdr:nvSpPr>
        <xdr:cNvPr id="21" name="TextBox 20">
          <a:extLst>
            <a:ext uri="{FF2B5EF4-FFF2-40B4-BE49-F238E27FC236}">
              <a16:creationId xmlns:a16="http://schemas.microsoft.com/office/drawing/2014/main" id="{00000000-0008-0000-0700-000015000000}"/>
            </a:ext>
          </a:extLst>
        </xdr:cNvPr>
        <xdr:cNvSpPr txBox="1"/>
      </xdr:nvSpPr>
      <xdr:spPr>
        <a:xfrm>
          <a:off x="5417820" y="1371599"/>
          <a:ext cx="1272540" cy="384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63EAD42-B836-4EC3-87F8-2F99F44FE720}" type="TxLink">
            <a:rPr lang="en-US" sz="2000" b="0" i="0" u="none" strike="noStrike">
              <a:solidFill>
                <a:srgbClr val="0070C0"/>
              </a:solidFill>
              <a:latin typeface="Calibri"/>
              <a:ea typeface="Calibri"/>
              <a:cs typeface="Calibri"/>
            </a:rPr>
            <a:pPr algn="ctr"/>
            <a:t>$5M</a:t>
          </a:fld>
          <a:endParaRPr lang="en-US" sz="2400" b="0">
            <a:solidFill>
              <a:srgbClr val="0070C0"/>
            </a:solidFill>
          </a:endParaRPr>
        </a:p>
      </xdr:txBody>
    </xdr:sp>
    <xdr:clientData/>
  </xdr:twoCellAnchor>
  <xdr:twoCellAnchor>
    <xdr:from>
      <xdr:col>12</xdr:col>
      <xdr:colOff>68580</xdr:colOff>
      <xdr:row>10</xdr:row>
      <xdr:rowOff>133350</xdr:rowOff>
    </xdr:from>
    <xdr:to>
      <xdr:col>14</xdr:col>
      <xdr:colOff>121920</xdr:colOff>
      <xdr:row>12</xdr:row>
      <xdr:rowOff>121920</xdr:rowOff>
    </xdr:to>
    <xdr:sp macro="" textlink="'A2'!O6">
      <xdr:nvSpPr>
        <xdr:cNvPr id="22" name="TextBox 21">
          <a:extLst>
            <a:ext uri="{FF2B5EF4-FFF2-40B4-BE49-F238E27FC236}">
              <a16:creationId xmlns:a16="http://schemas.microsoft.com/office/drawing/2014/main" id="{00000000-0008-0000-0700-000016000000}"/>
            </a:ext>
          </a:extLst>
        </xdr:cNvPr>
        <xdr:cNvSpPr txBox="1"/>
      </xdr:nvSpPr>
      <xdr:spPr>
        <a:xfrm>
          <a:off x="7383780" y="1360170"/>
          <a:ext cx="1272540" cy="3543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8613A85-ACAF-415F-8D5B-47123B0E5D0B}" type="TxLink">
            <a:rPr lang="en-US" sz="2000" b="0" i="0" u="none" strike="noStrike">
              <a:solidFill>
                <a:schemeClr val="bg1">
                  <a:lumMod val="65000"/>
                </a:schemeClr>
              </a:solidFill>
              <a:latin typeface="Calibri"/>
              <a:ea typeface="Calibri"/>
              <a:cs typeface="Calibri"/>
            </a:rPr>
            <a:pPr algn="ctr"/>
            <a:t>$5M</a:t>
          </a:fld>
          <a:endParaRPr lang="en-US" sz="2400" b="0">
            <a:solidFill>
              <a:schemeClr val="bg1">
                <a:lumMod val="65000"/>
              </a:schemeClr>
            </a:solidFill>
          </a:endParaRPr>
        </a:p>
      </xdr:txBody>
    </xdr:sp>
    <xdr:clientData/>
  </xdr:twoCellAnchor>
  <xdr:twoCellAnchor>
    <xdr:from>
      <xdr:col>9</xdr:col>
      <xdr:colOff>53340</xdr:colOff>
      <xdr:row>10</xdr:row>
      <xdr:rowOff>38100</xdr:rowOff>
    </xdr:from>
    <xdr:to>
      <xdr:col>9</xdr:col>
      <xdr:colOff>106680</xdr:colOff>
      <xdr:row>12</xdr:row>
      <xdr:rowOff>99060</xdr:rowOff>
    </xdr:to>
    <xdr:sp macro="" textlink="">
      <xdr:nvSpPr>
        <xdr:cNvPr id="4" name="Rectangle 3">
          <a:extLst>
            <a:ext uri="{FF2B5EF4-FFF2-40B4-BE49-F238E27FC236}">
              <a16:creationId xmlns:a16="http://schemas.microsoft.com/office/drawing/2014/main" id="{00000000-0008-0000-0700-000004000000}"/>
            </a:ext>
          </a:extLst>
        </xdr:cNvPr>
        <xdr:cNvSpPr/>
      </xdr:nvSpPr>
      <xdr:spPr>
        <a:xfrm>
          <a:off x="5539740" y="1264920"/>
          <a:ext cx="53340" cy="426720"/>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190500</xdr:colOff>
      <xdr:row>10</xdr:row>
      <xdr:rowOff>30480</xdr:rowOff>
    </xdr:from>
    <xdr:to>
      <xdr:col>12</xdr:col>
      <xdr:colOff>243840</xdr:colOff>
      <xdr:row>12</xdr:row>
      <xdr:rowOff>91440</xdr:rowOff>
    </xdr:to>
    <xdr:sp macro="" textlink="">
      <xdr:nvSpPr>
        <xdr:cNvPr id="25" name="Rectangle 24">
          <a:extLst>
            <a:ext uri="{FF2B5EF4-FFF2-40B4-BE49-F238E27FC236}">
              <a16:creationId xmlns:a16="http://schemas.microsoft.com/office/drawing/2014/main" id="{00000000-0008-0000-0700-000019000000}"/>
            </a:ext>
          </a:extLst>
        </xdr:cNvPr>
        <xdr:cNvSpPr/>
      </xdr:nvSpPr>
      <xdr:spPr>
        <a:xfrm>
          <a:off x="7505700" y="1257300"/>
          <a:ext cx="53340" cy="426720"/>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259080</xdr:colOff>
      <xdr:row>10</xdr:row>
      <xdr:rowOff>0</xdr:rowOff>
    </xdr:from>
    <xdr:to>
      <xdr:col>15</xdr:col>
      <xdr:colOff>312420</xdr:colOff>
      <xdr:row>12</xdr:row>
      <xdr:rowOff>60960</xdr:rowOff>
    </xdr:to>
    <xdr:sp macro="" textlink="">
      <xdr:nvSpPr>
        <xdr:cNvPr id="26" name="Rectangle 25">
          <a:extLst>
            <a:ext uri="{FF2B5EF4-FFF2-40B4-BE49-F238E27FC236}">
              <a16:creationId xmlns:a16="http://schemas.microsoft.com/office/drawing/2014/main" id="{00000000-0008-0000-0700-00001A000000}"/>
            </a:ext>
          </a:extLst>
        </xdr:cNvPr>
        <xdr:cNvSpPr/>
      </xdr:nvSpPr>
      <xdr:spPr>
        <a:xfrm>
          <a:off x="9403080" y="1226820"/>
          <a:ext cx="53340" cy="426720"/>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106680</xdr:colOff>
      <xdr:row>8</xdr:row>
      <xdr:rowOff>60960</xdr:rowOff>
    </xdr:from>
    <xdr:to>
      <xdr:col>4</xdr:col>
      <xdr:colOff>144780</xdr:colOff>
      <xdr:row>24</xdr:row>
      <xdr:rowOff>38100</xdr:rowOff>
    </xdr:to>
    <xdr:sp macro="" textlink="">
      <xdr:nvSpPr>
        <xdr:cNvPr id="30" name="Rectangle: Diagonal Corners Rounded 29">
          <a:extLst>
            <a:ext uri="{FF2B5EF4-FFF2-40B4-BE49-F238E27FC236}">
              <a16:creationId xmlns:a16="http://schemas.microsoft.com/office/drawing/2014/main" id="{00000000-0008-0000-0700-00001E000000}"/>
            </a:ext>
          </a:extLst>
        </xdr:cNvPr>
        <xdr:cNvSpPr/>
      </xdr:nvSpPr>
      <xdr:spPr>
        <a:xfrm>
          <a:off x="106680" y="922020"/>
          <a:ext cx="2476500" cy="2903220"/>
        </a:xfrm>
        <a:prstGeom prst="round2DiagRect">
          <a:avLst>
            <a:gd name="adj1" fmla="val 4932"/>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d                        </a:t>
          </a:r>
        </a:p>
      </xdr:txBody>
    </xdr:sp>
    <xdr:clientData/>
  </xdr:twoCellAnchor>
  <xdr:twoCellAnchor>
    <xdr:from>
      <xdr:col>0</xdr:col>
      <xdr:colOff>502920</xdr:colOff>
      <xdr:row>11</xdr:row>
      <xdr:rowOff>45720</xdr:rowOff>
    </xdr:from>
    <xdr:to>
      <xdr:col>0</xdr:col>
      <xdr:colOff>502920</xdr:colOff>
      <xdr:row>25</xdr:row>
      <xdr:rowOff>164592</xdr:rowOff>
    </xdr:to>
    <xdr:sp macro="" textlink="">
      <xdr:nvSpPr>
        <xdr:cNvPr id="32" name="Rectangle: Diagonal Corners Rounded 31">
          <a:extLst>
            <a:ext uri="{FF2B5EF4-FFF2-40B4-BE49-F238E27FC236}">
              <a16:creationId xmlns:a16="http://schemas.microsoft.com/office/drawing/2014/main" id="{00000000-0008-0000-0700-000020000000}"/>
            </a:ext>
          </a:extLst>
        </xdr:cNvPr>
        <xdr:cNvSpPr/>
      </xdr:nvSpPr>
      <xdr:spPr>
        <a:xfrm>
          <a:off x="502920" y="1455420"/>
          <a:ext cx="0" cy="2679192"/>
        </a:xfrm>
        <a:prstGeom prst="round2DiagRect">
          <a:avLst>
            <a:gd name="adj1" fmla="val 4932"/>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d</a:t>
          </a:r>
        </a:p>
      </xdr:txBody>
    </xdr:sp>
    <xdr:clientData/>
  </xdr:twoCellAnchor>
  <xdr:twoCellAnchor>
    <xdr:from>
      <xdr:col>4</xdr:col>
      <xdr:colOff>251460</xdr:colOff>
      <xdr:row>8</xdr:row>
      <xdr:rowOff>45720</xdr:rowOff>
    </xdr:from>
    <xdr:to>
      <xdr:col>8</xdr:col>
      <xdr:colOff>228600</xdr:colOff>
      <xdr:row>24</xdr:row>
      <xdr:rowOff>38100</xdr:rowOff>
    </xdr:to>
    <xdr:sp macro="" textlink="">
      <xdr:nvSpPr>
        <xdr:cNvPr id="33" name="Rectangle: Diagonal Corners Rounded 32">
          <a:extLst>
            <a:ext uri="{FF2B5EF4-FFF2-40B4-BE49-F238E27FC236}">
              <a16:creationId xmlns:a16="http://schemas.microsoft.com/office/drawing/2014/main" id="{00000000-0008-0000-0700-000021000000}"/>
            </a:ext>
          </a:extLst>
        </xdr:cNvPr>
        <xdr:cNvSpPr/>
      </xdr:nvSpPr>
      <xdr:spPr>
        <a:xfrm>
          <a:off x="2689860" y="906780"/>
          <a:ext cx="2415540" cy="2918460"/>
        </a:xfrm>
        <a:prstGeom prst="round2DiagRect">
          <a:avLst>
            <a:gd name="adj1" fmla="val 4932"/>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d </a:t>
          </a:r>
        </a:p>
      </xdr:txBody>
    </xdr:sp>
    <xdr:clientData/>
  </xdr:twoCellAnchor>
  <xdr:twoCellAnchor>
    <xdr:from>
      <xdr:col>0</xdr:col>
      <xdr:colOff>83820</xdr:colOff>
      <xdr:row>24</xdr:row>
      <xdr:rowOff>144780</xdr:rowOff>
    </xdr:from>
    <xdr:to>
      <xdr:col>8</xdr:col>
      <xdr:colOff>198120</xdr:colOff>
      <xdr:row>38</xdr:row>
      <xdr:rowOff>179832</xdr:rowOff>
    </xdr:to>
    <xdr:sp macro="" textlink="">
      <xdr:nvSpPr>
        <xdr:cNvPr id="34" name="Rectangle: Diagonal Corners Rounded 33">
          <a:extLst>
            <a:ext uri="{FF2B5EF4-FFF2-40B4-BE49-F238E27FC236}">
              <a16:creationId xmlns:a16="http://schemas.microsoft.com/office/drawing/2014/main" id="{00000000-0008-0000-0700-000022000000}"/>
            </a:ext>
          </a:extLst>
        </xdr:cNvPr>
        <xdr:cNvSpPr/>
      </xdr:nvSpPr>
      <xdr:spPr>
        <a:xfrm>
          <a:off x="83820" y="3931920"/>
          <a:ext cx="4991100" cy="2595372"/>
        </a:xfrm>
        <a:prstGeom prst="round2DiagRect">
          <a:avLst>
            <a:gd name="adj1" fmla="val 4932"/>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d </a:t>
          </a:r>
        </a:p>
      </xdr:txBody>
    </xdr:sp>
    <xdr:clientData/>
  </xdr:twoCellAnchor>
  <mc:AlternateContent xmlns:mc="http://schemas.openxmlformats.org/markup-compatibility/2006">
    <mc:Choice xmlns:a14="http://schemas.microsoft.com/office/drawing/2010/main" Requires="a14">
      <xdr:twoCellAnchor editAs="oneCell">
        <xdr:from>
          <xdr:col>4</xdr:col>
          <xdr:colOff>335280</xdr:colOff>
          <xdr:row>18</xdr:row>
          <xdr:rowOff>160020</xdr:rowOff>
        </xdr:from>
        <xdr:to>
          <xdr:col>6</xdr:col>
          <xdr:colOff>350520</xdr:colOff>
          <xdr:row>23</xdr:row>
          <xdr:rowOff>99060</xdr:rowOff>
        </xdr:to>
        <xdr:pic>
          <xdr:nvPicPr>
            <xdr:cNvPr id="35" name="Picture 34">
              <a:extLst>
                <a:ext uri="{FF2B5EF4-FFF2-40B4-BE49-F238E27FC236}">
                  <a16:creationId xmlns:a16="http://schemas.microsoft.com/office/drawing/2014/main" id="{00000000-0008-0000-0700-000023000000}"/>
                </a:ext>
              </a:extLst>
            </xdr:cNvPr>
            <xdr:cNvPicPr>
              <a:picLocks noChangeAspect="1" noChangeArrowheads="1"/>
              <a:extLst>
                <a:ext uri="{84589F7E-364E-4C9E-8A38-B11213B215E9}">
                  <a14:cameraTool cellRange="'Wafle Chart'!$F$32:$O$41" spid="_x0000_s1645"/>
                </a:ext>
              </a:extLst>
            </xdr:cNvPicPr>
          </xdr:nvPicPr>
          <xdr:blipFill>
            <a:blip xmlns:r="http://schemas.openxmlformats.org/officeDocument/2006/relationships" r:embed="rId4"/>
            <a:srcRect/>
            <a:stretch>
              <a:fillRect/>
            </a:stretch>
          </xdr:blipFill>
          <xdr:spPr bwMode="auto">
            <a:xfrm>
              <a:off x="2773680" y="2849880"/>
              <a:ext cx="1234440" cy="85344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327660</xdr:colOff>
          <xdr:row>10</xdr:row>
          <xdr:rowOff>137160</xdr:rowOff>
        </xdr:from>
        <xdr:to>
          <xdr:col>6</xdr:col>
          <xdr:colOff>342900</xdr:colOff>
          <xdr:row>15</xdr:row>
          <xdr:rowOff>99060</xdr:rowOff>
        </xdr:to>
        <xdr:pic>
          <xdr:nvPicPr>
            <xdr:cNvPr id="38" name="Picture 37">
              <a:extLst>
                <a:ext uri="{FF2B5EF4-FFF2-40B4-BE49-F238E27FC236}">
                  <a16:creationId xmlns:a16="http://schemas.microsoft.com/office/drawing/2014/main" id="{00000000-0008-0000-0700-000026000000}"/>
                </a:ext>
              </a:extLst>
            </xdr:cNvPr>
            <xdr:cNvPicPr>
              <a:picLocks noChangeAspect="1" noChangeArrowheads="1"/>
              <a:extLst>
                <a:ext uri="{84589F7E-364E-4C9E-8A38-B11213B215E9}">
                  <a14:cameraTool cellRange="'Wafle Chart'!$F$20:$O$29" spid="_x0000_s1646"/>
                </a:ext>
              </a:extLst>
            </xdr:cNvPicPr>
          </xdr:nvPicPr>
          <xdr:blipFill>
            <a:blip xmlns:r="http://schemas.openxmlformats.org/officeDocument/2006/relationships" r:embed="rId5"/>
            <a:srcRect/>
            <a:stretch>
              <a:fillRect/>
            </a:stretch>
          </xdr:blipFill>
          <xdr:spPr bwMode="auto">
            <a:xfrm>
              <a:off x="2766060" y="1363980"/>
              <a:ext cx="1234440" cy="8763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4</xdr:col>
      <xdr:colOff>274320</xdr:colOff>
      <xdr:row>8</xdr:row>
      <xdr:rowOff>114300</xdr:rowOff>
    </xdr:from>
    <xdr:to>
      <xdr:col>5</xdr:col>
      <xdr:colOff>601980</xdr:colOff>
      <xdr:row>11</xdr:row>
      <xdr:rowOff>30480</xdr:rowOff>
    </xdr:to>
    <xdr:sp macro="" textlink="">
      <xdr:nvSpPr>
        <xdr:cNvPr id="39" name="TextBox 38">
          <a:extLst>
            <a:ext uri="{FF2B5EF4-FFF2-40B4-BE49-F238E27FC236}">
              <a16:creationId xmlns:a16="http://schemas.microsoft.com/office/drawing/2014/main" id="{00000000-0008-0000-0700-000027000000}"/>
            </a:ext>
          </a:extLst>
        </xdr:cNvPr>
        <xdr:cNvSpPr txBox="1"/>
      </xdr:nvSpPr>
      <xdr:spPr>
        <a:xfrm>
          <a:off x="2712720" y="975360"/>
          <a:ext cx="937260" cy="464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solidFill>
                <a:srgbClr val="002060"/>
              </a:solidFill>
            </a:rPr>
            <a:t>Revenue</a:t>
          </a:r>
          <a:r>
            <a:rPr lang="en-US" sz="1100" b="0" baseline="0">
              <a:solidFill>
                <a:srgbClr val="002060"/>
              </a:solidFill>
            </a:rPr>
            <a:t> </a:t>
          </a:r>
          <a:r>
            <a:rPr lang="en-US" sz="1100" b="0" i="0" u="none" strike="noStrike">
              <a:solidFill>
                <a:schemeClr val="dk1"/>
              </a:solidFill>
              <a:effectLst/>
              <a:latin typeface="+mn-lt"/>
              <a:ea typeface="+mn-ea"/>
              <a:cs typeface="+mn-cs"/>
            </a:rPr>
            <a:t> </a:t>
          </a:r>
          <a:r>
            <a:rPr lang="en-US" sz="1100"/>
            <a:t> </a:t>
          </a:r>
        </a:p>
        <a:p>
          <a:r>
            <a:rPr lang="en-US" sz="1100" b="0" i="0" u="none" strike="noStrike">
              <a:solidFill>
                <a:srgbClr val="002060"/>
              </a:solidFill>
              <a:effectLst/>
              <a:latin typeface="+mn-lt"/>
              <a:ea typeface="+mn-ea"/>
              <a:cs typeface="+mn-cs"/>
            </a:rPr>
            <a:t>Generated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endParaRPr lang="en-US" sz="1100" b="0">
            <a:solidFill>
              <a:srgbClr val="002060"/>
            </a:solidFill>
          </a:endParaRPr>
        </a:p>
      </xdr:txBody>
    </xdr:sp>
    <xdr:clientData/>
  </xdr:twoCellAnchor>
  <xdr:twoCellAnchor>
    <xdr:from>
      <xdr:col>4</xdr:col>
      <xdr:colOff>259080</xdr:colOff>
      <xdr:row>16</xdr:row>
      <xdr:rowOff>91440</xdr:rowOff>
    </xdr:from>
    <xdr:to>
      <xdr:col>5</xdr:col>
      <xdr:colOff>586740</xdr:colOff>
      <xdr:row>19</xdr:row>
      <xdr:rowOff>7620</xdr:rowOff>
    </xdr:to>
    <xdr:sp macro="" textlink="">
      <xdr:nvSpPr>
        <xdr:cNvPr id="40" name="TextBox 39">
          <a:extLst>
            <a:ext uri="{FF2B5EF4-FFF2-40B4-BE49-F238E27FC236}">
              <a16:creationId xmlns:a16="http://schemas.microsoft.com/office/drawing/2014/main" id="{00000000-0008-0000-0700-000028000000}"/>
            </a:ext>
          </a:extLst>
        </xdr:cNvPr>
        <xdr:cNvSpPr txBox="1"/>
      </xdr:nvSpPr>
      <xdr:spPr>
        <a:xfrm>
          <a:off x="2697480" y="2415540"/>
          <a:ext cx="937260" cy="464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solidFill>
                <a:srgbClr val="002060"/>
              </a:solidFill>
            </a:rPr>
            <a:t>Revenue</a:t>
          </a:r>
          <a:r>
            <a:rPr lang="en-US" sz="1100" b="0" baseline="0">
              <a:solidFill>
                <a:srgbClr val="002060"/>
              </a:solidFill>
            </a:rPr>
            <a:t> </a:t>
          </a:r>
          <a:r>
            <a:rPr lang="en-US" sz="1100" b="0" i="0" u="none" strike="noStrike">
              <a:solidFill>
                <a:schemeClr val="dk1"/>
              </a:solidFill>
              <a:effectLst/>
              <a:latin typeface="+mn-lt"/>
              <a:ea typeface="+mn-ea"/>
              <a:cs typeface="+mn-cs"/>
            </a:rPr>
            <a:t> </a:t>
          </a:r>
          <a:r>
            <a:rPr lang="en-US" sz="1100"/>
            <a:t> </a:t>
          </a:r>
        </a:p>
        <a:p>
          <a:r>
            <a:rPr lang="en-US" sz="1100" b="0" i="0" u="none" strike="noStrike">
              <a:solidFill>
                <a:srgbClr val="002060"/>
              </a:solidFill>
              <a:effectLst/>
              <a:latin typeface="+mn-lt"/>
              <a:ea typeface="+mn-ea"/>
              <a:cs typeface="+mn-cs"/>
            </a:rPr>
            <a:t>Generated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r>
            <a:rPr lang="en-US" sz="1100" b="0" i="0" u="none" strike="noStrike">
              <a:solidFill>
                <a:srgbClr val="002060"/>
              </a:solidFill>
              <a:effectLst/>
              <a:latin typeface="+mn-lt"/>
              <a:ea typeface="+mn-ea"/>
              <a:cs typeface="+mn-cs"/>
            </a:rPr>
            <a:t> </a:t>
          </a:r>
          <a:r>
            <a:rPr lang="en-US" sz="1100">
              <a:solidFill>
                <a:srgbClr val="002060"/>
              </a:solidFill>
            </a:rPr>
            <a:t> </a:t>
          </a:r>
          <a:endParaRPr lang="en-US" sz="1100" b="0">
            <a:solidFill>
              <a:srgbClr val="002060"/>
            </a:solidFill>
          </a:endParaRPr>
        </a:p>
      </xdr:txBody>
    </xdr:sp>
    <xdr:clientData/>
  </xdr:twoCellAnchor>
  <xdr:twoCellAnchor>
    <xdr:from>
      <xdr:col>6</xdr:col>
      <xdr:colOff>365760</xdr:colOff>
      <xdr:row>11</xdr:row>
      <xdr:rowOff>99060</xdr:rowOff>
    </xdr:from>
    <xdr:to>
      <xdr:col>8</xdr:col>
      <xdr:colOff>76200</xdr:colOff>
      <xdr:row>14</xdr:row>
      <xdr:rowOff>68580</xdr:rowOff>
    </xdr:to>
    <xdr:sp macro="" textlink="">
      <xdr:nvSpPr>
        <xdr:cNvPr id="41" name="TextBox 40">
          <a:extLst>
            <a:ext uri="{FF2B5EF4-FFF2-40B4-BE49-F238E27FC236}">
              <a16:creationId xmlns:a16="http://schemas.microsoft.com/office/drawing/2014/main" id="{00000000-0008-0000-0700-000029000000}"/>
            </a:ext>
          </a:extLst>
        </xdr:cNvPr>
        <xdr:cNvSpPr txBox="1"/>
      </xdr:nvSpPr>
      <xdr:spPr>
        <a:xfrm>
          <a:off x="4023360" y="1508760"/>
          <a:ext cx="929640" cy="518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solidFill>
                <a:srgbClr val="002060"/>
              </a:solidFill>
            </a:rPr>
            <a:t>Revenue</a:t>
          </a:r>
          <a:r>
            <a:rPr lang="en-US" sz="1100" b="0" baseline="0">
              <a:solidFill>
                <a:srgbClr val="002060"/>
              </a:solidFill>
            </a:rPr>
            <a:t> </a:t>
          </a:r>
          <a:r>
            <a:rPr lang="en-US" sz="1100">
              <a:solidFill>
                <a:schemeClr val="dk1"/>
              </a:solidFill>
              <a:effectLst/>
              <a:latin typeface="+mn-lt"/>
              <a:ea typeface="+mn-ea"/>
              <a:cs typeface="+mn-cs"/>
            </a:rPr>
            <a:t>By</a:t>
          </a:r>
          <a:endParaRPr lang="en-US" sz="1100"/>
        </a:p>
        <a:p>
          <a:pPr algn="r"/>
          <a:r>
            <a:rPr lang="en-US" sz="1200" b="1" baseline="0">
              <a:solidFill>
                <a:srgbClr val="0070C0"/>
              </a:solidFill>
            </a:rPr>
            <a:t>Weekends</a:t>
          </a:r>
          <a:r>
            <a:rPr lang="en-US" sz="1200" b="1">
              <a:solidFill>
                <a:srgbClr val="0070C0"/>
              </a:solidFill>
            </a:rPr>
            <a:t> </a:t>
          </a:r>
          <a:r>
            <a:rPr lang="en-US" sz="1200" b="1" i="0" u="none" strike="noStrike">
              <a:solidFill>
                <a:srgbClr val="0070C0"/>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endParaRPr lang="en-US" sz="1100" b="0">
            <a:solidFill>
              <a:srgbClr val="002060"/>
            </a:solidFill>
          </a:endParaRPr>
        </a:p>
      </xdr:txBody>
    </xdr:sp>
    <xdr:clientData/>
  </xdr:twoCellAnchor>
  <xdr:twoCellAnchor>
    <xdr:from>
      <xdr:col>6</xdr:col>
      <xdr:colOff>350520</xdr:colOff>
      <xdr:row>19</xdr:row>
      <xdr:rowOff>106680</xdr:rowOff>
    </xdr:from>
    <xdr:to>
      <xdr:col>8</xdr:col>
      <xdr:colOff>60960</xdr:colOff>
      <xdr:row>22</xdr:row>
      <xdr:rowOff>76200</xdr:rowOff>
    </xdr:to>
    <xdr:sp macro="" textlink="">
      <xdr:nvSpPr>
        <xdr:cNvPr id="42" name="TextBox 41">
          <a:extLst>
            <a:ext uri="{FF2B5EF4-FFF2-40B4-BE49-F238E27FC236}">
              <a16:creationId xmlns:a16="http://schemas.microsoft.com/office/drawing/2014/main" id="{00000000-0008-0000-0700-00002A000000}"/>
            </a:ext>
          </a:extLst>
        </xdr:cNvPr>
        <xdr:cNvSpPr txBox="1"/>
      </xdr:nvSpPr>
      <xdr:spPr>
        <a:xfrm>
          <a:off x="4008120" y="2979420"/>
          <a:ext cx="929640" cy="518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solidFill>
                <a:srgbClr val="002060"/>
              </a:solidFill>
            </a:rPr>
            <a:t>Revenue</a:t>
          </a:r>
          <a:r>
            <a:rPr lang="en-US" sz="1100" b="0" baseline="0">
              <a:solidFill>
                <a:srgbClr val="002060"/>
              </a:solidFill>
            </a:rPr>
            <a:t> </a:t>
          </a:r>
          <a:r>
            <a:rPr lang="en-US" sz="1100">
              <a:solidFill>
                <a:schemeClr val="dk1"/>
              </a:solidFill>
              <a:effectLst/>
              <a:latin typeface="+mn-lt"/>
              <a:ea typeface="+mn-ea"/>
              <a:cs typeface="+mn-cs"/>
            </a:rPr>
            <a:t>By</a:t>
          </a:r>
          <a:endParaRPr lang="en-US" sz="1100"/>
        </a:p>
        <a:p>
          <a:pPr algn="r"/>
          <a:r>
            <a:rPr lang="en-US" sz="1200" b="1" baseline="0">
              <a:solidFill>
                <a:schemeClr val="bg1">
                  <a:lumMod val="50000"/>
                </a:schemeClr>
              </a:solidFill>
            </a:rPr>
            <a:t>Weekdays</a:t>
          </a:r>
          <a:r>
            <a:rPr lang="en-US" sz="1200" b="1">
              <a:solidFill>
                <a:schemeClr val="bg1">
                  <a:lumMod val="50000"/>
                </a:schemeClr>
              </a:solidFill>
            </a:rPr>
            <a:t> </a:t>
          </a:r>
          <a:r>
            <a:rPr lang="en-US" sz="1200" b="1" i="0" u="none" strike="noStrike">
              <a:solidFill>
                <a:srgbClr val="0070C0"/>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r>
            <a:rPr lang="en-US" sz="1100" b="0" i="0" u="none" strike="noStrike">
              <a:solidFill>
                <a:schemeClr val="dk1"/>
              </a:solidFill>
              <a:effectLst/>
              <a:latin typeface="+mn-lt"/>
              <a:ea typeface="+mn-ea"/>
              <a:cs typeface="+mn-cs"/>
            </a:rPr>
            <a:t> </a:t>
          </a:r>
          <a:r>
            <a:rPr lang="en-US" sz="1100"/>
            <a:t> </a:t>
          </a:r>
          <a:endParaRPr lang="en-US" sz="1100" b="0">
            <a:solidFill>
              <a:srgbClr val="002060"/>
            </a:solidFill>
          </a:endParaRPr>
        </a:p>
      </xdr:txBody>
    </xdr:sp>
    <xdr:clientData/>
  </xdr:twoCellAnchor>
  <xdr:twoCellAnchor>
    <xdr:from>
      <xdr:col>6</xdr:col>
      <xdr:colOff>396240</xdr:colOff>
      <xdr:row>13</xdr:row>
      <xdr:rowOff>106680</xdr:rowOff>
    </xdr:from>
    <xdr:to>
      <xdr:col>8</xdr:col>
      <xdr:colOff>22860</xdr:colOff>
      <xdr:row>15</xdr:row>
      <xdr:rowOff>125620</xdr:rowOff>
    </xdr:to>
    <xdr:sp macro="" textlink="'Wafle Chart'!D3">
      <xdr:nvSpPr>
        <xdr:cNvPr id="43" name="TextBox 42">
          <a:extLst>
            <a:ext uri="{FF2B5EF4-FFF2-40B4-BE49-F238E27FC236}">
              <a16:creationId xmlns:a16="http://schemas.microsoft.com/office/drawing/2014/main" id="{00000000-0008-0000-0700-00002B000000}"/>
            </a:ext>
          </a:extLst>
        </xdr:cNvPr>
        <xdr:cNvSpPr txBox="1"/>
      </xdr:nvSpPr>
      <xdr:spPr>
        <a:xfrm>
          <a:off x="4053840" y="1882140"/>
          <a:ext cx="845820" cy="384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ED4CBDC-2C68-4006-8BAD-95D28676F07C}" type="TxLink">
            <a:rPr lang="en-US" sz="1600" b="0" i="0" u="none" strike="noStrike">
              <a:solidFill>
                <a:srgbClr val="0070C0"/>
              </a:solidFill>
              <a:latin typeface="Calibri"/>
              <a:ea typeface="Calibri"/>
              <a:cs typeface="Calibri"/>
            </a:rPr>
            <a:pPr marL="0" indent="0" algn="ctr"/>
            <a:t>29%</a:t>
          </a:fld>
          <a:endParaRPr lang="en-US" sz="1600" b="0" i="0" u="none" strike="noStrike">
            <a:solidFill>
              <a:srgbClr val="0070C0"/>
            </a:solidFill>
            <a:latin typeface="Calibri"/>
            <a:ea typeface="Calibri"/>
            <a:cs typeface="Calibri"/>
          </a:endParaRPr>
        </a:p>
      </xdr:txBody>
    </xdr:sp>
    <xdr:clientData/>
  </xdr:twoCellAnchor>
  <xdr:twoCellAnchor>
    <xdr:from>
      <xdr:col>6</xdr:col>
      <xdr:colOff>373380</xdr:colOff>
      <xdr:row>21</xdr:row>
      <xdr:rowOff>121920</xdr:rowOff>
    </xdr:from>
    <xdr:to>
      <xdr:col>8</xdr:col>
      <xdr:colOff>0</xdr:colOff>
      <xdr:row>23</xdr:row>
      <xdr:rowOff>140860</xdr:rowOff>
    </xdr:to>
    <xdr:sp macro="" textlink="'Wafle Chart'!D4">
      <xdr:nvSpPr>
        <xdr:cNvPr id="44" name="TextBox 43">
          <a:extLst>
            <a:ext uri="{FF2B5EF4-FFF2-40B4-BE49-F238E27FC236}">
              <a16:creationId xmlns:a16="http://schemas.microsoft.com/office/drawing/2014/main" id="{00000000-0008-0000-0700-00002C000000}"/>
            </a:ext>
          </a:extLst>
        </xdr:cNvPr>
        <xdr:cNvSpPr txBox="1"/>
      </xdr:nvSpPr>
      <xdr:spPr>
        <a:xfrm>
          <a:off x="4030980" y="3360420"/>
          <a:ext cx="845820" cy="384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FD58A83-8945-4CDB-BBDD-0B25D811C140}" type="TxLink">
            <a:rPr lang="en-US" sz="1600" b="0" i="0" u="none" strike="noStrike">
              <a:solidFill>
                <a:schemeClr val="bg1">
                  <a:lumMod val="50000"/>
                </a:schemeClr>
              </a:solidFill>
              <a:latin typeface="Calibri"/>
              <a:ea typeface="Calibri"/>
              <a:cs typeface="Calibri"/>
            </a:rPr>
            <a:pPr marL="0" indent="0" algn="ctr"/>
            <a:t>71%</a:t>
          </a:fld>
          <a:endParaRPr lang="en-US" sz="1600" b="0" i="0" u="none" strike="noStrike">
            <a:solidFill>
              <a:schemeClr val="bg1">
                <a:lumMod val="50000"/>
              </a:schemeClr>
            </a:solidFill>
            <a:latin typeface="Calibri"/>
            <a:ea typeface="Calibri"/>
            <a:cs typeface="Calibri"/>
          </a:endParaRPr>
        </a:p>
      </xdr:txBody>
    </xdr:sp>
    <xdr:clientData/>
  </xdr:twoCellAnchor>
  <xdr:twoCellAnchor>
    <xdr:from>
      <xdr:col>5</xdr:col>
      <xdr:colOff>327660</xdr:colOff>
      <xdr:row>9</xdr:row>
      <xdr:rowOff>38099</xdr:rowOff>
    </xdr:from>
    <xdr:to>
      <xdr:col>6</xdr:col>
      <xdr:colOff>548640</xdr:colOff>
      <xdr:row>11</xdr:row>
      <xdr:rowOff>68580</xdr:rowOff>
    </xdr:to>
    <xdr:sp macro="" textlink="'A2'!T7">
      <xdr:nvSpPr>
        <xdr:cNvPr id="45" name="TextBox 44">
          <a:extLst>
            <a:ext uri="{FF2B5EF4-FFF2-40B4-BE49-F238E27FC236}">
              <a16:creationId xmlns:a16="http://schemas.microsoft.com/office/drawing/2014/main" id="{00000000-0008-0000-0700-00002D000000}"/>
            </a:ext>
          </a:extLst>
        </xdr:cNvPr>
        <xdr:cNvSpPr txBox="1"/>
      </xdr:nvSpPr>
      <xdr:spPr>
        <a:xfrm>
          <a:off x="3375660" y="1082039"/>
          <a:ext cx="830580" cy="3962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406536B-69C6-4A9A-BD66-C7630D5F2513}" type="TxLink">
            <a:rPr lang="en-US" sz="1400" b="0" i="0" u="none" strike="noStrike">
              <a:solidFill>
                <a:srgbClr val="0070C0"/>
              </a:solidFill>
              <a:latin typeface="Calibri"/>
              <a:ea typeface="Calibri"/>
              <a:cs typeface="Calibri"/>
            </a:rPr>
            <a:pPr marL="0" indent="0" algn="ctr"/>
            <a:t>$2M</a:t>
          </a:fld>
          <a:endParaRPr lang="en-US" sz="1400" b="0" i="0" u="none" strike="noStrike">
            <a:solidFill>
              <a:srgbClr val="0070C0"/>
            </a:solidFill>
            <a:latin typeface="Calibri"/>
            <a:ea typeface="Calibri"/>
            <a:cs typeface="Calibri"/>
          </a:endParaRPr>
        </a:p>
      </xdr:txBody>
    </xdr:sp>
    <xdr:clientData/>
  </xdr:twoCellAnchor>
  <xdr:twoCellAnchor>
    <xdr:from>
      <xdr:col>5</xdr:col>
      <xdr:colOff>350520</xdr:colOff>
      <xdr:row>17</xdr:row>
      <xdr:rowOff>38099</xdr:rowOff>
    </xdr:from>
    <xdr:to>
      <xdr:col>6</xdr:col>
      <xdr:colOff>495300</xdr:colOff>
      <xdr:row>19</xdr:row>
      <xdr:rowOff>60960</xdr:rowOff>
    </xdr:to>
    <xdr:sp macro="" textlink="'A2'!T6">
      <xdr:nvSpPr>
        <xdr:cNvPr id="46" name="TextBox 45">
          <a:extLst>
            <a:ext uri="{FF2B5EF4-FFF2-40B4-BE49-F238E27FC236}">
              <a16:creationId xmlns:a16="http://schemas.microsoft.com/office/drawing/2014/main" id="{00000000-0008-0000-0700-00002E000000}"/>
            </a:ext>
          </a:extLst>
        </xdr:cNvPr>
        <xdr:cNvSpPr txBox="1"/>
      </xdr:nvSpPr>
      <xdr:spPr>
        <a:xfrm>
          <a:off x="3398520" y="2545079"/>
          <a:ext cx="754380" cy="388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C6FBD9E-533E-46BF-BBEA-DD38DC4CB38B}" type="TxLink">
            <a:rPr lang="en-US" sz="1400" b="0" i="0" u="none" strike="noStrike">
              <a:solidFill>
                <a:schemeClr val="bg1">
                  <a:lumMod val="50000"/>
                </a:schemeClr>
              </a:solidFill>
              <a:latin typeface="Calibri"/>
              <a:ea typeface="Calibri"/>
              <a:cs typeface="Calibri"/>
            </a:rPr>
            <a:pPr marL="0" indent="0" algn="ctr"/>
            <a:t>$4M</a:t>
          </a:fld>
          <a:endParaRPr lang="en-US" sz="1400" b="0" i="0" u="none" strike="noStrike">
            <a:solidFill>
              <a:schemeClr val="bg1">
                <a:lumMod val="50000"/>
              </a:schemeClr>
            </a:solidFill>
            <a:latin typeface="Calibri"/>
            <a:ea typeface="Calibri"/>
            <a:cs typeface="Calibri"/>
          </a:endParaRPr>
        </a:p>
      </xdr:txBody>
    </xdr:sp>
    <xdr:clientData/>
  </xdr:twoCellAnchor>
  <xdr:twoCellAnchor>
    <xdr:from>
      <xdr:col>0</xdr:col>
      <xdr:colOff>99060</xdr:colOff>
      <xdr:row>13</xdr:row>
      <xdr:rowOff>7620</xdr:rowOff>
    </xdr:from>
    <xdr:to>
      <xdr:col>4</xdr:col>
      <xdr:colOff>83820</xdr:colOff>
      <xdr:row>21</xdr:row>
      <xdr:rowOff>45720</xdr:rowOff>
    </xdr:to>
    <xdr:graphicFrame macro="">
      <xdr:nvGraphicFramePr>
        <xdr:cNvPr id="49" name="Chart 48">
          <a:extLst>
            <a:ext uri="{FF2B5EF4-FFF2-40B4-BE49-F238E27FC236}">
              <a16:creationId xmlns:a16="http://schemas.microsoft.com/office/drawing/2014/main" id="{00000000-0008-0000-07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121920</xdr:colOff>
      <xdr:row>8</xdr:row>
      <xdr:rowOff>160020</xdr:rowOff>
    </xdr:from>
    <xdr:to>
      <xdr:col>4</xdr:col>
      <xdr:colOff>30480</xdr:colOff>
      <xdr:row>11</xdr:row>
      <xdr:rowOff>53340</xdr:rowOff>
    </xdr:to>
    <xdr:sp macro="" textlink="">
      <xdr:nvSpPr>
        <xdr:cNvPr id="50" name="TextBox 49">
          <a:extLst>
            <a:ext uri="{FF2B5EF4-FFF2-40B4-BE49-F238E27FC236}">
              <a16:creationId xmlns:a16="http://schemas.microsoft.com/office/drawing/2014/main" id="{00000000-0008-0000-0700-000032000000}"/>
            </a:ext>
          </a:extLst>
        </xdr:cNvPr>
        <xdr:cNvSpPr txBox="1"/>
      </xdr:nvSpPr>
      <xdr:spPr>
        <a:xfrm>
          <a:off x="121920" y="1021080"/>
          <a:ext cx="2346960" cy="4419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0">
              <a:solidFill>
                <a:srgbClr val="002060"/>
              </a:solidFill>
            </a:rPr>
            <a:t>Revenue</a:t>
          </a:r>
          <a:r>
            <a:rPr lang="en-US" sz="1100" b="0" baseline="0">
              <a:solidFill>
                <a:srgbClr val="002060"/>
              </a:solidFill>
            </a:rPr>
            <a:t> by Quarter vs Precentage Change</a:t>
          </a:r>
          <a:endParaRPr lang="en-US" sz="1100" b="0">
            <a:solidFill>
              <a:srgbClr val="002060"/>
            </a:solidFill>
          </a:endParaRPr>
        </a:p>
      </xdr:txBody>
    </xdr:sp>
    <xdr:clientData/>
  </xdr:twoCellAnchor>
  <xdr:twoCellAnchor>
    <xdr:from>
      <xdr:col>0</xdr:col>
      <xdr:colOff>266700</xdr:colOff>
      <xdr:row>11</xdr:row>
      <xdr:rowOff>38100</xdr:rowOff>
    </xdr:from>
    <xdr:to>
      <xdr:col>2</xdr:col>
      <xdr:colOff>129540</xdr:colOff>
      <xdr:row>11</xdr:row>
      <xdr:rowOff>38100</xdr:rowOff>
    </xdr:to>
    <xdr:cxnSp macro="">
      <xdr:nvCxnSpPr>
        <xdr:cNvPr id="51" name="Straight Connector 50">
          <a:extLst>
            <a:ext uri="{FF2B5EF4-FFF2-40B4-BE49-F238E27FC236}">
              <a16:creationId xmlns:a16="http://schemas.microsoft.com/office/drawing/2014/main" id="{00000000-0008-0000-0700-000033000000}"/>
            </a:ext>
          </a:extLst>
        </xdr:cNvPr>
        <xdr:cNvCxnSpPr/>
      </xdr:nvCxnSpPr>
      <xdr:spPr>
        <a:xfrm>
          <a:off x="266700" y="1447800"/>
          <a:ext cx="1082040" cy="0"/>
        </a:xfrm>
        <a:prstGeom prst="line">
          <a:avLst/>
        </a:prstGeom>
        <a:ln w="12700">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335280</xdr:colOff>
      <xdr:row>11</xdr:row>
      <xdr:rowOff>45720</xdr:rowOff>
    </xdr:from>
    <xdr:to>
      <xdr:col>3</xdr:col>
      <xdr:colOff>495300</xdr:colOff>
      <xdr:row>13</xdr:row>
      <xdr:rowOff>144780</xdr:rowOff>
    </xdr:to>
    <xdr:sp macro="" textlink="'A2'!X19">
      <xdr:nvSpPr>
        <xdr:cNvPr id="52" name="TextBox 51">
          <a:extLst>
            <a:ext uri="{FF2B5EF4-FFF2-40B4-BE49-F238E27FC236}">
              <a16:creationId xmlns:a16="http://schemas.microsoft.com/office/drawing/2014/main" id="{00000000-0008-0000-0700-000034000000}"/>
            </a:ext>
          </a:extLst>
        </xdr:cNvPr>
        <xdr:cNvSpPr txBox="1"/>
      </xdr:nvSpPr>
      <xdr:spPr>
        <a:xfrm>
          <a:off x="335280" y="1455420"/>
          <a:ext cx="1988820" cy="464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256A44DA-C5CA-4BA5-923B-FF05BD297A8A}" type="TxLink">
            <a:rPr lang="en-US" sz="1100" b="0" i="1" u="none" strike="noStrike">
              <a:solidFill>
                <a:srgbClr val="000000"/>
              </a:solidFill>
              <a:latin typeface="Calibri"/>
              <a:ea typeface="Calibri"/>
              <a:cs typeface="Calibri"/>
            </a:rPr>
            <a:pPr algn="l"/>
            <a:t>The line in the chart indicates $1,361,702 Average Revenue</a:t>
          </a:fld>
          <a:endParaRPr lang="en-US" sz="1200" b="0" i="1">
            <a:solidFill>
              <a:srgbClr val="002060"/>
            </a:solidFill>
          </a:endParaRPr>
        </a:p>
      </xdr:txBody>
    </xdr:sp>
    <xdr:clientData/>
  </xdr:twoCellAnchor>
  <xdr:twoCellAnchor>
    <xdr:from>
      <xdr:col>0</xdr:col>
      <xdr:colOff>243840</xdr:colOff>
      <xdr:row>22</xdr:row>
      <xdr:rowOff>160020</xdr:rowOff>
    </xdr:from>
    <xdr:to>
      <xdr:col>0</xdr:col>
      <xdr:colOff>342900</xdr:colOff>
      <xdr:row>23</xdr:row>
      <xdr:rowOff>91440</xdr:rowOff>
    </xdr:to>
    <xdr:sp macro="" textlink="">
      <xdr:nvSpPr>
        <xdr:cNvPr id="9" name="Flowchart: Connector 8">
          <a:extLst>
            <a:ext uri="{FF2B5EF4-FFF2-40B4-BE49-F238E27FC236}">
              <a16:creationId xmlns:a16="http://schemas.microsoft.com/office/drawing/2014/main" id="{00000000-0008-0000-0700-000009000000}"/>
            </a:ext>
          </a:extLst>
        </xdr:cNvPr>
        <xdr:cNvSpPr/>
      </xdr:nvSpPr>
      <xdr:spPr>
        <a:xfrm>
          <a:off x="243840" y="3581400"/>
          <a:ext cx="99060" cy="114300"/>
        </a:xfrm>
        <a:prstGeom prst="flowChartConnector">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236220</xdr:colOff>
      <xdr:row>21</xdr:row>
      <xdr:rowOff>121920</xdr:rowOff>
    </xdr:from>
    <xdr:to>
      <xdr:col>0</xdr:col>
      <xdr:colOff>335280</xdr:colOff>
      <xdr:row>22</xdr:row>
      <xdr:rowOff>53340</xdr:rowOff>
    </xdr:to>
    <xdr:sp macro="" textlink="">
      <xdr:nvSpPr>
        <xdr:cNvPr id="53" name="Flowchart: Connector 52">
          <a:extLst>
            <a:ext uri="{FF2B5EF4-FFF2-40B4-BE49-F238E27FC236}">
              <a16:creationId xmlns:a16="http://schemas.microsoft.com/office/drawing/2014/main" id="{00000000-0008-0000-0700-000035000000}"/>
            </a:ext>
          </a:extLst>
        </xdr:cNvPr>
        <xdr:cNvSpPr/>
      </xdr:nvSpPr>
      <xdr:spPr>
        <a:xfrm>
          <a:off x="236220" y="3360420"/>
          <a:ext cx="99060" cy="114300"/>
        </a:xfrm>
        <a:prstGeom prst="flowChartConnector">
          <a:avLst/>
        </a:prstGeom>
        <a:solidFill>
          <a:srgbClr val="0070C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327660</xdr:colOff>
      <xdr:row>22</xdr:row>
      <xdr:rowOff>68580</xdr:rowOff>
    </xdr:from>
    <xdr:to>
      <xdr:col>2</xdr:col>
      <xdr:colOff>175260</xdr:colOff>
      <xdr:row>23</xdr:row>
      <xdr:rowOff>175260</xdr:rowOff>
    </xdr:to>
    <xdr:sp macro="" textlink="">
      <xdr:nvSpPr>
        <xdr:cNvPr id="54" name="TextBox 53">
          <a:extLst>
            <a:ext uri="{FF2B5EF4-FFF2-40B4-BE49-F238E27FC236}">
              <a16:creationId xmlns:a16="http://schemas.microsoft.com/office/drawing/2014/main" id="{00000000-0008-0000-0700-000036000000}"/>
            </a:ext>
          </a:extLst>
        </xdr:cNvPr>
        <xdr:cNvSpPr txBox="1"/>
      </xdr:nvSpPr>
      <xdr:spPr>
        <a:xfrm>
          <a:off x="327660" y="3489960"/>
          <a:ext cx="106680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baseline="0">
              <a:solidFill>
                <a:schemeClr val="bg2">
                  <a:lumMod val="25000"/>
                </a:schemeClr>
              </a:solidFill>
            </a:rPr>
            <a:t>below Average </a:t>
          </a:r>
          <a:endParaRPr lang="en-US" sz="1100" b="0">
            <a:solidFill>
              <a:schemeClr val="bg2">
                <a:lumMod val="25000"/>
              </a:schemeClr>
            </a:solidFill>
          </a:endParaRPr>
        </a:p>
      </xdr:txBody>
    </xdr:sp>
    <xdr:clientData/>
  </xdr:twoCellAnchor>
  <xdr:twoCellAnchor>
    <xdr:from>
      <xdr:col>0</xdr:col>
      <xdr:colOff>335280</xdr:colOff>
      <xdr:row>21</xdr:row>
      <xdr:rowOff>7620</xdr:rowOff>
    </xdr:from>
    <xdr:to>
      <xdr:col>2</xdr:col>
      <xdr:colOff>182880</xdr:colOff>
      <xdr:row>22</xdr:row>
      <xdr:rowOff>114300</xdr:rowOff>
    </xdr:to>
    <xdr:sp macro="" textlink="">
      <xdr:nvSpPr>
        <xdr:cNvPr id="55" name="TextBox 54">
          <a:extLst>
            <a:ext uri="{FF2B5EF4-FFF2-40B4-BE49-F238E27FC236}">
              <a16:creationId xmlns:a16="http://schemas.microsoft.com/office/drawing/2014/main" id="{00000000-0008-0000-0700-000037000000}"/>
            </a:ext>
          </a:extLst>
        </xdr:cNvPr>
        <xdr:cNvSpPr txBox="1"/>
      </xdr:nvSpPr>
      <xdr:spPr>
        <a:xfrm>
          <a:off x="335280" y="3246120"/>
          <a:ext cx="106680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baseline="0">
              <a:solidFill>
                <a:schemeClr val="bg2">
                  <a:lumMod val="25000"/>
                </a:schemeClr>
              </a:solidFill>
            </a:rPr>
            <a:t>above Average </a:t>
          </a:r>
          <a:endParaRPr lang="en-US" sz="1100" b="0">
            <a:solidFill>
              <a:schemeClr val="bg2">
                <a:lumMod val="25000"/>
              </a:schemeClr>
            </a:solidFill>
          </a:endParaRPr>
        </a:p>
      </xdr:txBody>
    </xdr:sp>
    <xdr:clientData/>
  </xdr:twoCellAnchor>
  <xdr:twoCellAnchor>
    <xdr:from>
      <xdr:col>0</xdr:col>
      <xdr:colOff>167640</xdr:colOff>
      <xdr:row>28</xdr:row>
      <xdr:rowOff>129540</xdr:rowOff>
    </xdr:from>
    <xdr:to>
      <xdr:col>8</xdr:col>
      <xdr:colOff>152400</xdr:colOff>
      <xdr:row>37</xdr:row>
      <xdr:rowOff>99060</xdr:rowOff>
    </xdr:to>
    <xdr:graphicFrame macro="">
      <xdr:nvGraphicFramePr>
        <xdr:cNvPr id="47" name="Chart 46">
          <a:extLst>
            <a:ext uri="{FF2B5EF4-FFF2-40B4-BE49-F238E27FC236}">
              <a16:creationId xmlns:a16="http://schemas.microsoft.com/office/drawing/2014/main" id="{00000000-0008-0000-07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274320</xdr:colOff>
      <xdr:row>37</xdr:row>
      <xdr:rowOff>114300</xdr:rowOff>
    </xdr:from>
    <xdr:to>
      <xdr:col>0</xdr:col>
      <xdr:colOff>373380</xdr:colOff>
      <xdr:row>38</xdr:row>
      <xdr:rowOff>45720</xdr:rowOff>
    </xdr:to>
    <xdr:sp macro="" textlink="">
      <xdr:nvSpPr>
        <xdr:cNvPr id="48" name="Flowchart: Connector 47">
          <a:extLst>
            <a:ext uri="{FF2B5EF4-FFF2-40B4-BE49-F238E27FC236}">
              <a16:creationId xmlns:a16="http://schemas.microsoft.com/office/drawing/2014/main" id="{00000000-0008-0000-0700-000030000000}"/>
            </a:ext>
          </a:extLst>
        </xdr:cNvPr>
        <xdr:cNvSpPr/>
      </xdr:nvSpPr>
      <xdr:spPr>
        <a:xfrm>
          <a:off x="274320" y="6278880"/>
          <a:ext cx="99060" cy="114300"/>
        </a:xfrm>
        <a:prstGeom prst="flowChartConnector">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571500</xdr:colOff>
      <xdr:row>37</xdr:row>
      <xdr:rowOff>121920</xdr:rowOff>
    </xdr:from>
    <xdr:to>
      <xdr:col>3</xdr:col>
      <xdr:colOff>60960</xdr:colOff>
      <xdr:row>38</xdr:row>
      <xdr:rowOff>53340</xdr:rowOff>
    </xdr:to>
    <xdr:sp macro="" textlink="">
      <xdr:nvSpPr>
        <xdr:cNvPr id="56" name="Flowchart: Connector 55">
          <a:extLst>
            <a:ext uri="{FF2B5EF4-FFF2-40B4-BE49-F238E27FC236}">
              <a16:creationId xmlns:a16="http://schemas.microsoft.com/office/drawing/2014/main" id="{00000000-0008-0000-0700-000038000000}"/>
            </a:ext>
          </a:extLst>
        </xdr:cNvPr>
        <xdr:cNvSpPr/>
      </xdr:nvSpPr>
      <xdr:spPr>
        <a:xfrm>
          <a:off x="1790700" y="6286500"/>
          <a:ext cx="99060" cy="114300"/>
        </a:xfrm>
        <a:prstGeom prst="flowChartConnector">
          <a:avLst/>
        </a:prstGeom>
        <a:solidFill>
          <a:srgbClr val="0070C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358140</xdr:colOff>
      <xdr:row>37</xdr:row>
      <xdr:rowOff>22860</xdr:rowOff>
    </xdr:from>
    <xdr:to>
      <xdr:col>2</xdr:col>
      <xdr:colOff>205740</xdr:colOff>
      <xdr:row>38</xdr:row>
      <xdr:rowOff>129540</xdr:rowOff>
    </xdr:to>
    <xdr:sp macro="" textlink="">
      <xdr:nvSpPr>
        <xdr:cNvPr id="57" name="TextBox 56">
          <a:extLst>
            <a:ext uri="{FF2B5EF4-FFF2-40B4-BE49-F238E27FC236}">
              <a16:creationId xmlns:a16="http://schemas.microsoft.com/office/drawing/2014/main" id="{00000000-0008-0000-0700-000039000000}"/>
            </a:ext>
          </a:extLst>
        </xdr:cNvPr>
        <xdr:cNvSpPr txBox="1"/>
      </xdr:nvSpPr>
      <xdr:spPr>
        <a:xfrm>
          <a:off x="358140" y="6187440"/>
          <a:ext cx="106680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baseline="0">
              <a:solidFill>
                <a:schemeClr val="bg2">
                  <a:lumMod val="25000"/>
                </a:schemeClr>
              </a:solidFill>
            </a:rPr>
            <a:t>Below Average </a:t>
          </a:r>
          <a:endParaRPr lang="en-US" sz="1100" b="0">
            <a:solidFill>
              <a:schemeClr val="bg2">
                <a:lumMod val="25000"/>
              </a:schemeClr>
            </a:solidFill>
          </a:endParaRPr>
        </a:p>
      </xdr:txBody>
    </xdr:sp>
    <xdr:clientData/>
  </xdr:twoCellAnchor>
  <xdr:twoCellAnchor>
    <xdr:from>
      <xdr:col>3</xdr:col>
      <xdr:colOff>60960</xdr:colOff>
      <xdr:row>37</xdr:row>
      <xdr:rowOff>7620</xdr:rowOff>
    </xdr:from>
    <xdr:to>
      <xdr:col>4</xdr:col>
      <xdr:colOff>518160</xdr:colOff>
      <xdr:row>38</xdr:row>
      <xdr:rowOff>114300</xdr:rowOff>
    </xdr:to>
    <xdr:sp macro="" textlink="">
      <xdr:nvSpPr>
        <xdr:cNvPr id="58" name="TextBox 57">
          <a:extLst>
            <a:ext uri="{FF2B5EF4-FFF2-40B4-BE49-F238E27FC236}">
              <a16:creationId xmlns:a16="http://schemas.microsoft.com/office/drawing/2014/main" id="{00000000-0008-0000-0700-00003A000000}"/>
            </a:ext>
          </a:extLst>
        </xdr:cNvPr>
        <xdr:cNvSpPr txBox="1"/>
      </xdr:nvSpPr>
      <xdr:spPr>
        <a:xfrm>
          <a:off x="1889760" y="6172200"/>
          <a:ext cx="106680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baseline="0">
              <a:solidFill>
                <a:schemeClr val="bg2">
                  <a:lumMod val="25000"/>
                </a:schemeClr>
              </a:solidFill>
            </a:rPr>
            <a:t>Above Average </a:t>
          </a:r>
          <a:endParaRPr lang="en-US" sz="1100" b="0">
            <a:solidFill>
              <a:schemeClr val="bg2">
                <a:lumMod val="25000"/>
              </a:schemeClr>
            </a:solidFill>
          </a:endParaRPr>
        </a:p>
      </xdr:txBody>
    </xdr:sp>
    <xdr:clientData/>
  </xdr:twoCellAnchor>
  <xdr:twoCellAnchor>
    <xdr:from>
      <xdr:col>6</xdr:col>
      <xdr:colOff>38100</xdr:colOff>
      <xdr:row>38</xdr:row>
      <xdr:rowOff>38100</xdr:rowOff>
    </xdr:from>
    <xdr:to>
      <xdr:col>6</xdr:col>
      <xdr:colOff>487680</xdr:colOff>
      <xdr:row>38</xdr:row>
      <xdr:rowOff>38100</xdr:rowOff>
    </xdr:to>
    <xdr:cxnSp macro="">
      <xdr:nvCxnSpPr>
        <xdr:cNvPr id="11" name="Straight Connector 10">
          <a:extLst>
            <a:ext uri="{FF2B5EF4-FFF2-40B4-BE49-F238E27FC236}">
              <a16:creationId xmlns:a16="http://schemas.microsoft.com/office/drawing/2014/main" id="{00000000-0008-0000-0700-00000B000000}"/>
            </a:ext>
          </a:extLst>
        </xdr:cNvPr>
        <xdr:cNvCxnSpPr/>
      </xdr:nvCxnSpPr>
      <xdr:spPr>
        <a:xfrm>
          <a:off x="3695700" y="6385560"/>
          <a:ext cx="449580" cy="0"/>
        </a:xfrm>
        <a:prstGeom prst="line">
          <a:avLst/>
        </a:prstGeom>
        <a:ln w="22225">
          <a:solidFill>
            <a:schemeClr val="bg1">
              <a:lumMod val="65000"/>
            </a:schemeClr>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419100</xdr:colOff>
      <xdr:row>37</xdr:row>
      <xdr:rowOff>53340</xdr:rowOff>
    </xdr:from>
    <xdr:to>
      <xdr:col>8</xdr:col>
      <xdr:colOff>266700</xdr:colOff>
      <xdr:row>38</xdr:row>
      <xdr:rowOff>160020</xdr:rowOff>
    </xdr:to>
    <xdr:sp macro="" textlink="">
      <xdr:nvSpPr>
        <xdr:cNvPr id="59" name="TextBox 58">
          <a:extLst>
            <a:ext uri="{FF2B5EF4-FFF2-40B4-BE49-F238E27FC236}">
              <a16:creationId xmlns:a16="http://schemas.microsoft.com/office/drawing/2014/main" id="{00000000-0008-0000-0700-00003B000000}"/>
            </a:ext>
          </a:extLst>
        </xdr:cNvPr>
        <xdr:cNvSpPr txBox="1"/>
      </xdr:nvSpPr>
      <xdr:spPr>
        <a:xfrm>
          <a:off x="4076700" y="6217920"/>
          <a:ext cx="106680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baseline="0">
              <a:solidFill>
                <a:schemeClr val="bg2">
                  <a:lumMod val="25000"/>
                </a:schemeClr>
              </a:solidFill>
            </a:rPr>
            <a:t> Average </a:t>
          </a:r>
          <a:endParaRPr lang="en-US" sz="1100" b="0">
            <a:solidFill>
              <a:schemeClr val="bg2">
                <a:lumMod val="25000"/>
              </a:schemeClr>
            </a:solidFill>
          </a:endParaRPr>
        </a:p>
      </xdr:txBody>
    </xdr:sp>
    <xdr:clientData/>
  </xdr:twoCellAnchor>
  <xdr:twoCellAnchor>
    <xdr:from>
      <xdr:col>2</xdr:col>
      <xdr:colOff>274320</xdr:colOff>
      <xdr:row>22</xdr:row>
      <xdr:rowOff>83820</xdr:rowOff>
    </xdr:from>
    <xdr:to>
      <xdr:col>3</xdr:col>
      <xdr:colOff>106680</xdr:colOff>
      <xdr:row>22</xdr:row>
      <xdr:rowOff>83820</xdr:rowOff>
    </xdr:to>
    <xdr:cxnSp macro="">
      <xdr:nvCxnSpPr>
        <xdr:cNvPr id="60" name="Straight Connector 59">
          <a:extLst>
            <a:ext uri="{FF2B5EF4-FFF2-40B4-BE49-F238E27FC236}">
              <a16:creationId xmlns:a16="http://schemas.microsoft.com/office/drawing/2014/main" id="{00000000-0008-0000-0700-00003C000000}"/>
            </a:ext>
          </a:extLst>
        </xdr:cNvPr>
        <xdr:cNvCxnSpPr/>
      </xdr:nvCxnSpPr>
      <xdr:spPr>
        <a:xfrm>
          <a:off x="1493520" y="3505200"/>
          <a:ext cx="441960" cy="0"/>
        </a:xfrm>
        <a:prstGeom prst="line">
          <a:avLst/>
        </a:prstGeom>
        <a:ln w="22225">
          <a:solidFill>
            <a:schemeClr val="bg1">
              <a:lumMod val="65000"/>
            </a:schemeClr>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579120</xdr:colOff>
      <xdr:row>21</xdr:row>
      <xdr:rowOff>129540</xdr:rowOff>
    </xdr:from>
    <xdr:to>
      <xdr:col>4</xdr:col>
      <xdr:colOff>91440</xdr:colOff>
      <xdr:row>23</xdr:row>
      <xdr:rowOff>53340</xdr:rowOff>
    </xdr:to>
    <xdr:sp macro="" textlink="">
      <xdr:nvSpPr>
        <xdr:cNvPr id="61" name="TextBox 60">
          <a:extLst>
            <a:ext uri="{FF2B5EF4-FFF2-40B4-BE49-F238E27FC236}">
              <a16:creationId xmlns:a16="http://schemas.microsoft.com/office/drawing/2014/main" id="{00000000-0008-0000-0700-00003D000000}"/>
            </a:ext>
          </a:extLst>
        </xdr:cNvPr>
        <xdr:cNvSpPr txBox="1"/>
      </xdr:nvSpPr>
      <xdr:spPr>
        <a:xfrm>
          <a:off x="1798320" y="3368040"/>
          <a:ext cx="73152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baseline="0">
              <a:solidFill>
                <a:schemeClr val="bg2">
                  <a:lumMod val="25000"/>
                </a:schemeClr>
              </a:solidFill>
            </a:rPr>
            <a:t> Average </a:t>
          </a:r>
          <a:endParaRPr lang="en-US" sz="1100" b="0">
            <a:solidFill>
              <a:schemeClr val="bg2">
                <a:lumMod val="25000"/>
              </a:schemeClr>
            </a:solidFill>
          </a:endParaRPr>
        </a:p>
      </xdr:txBody>
    </xdr:sp>
    <xdr:clientData/>
  </xdr:twoCellAnchor>
  <xdr:twoCellAnchor>
    <xdr:from>
      <xdr:col>0</xdr:col>
      <xdr:colOff>129540</xdr:colOff>
      <xdr:row>24</xdr:row>
      <xdr:rowOff>152400</xdr:rowOff>
    </xdr:from>
    <xdr:to>
      <xdr:col>5</xdr:col>
      <xdr:colOff>228600</xdr:colOff>
      <xdr:row>27</xdr:row>
      <xdr:rowOff>45720</xdr:rowOff>
    </xdr:to>
    <xdr:sp macro="" textlink="">
      <xdr:nvSpPr>
        <xdr:cNvPr id="63" name="TextBox 62">
          <a:extLst>
            <a:ext uri="{FF2B5EF4-FFF2-40B4-BE49-F238E27FC236}">
              <a16:creationId xmlns:a16="http://schemas.microsoft.com/office/drawing/2014/main" id="{00000000-0008-0000-0700-00003F000000}"/>
            </a:ext>
          </a:extLst>
        </xdr:cNvPr>
        <xdr:cNvSpPr txBox="1"/>
      </xdr:nvSpPr>
      <xdr:spPr>
        <a:xfrm>
          <a:off x="129540" y="3939540"/>
          <a:ext cx="3147060" cy="4419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0">
              <a:solidFill>
                <a:srgbClr val="002060"/>
              </a:solidFill>
            </a:rPr>
            <a:t>Revenue</a:t>
          </a:r>
          <a:r>
            <a:rPr lang="en-US" sz="1100" b="0" baseline="0">
              <a:solidFill>
                <a:srgbClr val="002060"/>
              </a:solidFill>
            </a:rPr>
            <a:t> by WeekDay vs Precentage Change</a:t>
          </a:r>
          <a:endParaRPr lang="en-US" sz="1100" b="0">
            <a:solidFill>
              <a:srgbClr val="002060"/>
            </a:solidFill>
          </a:endParaRPr>
        </a:p>
      </xdr:txBody>
    </xdr:sp>
    <xdr:clientData/>
  </xdr:twoCellAnchor>
  <xdr:twoCellAnchor>
    <xdr:from>
      <xdr:col>0</xdr:col>
      <xdr:colOff>243840</xdr:colOff>
      <xdr:row>26</xdr:row>
      <xdr:rowOff>60960</xdr:rowOff>
    </xdr:from>
    <xdr:to>
      <xdr:col>2</xdr:col>
      <xdr:colOff>106680</xdr:colOff>
      <xdr:row>26</xdr:row>
      <xdr:rowOff>60960</xdr:rowOff>
    </xdr:to>
    <xdr:cxnSp macro="">
      <xdr:nvCxnSpPr>
        <xdr:cNvPr id="64" name="Straight Connector 63">
          <a:extLst>
            <a:ext uri="{FF2B5EF4-FFF2-40B4-BE49-F238E27FC236}">
              <a16:creationId xmlns:a16="http://schemas.microsoft.com/office/drawing/2014/main" id="{00000000-0008-0000-0700-000040000000}"/>
            </a:ext>
          </a:extLst>
        </xdr:cNvPr>
        <xdr:cNvCxnSpPr/>
      </xdr:nvCxnSpPr>
      <xdr:spPr>
        <a:xfrm>
          <a:off x="243840" y="4213860"/>
          <a:ext cx="1082040" cy="0"/>
        </a:xfrm>
        <a:prstGeom prst="line">
          <a:avLst/>
        </a:prstGeom>
        <a:ln w="12700">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495300</xdr:colOff>
      <xdr:row>26</xdr:row>
      <xdr:rowOff>114300</xdr:rowOff>
    </xdr:from>
    <xdr:to>
      <xdr:col>7</xdr:col>
      <xdr:colOff>99060</xdr:colOff>
      <xdr:row>28</xdr:row>
      <xdr:rowOff>137160</xdr:rowOff>
    </xdr:to>
    <xdr:sp macro="" textlink="'A2'!AF29">
      <xdr:nvSpPr>
        <xdr:cNvPr id="65" name="TextBox 64">
          <a:extLst>
            <a:ext uri="{FF2B5EF4-FFF2-40B4-BE49-F238E27FC236}">
              <a16:creationId xmlns:a16="http://schemas.microsoft.com/office/drawing/2014/main" id="{00000000-0008-0000-0700-000041000000}"/>
            </a:ext>
          </a:extLst>
        </xdr:cNvPr>
        <xdr:cNvSpPr txBox="1"/>
      </xdr:nvSpPr>
      <xdr:spPr>
        <a:xfrm>
          <a:off x="495300" y="4267200"/>
          <a:ext cx="3870960"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AD7D6B59-5734-45BC-899B-094DF618A8FB}" type="TxLink">
            <a:rPr lang="en-US" sz="1200" b="0" i="1" u="none" strike="noStrike">
              <a:solidFill>
                <a:srgbClr val="000000"/>
              </a:solidFill>
              <a:latin typeface="Calibri"/>
              <a:ea typeface="Calibri"/>
              <a:cs typeface="Calibri"/>
            </a:rPr>
            <a:pPr algn="l"/>
            <a:t>The line in the chart indicates $778,116 Average Revenue</a:t>
          </a:fld>
          <a:endParaRPr lang="en-US" sz="1400" b="0" i="1">
            <a:solidFill>
              <a:srgbClr val="002060"/>
            </a:solidFill>
          </a:endParaRPr>
        </a:p>
      </xdr:txBody>
    </xdr:sp>
    <xdr:clientData/>
  </xdr:twoCellAnchor>
  <xdr:twoCellAnchor>
    <xdr:from>
      <xdr:col>0</xdr:col>
      <xdr:colOff>175260</xdr:colOff>
      <xdr:row>0</xdr:row>
      <xdr:rowOff>99060</xdr:rowOff>
    </xdr:from>
    <xdr:to>
      <xdr:col>6</xdr:col>
      <xdr:colOff>144780</xdr:colOff>
      <xdr:row>6</xdr:row>
      <xdr:rowOff>7620</xdr:rowOff>
    </xdr:to>
    <xdr:sp macro="" textlink="'A3'!Q34">
      <xdr:nvSpPr>
        <xdr:cNvPr id="66" name="TextBox 65">
          <a:extLst>
            <a:ext uri="{FF2B5EF4-FFF2-40B4-BE49-F238E27FC236}">
              <a16:creationId xmlns:a16="http://schemas.microsoft.com/office/drawing/2014/main" id="{00000000-0008-0000-0700-000042000000}"/>
            </a:ext>
          </a:extLst>
        </xdr:cNvPr>
        <xdr:cNvSpPr txBox="1"/>
      </xdr:nvSpPr>
      <xdr:spPr>
        <a:xfrm>
          <a:off x="175260" y="99060"/>
          <a:ext cx="3627120" cy="403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a:gradFill>
                <a:gsLst>
                  <a:gs pos="100000">
                    <a:schemeClr val="accent5">
                      <a:lumMod val="50000"/>
                    </a:schemeClr>
                  </a:gs>
                  <a:gs pos="0">
                    <a:srgbClr val="9FE6FF"/>
                  </a:gs>
                  <a:gs pos="55000">
                    <a:schemeClr val="accent5">
                      <a:lumMod val="50000"/>
                      <a:alpha val="59000"/>
                    </a:schemeClr>
                  </a:gs>
                </a:gsLst>
                <a:lin ang="0" scaled="1"/>
              </a:gradFill>
            </a:rPr>
            <a:t>Business</a:t>
          </a:r>
          <a:r>
            <a:rPr lang="en-US" sz="2000" b="1" baseline="0">
              <a:gradFill>
                <a:gsLst>
                  <a:gs pos="100000">
                    <a:schemeClr val="accent5">
                      <a:lumMod val="50000"/>
                    </a:schemeClr>
                  </a:gs>
                  <a:gs pos="0">
                    <a:srgbClr val="9FE6FF"/>
                  </a:gs>
                  <a:gs pos="55000">
                    <a:schemeClr val="accent5">
                      <a:lumMod val="50000"/>
                      <a:alpha val="59000"/>
                    </a:schemeClr>
                  </a:gs>
                </a:gsLst>
                <a:lin ang="0" scaled="1"/>
              </a:gradFill>
            </a:rPr>
            <a:t> Analysis Dashboard</a:t>
          </a:r>
          <a:endParaRPr lang="en-US" sz="2000" b="1">
            <a:gradFill>
              <a:gsLst>
                <a:gs pos="100000">
                  <a:schemeClr val="accent5">
                    <a:lumMod val="50000"/>
                  </a:schemeClr>
                </a:gs>
                <a:gs pos="0">
                  <a:srgbClr val="9FE6FF"/>
                </a:gs>
                <a:gs pos="55000">
                  <a:schemeClr val="accent5">
                    <a:lumMod val="50000"/>
                    <a:alpha val="59000"/>
                  </a:schemeClr>
                </a:gs>
              </a:gsLst>
              <a:lin ang="0" scaled="1"/>
            </a:gradFill>
          </a:endParaRPr>
        </a:p>
      </xdr:txBody>
    </xdr:sp>
    <xdr:clientData/>
  </xdr:twoCellAnchor>
  <xdr:twoCellAnchor>
    <xdr:from>
      <xdr:col>8</xdr:col>
      <xdr:colOff>83820</xdr:colOff>
      <xdr:row>1</xdr:row>
      <xdr:rowOff>45720</xdr:rowOff>
    </xdr:from>
    <xdr:to>
      <xdr:col>9</xdr:col>
      <xdr:colOff>533400</xdr:colOff>
      <xdr:row>5</xdr:row>
      <xdr:rowOff>160020</xdr:rowOff>
    </xdr:to>
    <xdr:sp macro="" textlink="">
      <xdr:nvSpPr>
        <xdr:cNvPr id="67" name="Rectangle: Diagonal Corners Rounded 66">
          <a:extLst>
            <a:ext uri="{FF2B5EF4-FFF2-40B4-BE49-F238E27FC236}">
              <a16:creationId xmlns:a16="http://schemas.microsoft.com/office/drawing/2014/main" id="{00000000-0008-0000-0700-000043000000}"/>
            </a:ext>
          </a:extLst>
        </xdr:cNvPr>
        <xdr:cNvSpPr/>
      </xdr:nvSpPr>
      <xdr:spPr>
        <a:xfrm>
          <a:off x="4960620" y="152400"/>
          <a:ext cx="1059180" cy="320040"/>
        </a:xfrm>
        <a:prstGeom prst="round2DiagRect">
          <a:avLst>
            <a:gd name="adj1" fmla="val 38096"/>
            <a:gd name="adj2" fmla="val 0"/>
          </a:avLst>
        </a:prstGeom>
        <a:solidFill>
          <a:srgbClr val="1F95B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lumMod val="85000"/>
                </a:schemeClr>
              </a:solidFill>
            </a:rPr>
            <a:t>Time Frame</a:t>
          </a:r>
        </a:p>
      </xdr:txBody>
    </xdr:sp>
    <xdr:clientData/>
  </xdr:twoCellAnchor>
  <xdr:twoCellAnchor>
    <xdr:from>
      <xdr:col>10</xdr:col>
      <xdr:colOff>274320</xdr:colOff>
      <xdr:row>1</xdr:row>
      <xdr:rowOff>30480</xdr:rowOff>
    </xdr:from>
    <xdr:to>
      <xdr:col>12</xdr:col>
      <xdr:colOff>114300</xdr:colOff>
      <xdr:row>5</xdr:row>
      <xdr:rowOff>144780</xdr:rowOff>
    </xdr:to>
    <xdr:sp macro="" textlink="">
      <xdr:nvSpPr>
        <xdr:cNvPr id="68" name="Rectangle: Diagonal Corners Rounded 67">
          <a:hlinkClick xmlns:r="http://schemas.openxmlformats.org/officeDocument/2006/relationships" r:id="rId8"/>
          <a:extLst>
            <a:ext uri="{FF2B5EF4-FFF2-40B4-BE49-F238E27FC236}">
              <a16:creationId xmlns:a16="http://schemas.microsoft.com/office/drawing/2014/main" id="{00000000-0008-0000-0700-000044000000}"/>
            </a:ext>
          </a:extLst>
        </xdr:cNvPr>
        <xdr:cNvSpPr/>
      </xdr:nvSpPr>
      <xdr:spPr>
        <a:xfrm>
          <a:off x="6370320" y="137160"/>
          <a:ext cx="1059180" cy="320040"/>
        </a:xfrm>
        <a:prstGeom prst="round2DiagRect">
          <a:avLst>
            <a:gd name="adj1" fmla="val 28572"/>
            <a:gd name="adj2" fmla="val 0"/>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1">
                  <a:lumMod val="65000"/>
                  <a:lumOff val="35000"/>
                </a:schemeClr>
              </a:solidFill>
            </a:rPr>
            <a:t>Store</a:t>
          </a:r>
        </a:p>
      </xdr:txBody>
    </xdr:sp>
    <xdr:clientData/>
  </xdr:twoCellAnchor>
  <xdr:twoCellAnchor>
    <xdr:from>
      <xdr:col>12</xdr:col>
      <xdr:colOff>464820</xdr:colOff>
      <xdr:row>1</xdr:row>
      <xdr:rowOff>15240</xdr:rowOff>
    </xdr:from>
    <xdr:to>
      <xdr:col>14</xdr:col>
      <xdr:colOff>304800</xdr:colOff>
      <xdr:row>5</xdr:row>
      <xdr:rowOff>129540</xdr:rowOff>
    </xdr:to>
    <xdr:sp macro="" textlink="">
      <xdr:nvSpPr>
        <xdr:cNvPr id="69" name="Rectangle: Diagonal Corners Rounded 68">
          <a:hlinkClick xmlns:r="http://schemas.openxmlformats.org/officeDocument/2006/relationships" r:id="rId9"/>
          <a:extLst>
            <a:ext uri="{FF2B5EF4-FFF2-40B4-BE49-F238E27FC236}">
              <a16:creationId xmlns:a16="http://schemas.microsoft.com/office/drawing/2014/main" id="{00000000-0008-0000-0700-000045000000}"/>
            </a:ext>
          </a:extLst>
        </xdr:cNvPr>
        <xdr:cNvSpPr/>
      </xdr:nvSpPr>
      <xdr:spPr>
        <a:xfrm>
          <a:off x="7780020" y="121920"/>
          <a:ext cx="1059180" cy="320040"/>
        </a:xfrm>
        <a:prstGeom prst="round2DiagRect">
          <a:avLst>
            <a:gd name="adj1" fmla="val 33334"/>
            <a:gd name="adj2" fmla="val 0"/>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1">
                  <a:lumMod val="65000"/>
                  <a:lumOff val="35000"/>
                </a:schemeClr>
              </a:solidFill>
            </a:rPr>
            <a:t>Profit</a:t>
          </a:r>
          <a:r>
            <a:rPr lang="en-US" sz="1200" b="1" baseline="0">
              <a:solidFill>
                <a:schemeClr val="tx1">
                  <a:lumMod val="65000"/>
                  <a:lumOff val="35000"/>
                </a:schemeClr>
              </a:solidFill>
            </a:rPr>
            <a:t> View</a:t>
          </a:r>
          <a:endParaRPr lang="en-US" sz="1200" b="1">
            <a:solidFill>
              <a:schemeClr val="tx1">
                <a:lumMod val="65000"/>
                <a:lumOff val="35000"/>
              </a:schemeClr>
            </a:solidFill>
          </a:endParaRP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SNAA WAEL" refreshedDate="45412.61502986111" createdVersion="5" refreshedVersion="7" minRefreshableVersion="3" recordCount="0" supportSubquery="1" supportAdvancedDrill="1" xr:uid="{134A4534-276F-45B6-85EC-CE200012FE3A}">
  <cacheSource type="external" connectionId="8"/>
  <cacheFields count="4">
    <cacheField name="[Measures].[Total Revenue]" caption="Total Revenue" numFmtId="0" hierarchy="36" level="32767"/>
    <cacheField name="[Measures].[Total Target]" caption="Total Target" numFmtId="0" hierarchy="46" level="32767"/>
    <cacheField name="[Dim_sales_persons].[Store Name].[Store Name]" caption="Store Name" numFmtId="0" hierarchy="17" level="1">
      <sharedItems count="10">
        <s v="Barron-Fleming"/>
        <s v="Berg-Trujillo"/>
        <s v="Lee-Myers"/>
        <s v="Lopez"/>
        <s v="Martinez"/>
        <s v="Miller"/>
        <s v="Myers-Lopez"/>
        <s v="Novak PLC"/>
        <s v="Thomas"/>
        <s v="Valdez"/>
      </sharedItems>
    </cacheField>
    <cacheField name="[Date].[Month].[Month]" caption="Month" numFmtId="0" hierarchy="3" level="1">
      <sharedItems containsSemiMixedTypes="0" containsNonDate="0" containsString="0"/>
    </cacheField>
  </cacheFields>
  <cacheHierarchies count="59">
    <cacheHierarchy uniqueName="[Calculations].[Column1]" caption="Column1" attribute="1" defaultMemberUniqueName="[Calculations].[Column1].[All]" allUniqueName="[Calculations].[Column1].[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3"/>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Customer Name]" caption="Customer Name" attribute="1" defaultMemberUniqueName="[Dim_customer].[Customer Name].[All]" allUniqueName="[Dim_customer].[Customer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Sales Name]" caption="Sales Name" attribute="1" defaultMemberUniqueName="[Dim_sales_persons].[Sales Name].[All]" allUniqueName="[Dim_sales_persons].[Sales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2" memberValueDatatype="130" unbalanced="0">
      <fieldsUsage count="2">
        <fieldUsage x="-1"/>
        <fieldUsage x="2"/>
      </fieldsUsage>
    </cacheHierarchy>
    <cacheHierarchy uniqueName="[Dim_sales_persons].[Sales Age]" caption="Sales Age" attribute="1" defaultMemberUniqueName="[Dim_sales_persons].[Sales Age].[All]" allUniqueName="[Dim_sales_persons].[Sales Age].[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Profit Margine %]" caption="Profit Margine %"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ate of Refund]" caption="Rate of Refund" measure="1" displayFolder="" measureGroup="Calculations" count="0"/>
    <cacheHierarchy uniqueName="[Measures].[# Product]" caption="# Product" measure="1" displayFolder="" measureGroup="Calculations" count="0"/>
    <cacheHierarchy uniqueName="[Measures].[Total QTY Sold]" caption="Total QTY Sold" measure="1" displayFolder="" measureGroup="Calculations" count="0"/>
    <cacheHierarchy uniqueName="[Measures].[QTY Refund]" caption="QTY Refund" measure="1" displayFolder="" measureGroup="Calculations" count="0"/>
    <cacheHierarchy uniqueName="[Measures].[Total Target]" caption="Total Target" measure="1" displayFolder="" measureGroup="Calculations" count="0" oneField="1">
      <fieldsUsage count="1">
        <fieldUsage x="1"/>
      </fieldsUsage>
    </cacheHierarchy>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_persons" caption="Dim_sales_persons"/>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SNAA WAEL" refreshedDate="45412.615041203702" createdVersion="5" refreshedVersion="7" minRefreshableVersion="3" recordCount="0" supportSubquery="1" supportAdvancedDrill="1" xr:uid="{DF48D1B1-033A-4710-97EC-9C6AAC719EEF}">
  <cacheSource type="external" connectionId="8"/>
  <cacheFields count="11">
    <cacheField name="[Measures].[Total Revenue]" caption="Total Revenue" numFmtId="0" hierarchy="36" level="32767"/>
    <cacheField name="[Measures].[COGS]" caption="COGS" numFmtId="0" hierarchy="37" level="32767"/>
    <cacheField name="[Measures].[Profit Margin]" caption="Profit Margin" numFmtId="0" hierarchy="38" level="32767"/>
    <cacheField name="[Measures].[Profit Margine %]" caption="Profit Margine %" numFmtId="0" hierarchy="39" level="32767"/>
    <cacheField name="[Measures].[# Transactions]" caption="# Transactions" numFmtId="0" hierarchy="40" level="32767"/>
    <cacheField name="[Measures].[Total Refund]" caption="Total Refund" numFmtId="0" hierarchy="41" level="32767"/>
    <cacheField name="[Measures].[Rate of Refund]" caption="Rate of Refund" numFmtId="0" hierarchy="42" level="32767"/>
    <cacheField name="[Measures].[# Product]" caption="# Product" numFmtId="0" hierarchy="43" level="32767"/>
    <cacheField name="[Measures].[Total QTY Sold]" caption="Total QTY Sold" numFmtId="0" hierarchy="44" level="32767"/>
    <cacheField name="[Measures].[QTY Refund]" caption="QTY Refund" numFmtId="0" hierarchy="45" level="32767"/>
    <cacheField name="[Measures].[Total Target]" caption="Total Target" numFmtId="0" hierarchy="46" level="32767"/>
  </cacheFields>
  <cacheHierarchies count="59">
    <cacheHierarchy uniqueName="[Calculations].[Column1]" caption="Column1" attribute="1" defaultMemberUniqueName="[Calculations].[Column1].[All]" allUniqueName="[Calculations].[Column1].[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Customer Name]" caption="Customer Name" attribute="1" defaultMemberUniqueName="[Dim_customer].[Customer Name].[All]" allUniqueName="[Dim_customer].[Customer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Sales Name]" caption="Sales Name" attribute="1" defaultMemberUniqueName="[Dim_sales_persons].[Sales Name].[All]" allUniqueName="[Dim_sales_persons].[Sales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Sales Age]" caption="Sales Age" attribute="1" defaultMemberUniqueName="[Dim_sales_persons].[Sales Age].[All]" allUniqueName="[Dim_sales_persons].[Sales Age].[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oneField="1">
      <fieldsUsage count="1">
        <fieldUsage x="1"/>
      </fieldsUsage>
    </cacheHierarchy>
    <cacheHierarchy uniqueName="[Measures].[Profit Margin]" caption="Profit Margin" measure="1" displayFolder="" measureGroup="Calculations" count="0" oneField="1">
      <fieldsUsage count="1">
        <fieldUsage x="2"/>
      </fieldsUsage>
    </cacheHierarchy>
    <cacheHierarchy uniqueName="[Measures].[Profit Margine %]" caption="Profit Margine %" measure="1" displayFolder="" measureGroup="Calculations" count="0" oneField="1">
      <fieldsUsage count="1">
        <fieldUsage x="3"/>
      </fieldsUsage>
    </cacheHierarchy>
    <cacheHierarchy uniqueName="[Measures].[# Transactions]" caption="# Transactions" measure="1" displayFolder="" measureGroup="Calculations" count="0" oneField="1">
      <fieldsUsage count="1">
        <fieldUsage x="4"/>
      </fieldsUsage>
    </cacheHierarchy>
    <cacheHierarchy uniqueName="[Measures].[Total Refund]" caption="Total Refund" measure="1" displayFolder="" measureGroup="Calculations" count="0" oneField="1">
      <fieldsUsage count="1">
        <fieldUsage x="5"/>
      </fieldsUsage>
    </cacheHierarchy>
    <cacheHierarchy uniqueName="[Measures].[Rate of Refund]" caption="Rate of Refund" measure="1" displayFolder="" measureGroup="Calculations" count="0" oneField="1">
      <fieldsUsage count="1">
        <fieldUsage x="6"/>
      </fieldsUsage>
    </cacheHierarchy>
    <cacheHierarchy uniqueName="[Measures].[# Product]" caption="# Product" measure="1" displayFolder="" measureGroup="Calculations" count="0" oneField="1">
      <fieldsUsage count="1">
        <fieldUsage x="7"/>
      </fieldsUsage>
    </cacheHierarchy>
    <cacheHierarchy uniqueName="[Measures].[Total QTY Sold]" caption="Total QTY Sold" measure="1" displayFolder="" measureGroup="Calculations" count="0" oneField="1">
      <fieldsUsage count="1">
        <fieldUsage x="8"/>
      </fieldsUsage>
    </cacheHierarchy>
    <cacheHierarchy uniqueName="[Measures].[QTY Refund]" caption="QTY Refund" measure="1" displayFolder="" measureGroup="Calculations" count="0" oneField="1">
      <fieldsUsage count="1">
        <fieldUsage x="9"/>
      </fieldsUsage>
    </cacheHierarchy>
    <cacheHierarchy uniqueName="[Measures].[Total Target]" caption="Total Target" measure="1" displayFolder="" measureGroup="Calculations" count="0" oneField="1">
      <fieldsUsage count="1">
        <fieldUsage x="10"/>
      </fieldsUsage>
    </cacheHierarchy>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_persons" caption="Dim_sales_persons"/>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SNAA WAEL" refreshedDate="45413.49115115741" createdVersion="7" refreshedVersion="7" minRefreshableVersion="3" recordCount="0" supportSubquery="1" supportAdvancedDrill="1" xr:uid="{FD26D9A6-0C4B-4484-BF4C-7ADE38509A44}">
  <cacheSource type="external" connectionId="8"/>
  <cacheFields count="3">
    <cacheField name="[Measures].[Profit Margin]" caption="Profit Margin" numFmtId="0" hierarchy="38" level="32767"/>
    <cacheField name="[products_table].[Product Name].[Product Name]" caption="Product Name" numFmtId="0" hierarchy="30" level="1">
      <sharedItems count="5">
        <s v="Attorney Mist"/>
        <s v="Begin Brew"/>
        <s v="Common Splash"/>
        <s v="Eight Brew"/>
        <s v="Onto Dew"/>
      </sharedItems>
    </cacheField>
    <cacheField name="[products_table].[Category].[Category]" caption="Category" numFmtId="0" hierarchy="31" level="1">
      <sharedItems count="8">
        <s v="Alcoholic Beverage"/>
        <s v="Coffee"/>
        <s v="Energy Drink"/>
        <s v="Juice"/>
        <s v="Soft Drink"/>
        <s v="Sports Drink"/>
        <s v="Tea"/>
        <s v="Water"/>
      </sharedItems>
    </cacheField>
  </cacheFields>
  <cacheHierarchies count="59">
    <cacheHierarchy uniqueName="[Calculations].[Column1]" caption="Column1" attribute="1" defaultMemberUniqueName="[Calculations].[Column1].[All]" allUniqueName="[Calculations].[Column1].[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Customer Name]" caption="Customer Name" attribute="1" defaultMemberUniqueName="[Dim_customer].[Customer Name].[All]" allUniqueName="[Dim_customer].[Customer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Sales Name]" caption="Sales Name" attribute="1" defaultMemberUniqueName="[Dim_sales_persons].[Sales Name].[All]" allUniqueName="[Dim_sales_persons].[Sales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Sales Age]" caption="Sales Age" attribute="1" defaultMemberUniqueName="[Dim_sales_persons].[Sales Age].[All]" allUniqueName="[Dim_sales_persons].[Sales Age].[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1"/>
      </fieldsUsage>
    </cacheHierarchy>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2"/>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0"/>
      </fieldsUsage>
    </cacheHierarchy>
    <cacheHierarchy uniqueName="[Measures].[Profit Margine %]" caption="Profit Margine %"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ate of Refund]" caption="Rate of Refund" measure="1" displayFolder="" measureGroup="Calculations" count="0"/>
    <cacheHierarchy uniqueName="[Measures].[# Product]" caption="# Product" measure="1" displayFolder="" measureGroup="Calculations" count="0"/>
    <cacheHierarchy uniqueName="[Measures].[Total QTY Sold]" caption="Total QTY Sold" measure="1" displayFolder="" measureGroup="Calculations" count="0"/>
    <cacheHierarchy uniqueName="[Measures].[QTY Refund]" caption="QTY Refun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_persons" caption="Dim_sales_persons"/>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SNAA WAEL" refreshedDate="45413.79032615741" createdVersion="7" refreshedVersion="7" minRefreshableVersion="3" recordCount="0" supportSubquery="1" supportAdvancedDrill="1" xr:uid="{454AF6AC-8BB5-48E7-822F-FAB329E10E5D}">
  <cacheSource type="external" connectionId="8"/>
  <cacheFields count="3">
    <cacheField name="[Date].[WeekDay].[WeekDay]" caption="WeekDay" numFmtId="0" hierarchy="5" level="1">
      <sharedItems count="7">
        <s v="Sun"/>
        <s v="Mon"/>
        <s v="Tue"/>
        <s v="Wed"/>
        <s v="Thu"/>
        <s v="Fri"/>
        <s v="Sat"/>
      </sharedItems>
    </cacheField>
    <cacheField name="[Measures].[Total Revenue]" caption="Total Revenue" numFmtId="0" hierarchy="36" level="32767"/>
    <cacheField name="Dummy0" numFmtId="0" hierarchy="59" level="32767">
      <extLst>
        <ext xmlns:x14="http://schemas.microsoft.com/office/spreadsheetml/2009/9/main" uri="{63CAB8AC-B538-458d-9737-405883B0398D}">
          <x14:cacheField ignore="1"/>
        </ext>
      </extLst>
    </cacheField>
  </cacheFields>
  <cacheHierarchies count="60">
    <cacheHierarchy uniqueName="[Calculations].[Column1]" caption="Column1" attribute="1" defaultMemberUniqueName="[Calculations].[Column1].[All]" allUniqueName="[Calculations].[Column1].[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2" memberValueDatatype="130" unbalanced="0">
      <fieldsUsage count="2">
        <fieldUsage x="-1"/>
        <fieldUsage x="0"/>
      </fieldsUsage>
    </cacheHierarchy>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2"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Customer Name]" caption="Customer Name" attribute="1" defaultMemberUniqueName="[Dim_customer].[Customer Name].[All]" allUniqueName="[Dim_customer].[Customer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Sales Name]" caption="Sales Name" attribute="1" defaultMemberUniqueName="[Dim_sales_persons].[Sales Name].[All]" allUniqueName="[Dim_sales_persons].[Sales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2" memberValueDatatype="130" unbalanced="0"/>
    <cacheHierarchy uniqueName="[Dim_sales_persons].[Sales Age]" caption="Sales Age" attribute="1" defaultMemberUniqueName="[Dim_sales_persons].[Sales Age].[All]" allUniqueName="[Dim_sales_persons].[Sales Age].[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oneField="1">
      <fieldsUsage count="1">
        <fieldUsage x="1"/>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Profit Margine %]" caption="Profit Margine %"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ate of Refund]" caption="Rate of Refund" measure="1" displayFolder="" measureGroup="Calculations" count="0"/>
    <cacheHierarchy uniqueName="[Measures].[# Product]" caption="# Product" measure="1" displayFolder="" measureGroup="Calculations" count="0"/>
    <cacheHierarchy uniqueName="[Measures].[Total QTY Sold]" caption="Total QTY Sold" measure="1" displayFolder="" measureGroup="Calculations" count="0"/>
    <cacheHierarchy uniqueName="[Measures].[QTY Refund]" caption="QTY Refun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Dummy0" caption="Column1"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Date" uniqueName="[Date]" caption="Date"/>
    <dimension name="Dim_customer" uniqueName="[Dim_customer]" caption="Dim_customer"/>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_persons" caption="Dim_sales_persons"/>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SNAA WAEL" refreshedDate="45413.79032777778" createdVersion="7" refreshedVersion="7" minRefreshableVersion="3" recordCount="0" supportSubquery="1" supportAdvancedDrill="1" xr:uid="{2F50A8F1-070C-40A8-8780-25AB3A032AC9}">
  <cacheSource type="external" connectionId="8"/>
  <cacheFields count="3">
    <cacheField name="[Measures].[Total Revenue]" caption="Total Revenue" numFmtId="0" hierarchy="36" level="32767"/>
    <cacheField name="[Date].[Quarter].[Quarter]" caption="Quarter" numFmtId="0" hierarchy="8" level="1">
      <sharedItems count="4">
        <s v="Q-1"/>
        <s v="Q-2"/>
        <s v="Q-3"/>
        <s v="Q-4"/>
      </sharedItems>
    </cacheField>
    <cacheField name="Dummy0" numFmtId="0" hierarchy="59" level="32767">
      <extLst>
        <ext xmlns:x14="http://schemas.microsoft.com/office/spreadsheetml/2009/9/main" uri="{63CAB8AC-B538-458d-9737-405883B0398D}">
          <x14:cacheField ignore="1"/>
        </ext>
      </extLst>
    </cacheField>
  </cacheFields>
  <cacheHierarchies count="60">
    <cacheHierarchy uniqueName="[Calculations].[Column1]" caption="Column1" attribute="1" defaultMemberUniqueName="[Calculations].[Column1].[All]" allUniqueName="[Calculations].[Column1].[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2" memberValueDatatype="130" unbalanced="0">
      <fieldsUsage count="2">
        <fieldUsage x="-1"/>
        <fieldUsage x="1"/>
      </fieldsUsage>
    </cacheHierarchy>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Customer Name]" caption="Customer Name" attribute="1" defaultMemberUniqueName="[Dim_customer].[Customer Name].[All]" allUniqueName="[Dim_customer].[Customer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Sales Name]" caption="Sales Name" attribute="1" defaultMemberUniqueName="[Dim_sales_persons].[Sales Name].[All]" allUniqueName="[Dim_sales_persons].[Sales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2" memberValueDatatype="130" unbalanced="0"/>
    <cacheHierarchy uniqueName="[Dim_sales_persons].[Sales Age]" caption="Sales Age" attribute="1" defaultMemberUniqueName="[Dim_sales_persons].[Sales Age].[All]" allUniqueName="[Dim_sales_persons].[Sales Age].[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Profit Margine %]" caption="Profit Margine %"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ate of Refund]" caption="Rate of Refund" measure="1" displayFolder="" measureGroup="Calculations" count="0"/>
    <cacheHierarchy uniqueName="[Measures].[# Product]" caption="# Product" measure="1" displayFolder="" measureGroup="Calculations" count="0"/>
    <cacheHierarchy uniqueName="[Measures].[Total QTY Sold]" caption="Total QTY Sold" measure="1" displayFolder="" measureGroup="Calculations" count="0"/>
    <cacheHierarchy uniqueName="[Measures].[QTY Refund]" caption="QTY Refun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Dummy0" caption="Column1"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Date" uniqueName="[Date]" caption="Date"/>
    <dimension name="Dim_customer" uniqueName="[Dim_customer]" caption="Dim_customer"/>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_persons" caption="Dim_sales_persons"/>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SNAA WAEL" refreshedDate="45413.790329282405" createdVersion="7" refreshedVersion="7" minRefreshableVersion="3" recordCount="0" supportSubquery="1" supportAdvancedDrill="1" xr:uid="{A987C16A-EC61-4868-8369-DD5D36241405}">
  <cacheSource type="external" connectionId="8"/>
  <cacheFields count="3">
    <cacheField name="[Measures].[Total Revenue]" caption="Total Revenue" numFmtId="0" hierarchy="36" level="32767"/>
    <cacheField name="[Date].[WeekType].[WeekType]" caption="WeekType" numFmtId="0" hierarchy="7" level="1">
      <sharedItems count="2">
        <s v="Weekday"/>
        <s v="Weekend"/>
      </sharedItems>
    </cacheField>
    <cacheField name="Dummy0" numFmtId="0" hierarchy="59" level="32767">
      <extLst>
        <ext xmlns:x14="http://schemas.microsoft.com/office/spreadsheetml/2009/9/main" uri="{63CAB8AC-B538-458d-9737-405883B0398D}">
          <x14:cacheField ignore="1"/>
        </ext>
      </extLst>
    </cacheField>
  </cacheFields>
  <cacheHierarchies count="60">
    <cacheHierarchy uniqueName="[Calculations].[Column1]" caption="Column1" attribute="1" defaultMemberUniqueName="[Calculations].[Column1].[All]" allUniqueName="[Calculations].[Column1].[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2" memberValueDatatype="130" unbalanced="0">
      <fieldsUsage count="2">
        <fieldUsage x="-1"/>
        <fieldUsage x="1"/>
      </fieldsUsage>
    </cacheHierarchy>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Customer Name]" caption="Customer Name" attribute="1" defaultMemberUniqueName="[Dim_customer].[Customer Name].[All]" allUniqueName="[Dim_customer].[Customer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Sales Name]" caption="Sales Name" attribute="1" defaultMemberUniqueName="[Dim_sales_persons].[Sales Name].[All]" allUniqueName="[Dim_sales_persons].[Sales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2" memberValueDatatype="130" unbalanced="0"/>
    <cacheHierarchy uniqueName="[Dim_sales_persons].[Sales Age]" caption="Sales Age" attribute="1" defaultMemberUniqueName="[Dim_sales_persons].[Sales Age].[All]" allUniqueName="[Dim_sales_persons].[Sales Age].[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Profit Margine %]" caption="Profit Margine %"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ate of Refund]" caption="Rate of Refund" measure="1" displayFolder="" measureGroup="Calculations" count="0"/>
    <cacheHierarchy uniqueName="[Measures].[# Product]" caption="# Product" measure="1" displayFolder="" measureGroup="Calculations" count="0"/>
    <cacheHierarchy uniqueName="[Measures].[Total QTY Sold]" caption="Total QTY Sold" measure="1" displayFolder="" measureGroup="Calculations" count="0"/>
    <cacheHierarchy uniqueName="[Measures].[QTY Refund]" caption="QTY Refun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Dummy0" caption="Column1"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Date" uniqueName="[Date]" caption="Date"/>
    <dimension name="Dim_customer" uniqueName="[Dim_customer]" caption="Dim_customer"/>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_persons" caption="Dim_sales_persons"/>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SNAA WAEL" refreshedDate="45413.790330902775" createdVersion="7" refreshedVersion="7" minRefreshableVersion="3" recordCount="0" supportSubquery="1" supportAdvancedDrill="1" xr:uid="{D37D9E0E-873D-490B-8B14-544B8739AFE7}">
  <cacheSource type="external" connectionId="8"/>
  <cacheFields count="2">
    <cacheField name="[Measures].[Total Revenue]" caption="Total Revenue" numFmtId="0" hierarchy="36" level="32767"/>
    <cacheField name="[Measures].[Total Target]" caption="Total Target" numFmtId="0" hierarchy="46" level="32767"/>
  </cacheFields>
  <cacheHierarchies count="59">
    <cacheHierarchy uniqueName="[Calculations].[Column1]" caption="Column1" attribute="1" defaultMemberUniqueName="[Calculations].[Column1].[All]" allUniqueName="[Calculations].[Column1].[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Customer Name]" caption="Customer Name" attribute="1" defaultMemberUniqueName="[Dim_customer].[Customer Name].[All]" allUniqueName="[Dim_customer].[Customer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Sales Name]" caption="Sales Name" attribute="1" defaultMemberUniqueName="[Dim_sales_persons].[Sales Name].[All]" allUniqueName="[Dim_sales_persons].[Sales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2" memberValueDatatype="130" unbalanced="0"/>
    <cacheHierarchy uniqueName="[Dim_sales_persons].[Sales Age]" caption="Sales Age" attribute="1" defaultMemberUniqueName="[Dim_sales_persons].[Sales Age].[All]" allUniqueName="[Dim_sales_persons].[Sales Age].[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Profit Margine %]" caption="Profit Margine %"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ate of Refund]" caption="Rate of Refund" measure="1" displayFolder="" measureGroup="Calculations" count="0"/>
    <cacheHierarchy uniqueName="[Measures].[# Product]" caption="# Product" measure="1" displayFolder="" measureGroup="Calculations" count="0"/>
    <cacheHierarchy uniqueName="[Measures].[Total QTY Sold]" caption="Total QTY Sold" measure="1" displayFolder="" measureGroup="Calculations" count="0"/>
    <cacheHierarchy uniqueName="[Measures].[QTY Refund]" caption="QTY Refund" measure="1" displayFolder="" measureGroup="Calculations" count="0"/>
    <cacheHierarchy uniqueName="[Measures].[Total Target]" caption="Total Target" measure="1" displayFolder="" measureGroup="Calculations" count="0" oneField="1">
      <fieldsUsage count="1">
        <fieldUsage x="1"/>
      </fieldsUsage>
    </cacheHierarchy>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_persons" caption="Dim_sales_persons"/>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SNAA WAEL" refreshedDate="45413.790332407407" createdVersion="7" refreshedVersion="7" minRefreshableVersion="3" recordCount="0" supportSubquery="1" supportAdvancedDrill="1" xr:uid="{D7336820-7C80-4E67-96F4-9ABF9D714D58}">
  <cacheSource type="external" connectionId="8"/>
  <cacheFields count="3">
    <cacheField name="[Date].[Month].[Month]" caption="Month" numFmtId="0" hierarchy="3" level="1">
      <sharedItems count="12">
        <s v="Jan"/>
        <s v="Feb"/>
        <s v="Mar"/>
        <s v="Apr"/>
        <s v="May"/>
        <s v="Jun"/>
        <s v="Jul"/>
        <s v="Aug"/>
        <s v="Sep"/>
        <s v="Oct"/>
        <s v="Nov"/>
        <s v="Dec"/>
      </sharedItems>
    </cacheField>
    <cacheField name="[Measures].[Total Revenue]" caption="Total Revenue" numFmtId="0" hierarchy="36" level="32767"/>
    <cacheField name="[Measures].[Total Target]" caption="Total Target" numFmtId="0" hierarchy="46" level="32767"/>
  </cacheFields>
  <cacheHierarchies count="59">
    <cacheHierarchy uniqueName="[Calculations].[Column1]" caption="Column1" attribute="1" defaultMemberUniqueName="[Calculations].[Column1].[All]" allUniqueName="[Calculations].[Column1].[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0"/>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Customer Name]" caption="Customer Name" attribute="1" defaultMemberUniqueName="[Dim_customer].[Customer Name].[All]" allUniqueName="[Dim_customer].[Customer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Sales Name]" caption="Sales Name" attribute="1" defaultMemberUniqueName="[Dim_sales_persons].[Sales Name].[All]" allUniqueName="[Dim_sales_persons].[Sales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2" memberValueDatatype="130" unbalanced="0"/>
    <cacheHierarchy uniqueName="[Dim_sales_persons].[Sales Age]" caption="Sales Age" attribute="1" defaultMemberUniqueName="[Dim_sales_persons].[Sales Age].[All]" allUniqueName="[Dim_sales_persons].[Sales Age].[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oneField="1">
      <fieldsUsage count="1">
        <fieldUsage x="1"/>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Profit Margine %]" caption="Profit Margine %"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ate of Refund]" caption="Rate of Refund" measure="1" displayFolder="" measureGroup="Calculations" count="0"/>
    <cacheHierarchy uniqueName="[Measures].[# Product]" caption="# Product" measure="1" displayFolder="" measureGroup="Calculations" count="0"/>
    <cacheHierarchy uniqueName="[Measures].[Total QTY Sold]" caption="Total QTY Sold" measure="1" displayFolder="" measureGroup="Calculations" count="0"/>
    <cacheHierarchy uniqueName="[Measures].[QTY Refund]" caption="QTY Refund" measure="1" displayFolder="" measureGroup="Calculations" count="0"/>
    <cacheHierarchy uniqueName="[Measures].[Total Target]" caption="Total Target" measure="1" displayFolder="" measureGroup="Calculations" count="0" oneField="1">
      <fieldsUsage count="1">
        <fieldUsage x="2"/>
      </fieldsUsage>
    </cacheHierarchy>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_persons" caption="Dim_sales_persons"/>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SNAA WAEL" refreshedDate="45413.814086921295" createdVersion="7" refreshedVersion="7" minRefreshableVersion="3" recordCount="0" supportSubquery="1" supportAdvancedDrill="1" xr:uid="{531F1652-17C8-4CA0-96B1-934D953A7319}">
  <cacheSource type="external" connectionId="8"/>
  <cacheFields count="3">
    <cacheField name="[Measures].[Profit Margin]" caption="Profit Margin" numFmtId="0" hierarchy="38" level="32767"/>
    <cacheField name="[Dim_customer].[Gender].[Gender]" caption="Gender" numFmtId="0" hierarchy="11" level="1">
      <sharedItems count="2">
        <s v="Female"/>
        <s v="Male"/>
      </sharedItems>
    </cacheField>
    <cacheField name="[products_table].[Category].[Category]" caption="Category" numFmtId="0" hierarchy="31" level="1">
      <sharedItems containsSemiMixedTypes="0" containsNonDate="0" containsString="0"/>
    </cacheField>
  </cacheFields>
  <cacheHierarchies count="59">
    <cacheHierarchy uniqueName="[Calculations].[Column1]" caption="Column1" attribute="1" defaultMemberUniqueName="[Calculations].[Column1].[All]" allUniqueName="[Calculations].[Column1].[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Customer Name]" caption="Customer Name" attribute="1" defaultMemberUniqueName="[Dim_customer].[Customer Name].[All]" allUniqueName="[Dim_customer].[Customer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2" memberValueDatatype="130" unbalanced="0">
      <fieldsUsage count="2">
        <fieldUsage x="-1"/>
        <fieldUsage x="1"/>
      </fieldsUsage>
    </cacheHierarchy>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Sales Name]" caption="Sales Name" attribute="1" defaultMemberUniqueName="[Dim_sales_persons].[Sales Name].[All]" allUniqueName="[Dim_sales_persons].[Sales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Sales Age]" caption="Sales Age" attribute="1" defaultMemberUniqueName="[Dim_sales_persons].[Sales Age].[All]" allUniqueName="[Dim_sales_persons].[Sales Age].[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2"/>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0"/>
      </fieldsUsage>
    </cacheHierarchy>
    <cacheHierarchy uniqueName="[Measures].[Profit Margine %]" caption="Profit Margine %"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ate of Refund]" caption="Rate of Refund" measure="1" displayFolder="" measureGroup="Calculations" count="0"/>
    <cacheHierarchy uniqueName="[Measures].[# Product]" caption="# Product" measure="1" displayFolder="" measureGroup="Calculations" count="0"/>
    <cacheHierarchy uniqueName="[Measures].[Total QTY Sold]" caption="Total QTY Sold" measure="1" displayFolder="" measureGroup="Calculations" count="0"/>
    <cacheHierarchy uniqueName="[Measures].[QTY Refund]" caption="QTY Refun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_persons" caption="Dim_sales_persons"/>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SNAA WAEL" refreshedDate="45413.814092361114" createdVersion="5" refreshedVersion="7" minRefreshableVersion="3" recordCount="0" supportSubquery="1" supportAdvancedDrill="1" xr:uid="{EF1447BD-D609-496D-88E9-B2FF15AC5A06}">
  <cacheSource type="external" connectionId="8"/>
  <cacheFields count="9">
    <cacheField name="[Dim_customer].[Customer Name].[Customer Name]" caption="Customer Name" numFmtId="0" hierarchy="10" level="1">
      <sharedItems count="5">
        <s v="Bobby Abbott"/>
        <s v="Christine Hawkins"/>
        <s v="Jeffery Powell"/>
        <s v="Lisa West"/>
        <s v="Travis Ewing"/>
      </sharedItems>
    </cacheField>
    <cacheField name="[Dim_customer].[Location].[Location]" caption="Location" numFmtId="0" hierarchy="12" level="1">
      <sharedItems count="5">
        <s v="Florida"/>
        <s v="Indiana"/>
        <s v="Maryland"/>
        <s v="New York"/>
        <s v="Wisconsin"/>
      </sharedItems>
    </cacheField>
    <cacheField name="[Measures].[# Customers]" caption="# Customers" numFmtId="0" hierarchy="47" level="32767"/>
    <cacheField name="[Measures].[# Locations]" caption="# Locations" numFmtId="0" hierarchy="48" level="32767"/>
    <cacheField name="[Measures].[Profit Margin]" caption="Profit Margin" numFmtId="0" hierarchy="38" level="32767"/>
    <cacheField name="[Measures].[Profit Margine %]" caption="Profit Margine %" numFmtId="0" hierarchy="39" level="32767"/>
    <cacheField name="[Measures].[Total Revenue]" caption="Total Revenue" numFmtId="0" hierarchy="36" level="32767"/>
    <cacheField name="[Measures].[COGS]" caption="COGS" numFmtId="0" hierarchy="37" level="32767"/>
    <cacheField name="[products_table].[Category].[Category]" caption="Category" numFmtId="0" hierarchy="31" level="1">
      <sharedItems containsSemiMixedTypes="0" containsNonDate="0" containsString="0"/>
    </cacheField>
  </cacheFields>
  <cacheHierarchies count="59">
    <cacheHierarchy uniqueName="[Calculations].[Column1]" caption="Column1" attribute="1" defaultMemberUniqueName="[Calculations].[Column1].[All]" allUniqueName="[Calculations].[Column1].[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Customer Name]" caption="Customer Name" attribute="1" defaultMemberUniqueName="[Dim_customer].[Customer Name].[All]" allUniqueName="[Dim_customer].[Customer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Sales Name]" caption="Sales Name" attribute="1" defaultMemberUniqueName="[Dim_sales_persons].[Sales Name].[All]" allUniqueName="[Dim_sales_persons].[Sales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Sales Age]" caption="Sales Age" attribute="1" defaultMemberUniqueName="[Dim_sales_persons].[Sales Age].[All]" allUniqueName="[Dim_sales_persons].[Sales Age].[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8"/>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oneField="1">
      <fieldsUsage count="1">
        <fieldUsage x="6"/>
      </fieldsUsage>
    </cacheHierarchy>
    <cacheHierarchy uniqueName="[Measures].[COGS]" caption="COGS" measure="1" displayFolder="" measureGroup="Calculations" count="0" oneField="1">
      <fieldsUsage count="1">
        <fieldUsage x="7"/>
      </fieldsUsage>
    </cacheHierarchy>
    <cacheHierarchy uniqueName="[Measures].[Profit Margin]" caption="Profit Margin" measure="1" displayFolder="" measureGroup="Calculations" count="0" oneField="1">
      <fieldsUsage count="1">
        <fieldUsage x="4"/>
      </fieldsUsage>
    </cacheHierarchy>
    <cacheHierarchy uniqueName="[Measures].[Profit Margine %]" caption="Profit Margine %" measure="1" displayFolder="" measureGroup="Calculations" count="0" oneField="1">
      <fieldsUsage count="1">
        <fieldUsage x="5"/>
      </fieldsUsage>
    </cacheHierarchy>
    <cacheHierarchy uniqueName="[Measures].[# Transactions]" caption="# Transactions" measure="1" displayFolder="" measureGroup="Calculations" count="0"/>
    <cacheHierarchy uniqueName="[Measures].[Total Refund]" caption="Total Refund" measure="1" displayFolder="" measureGroup="Calculations" count="0"/>
    <cacheHierarchy uniqueName="[Measures].[Rate of Refund]" caption="Rate of Refund" measure="1" displayFolder="" measureGroup="Calculations" count="0"/>
    <cacheHierarchy uniqueName="[Measures].[# Product]" caption="# Product" measure="1" displayFolder="" measureGroup="Calculations" count="0"/>
    <cacheHierarchy uniqueName="[Measures].[Total QTY Sold]" caption="Total QTY Sold" measure="1" displayFolder="" measureGroup="Calculations" count="0"/>
    <cacheHierarchy uniqueName="[Measures].[QTY Refund]" caption="QTY Refun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oneField="1">
      <fieldsUsage count="1">
        <fieldUsage x="2"/>
      </fieldsUsage>
    </cacheHierarchy>
    <cacheHierarchy uniqueName="[Measures].[# Locations]" caption="# Locations" measure="1" displayFolder="" measureGroup="Calculations" count="0" oneField="1">
      <fieldsUsage count="1">
        <fieldUsage x="3"/>
      </fieldsUsage>
    </cacheHierarchy>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_persons" caption="Dim_sales_persons"/>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SNAA WAEL" refreshedDate="45413.814095138892" createdVersion="7" refreshedVersion="7" minRefreshableVersion="3" recordCount="0" supportSubquery="1" supportAdvancedDrill="1" xr:uid="{9385CF7B-C7F6-4EE4-825D-C7448AFF810A}">
  <cacheSource type="external" connectionId="8"/>
  <cacheFields count="3">
    <cacheField name="[Measures].[Profit Margin]" caption="Profit Margin" numFmtId="0" hierarchy="38" level="32767"/>
    <cacheField name="[Date].[Month].[Month]" caption="Month" numFmtId="0" hierarchy="3" level="1">
      <sharedItems count="12">
        <s v="Jan"/>
        <s v="Feb"/>
        <s v="Mar"/>
        <s v="Apr"/>
        <s v="May"/>
        <s v="Jun"/>
        <s v="Jul"/>
        <s v="Aug"/>
        <s v="Sep"/>
        <s v="Oct"/>
        <s v="Nov"/>
        <s v="Dec"/>
      </sharedItems>
    </cacheField>
    <cacheField name="[products_table].[Category].[Category]" caption="Category" numFmtId="0" hierarchy="31" level="1">
      <sharedItems containsSemiMixedTypes="0" containsNonDate="0" containsString="0"/>
    </cacheField>
  </cacheFields>
  <cacheHierarchies count="59">
    <cacheHierarchy uniqueName="[Calculations].[Column1]" caption="Column1" attribute="1" defaultMemberUniqueName="[Calculations].[Column1].[All]" allUniqueName="[Calculations].[Column1].[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1"/>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Customer Name]" caption="Customer Name" attribute="1" defaultMemberUniqueName="[Dim_customer].[Customer Name].[All]" allUniqueName="[Dim_customer].[Customer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Sales Name]" caption="Sales Name" attribute="1" defaultMemberUniqueName="[Dim_sales_persons].[Sales Name].[All]" allUniqueName="[Dim_sales_persons].[Sales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Sales Age]" caption="Sales Age" attribute="1" defaultMemberUniqueName="[Dim_sales_persons].[Sales Age].[All]" allUniqueName="[Dim_sales_persons].[Sales Age].[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2"/>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0"/>
      </fieldsUsage>
    </cacheHierarchy>
    <cacheHierarchy uniqueName="[Measures].[Profit Margine %]" caption="Profit Margine %"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ate of Refund]" caption="Rate of Refund" measure="1" displayFolder="" measureGroup="Calculations" count="0"/>
    <cacheHierarchy uniqueName="[Measures].[# Product]" caption="# Product" measure="1" displayFolder="" measureGroup="Calculations" count="0"/>
    <cacheHierarchy uniqueName="[Measures].[Total QTY Sold]" caption="Total QTY Sold" measure="1" displayFolder="" measureGroup="Calculations" count="0"/>
    <cacheHierarchy uniqueName="[Measures].[QTY Refund]" caption="QTY Refun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_persons" caption="Dim_sales_persons"/>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SNAA WAEL" refreshedDate="45413.81409803241" createdVersion="7" refreshedVersion="7" minRefreshableVersion="3" recordCount="0" supportSubquery="1" supportAdvancedDrill="1" xr:uid="{AD724E81-038D-4E65-A6D7-E335B148C252}">
  <cacheSource type="external" connectionId="8"/>
  <cacheFields count="3">
    <cacheField name="[Measures].[Profit Margin]" caption="Profit Margin" numFmtId="0" hierarchy="38" level="32767"/>
    <cacheField name="[Date].[Month].[Month]" caption="Month" numFmtId="0" hierarchy="3" level="1">
      <sharedItems count="12">
        <s v="Jan"/>
        <s v="Feb"/>
        <s v="Mar"/>
        <s v="Apr"/>
        <s v="May"/>
        <s v="Jun"/>
        <s v="Jul"/>
        <s v="Aug"/>
        <s v="Sep"/>
        <s v="Oct"/>
        <s v="Nov"/>
        <s v="Dec"/>
      </sharedItems>
    </cacheField>
    <cacheField name="[products_table].[Category].[Category]" caption="Category" numFmtId="0" hierarchy="31" level="1">
      <sharedItems containsSemiMixedTypes="0" containsNonDate="0" containsString="0"/>
    </cacheField>
  </cacheFields>
  <cacheHierarchies count="59">
    <cacheHierarchy uniqueName="[Calculations].[Column1]" caption="Column1" attribute="1" defaultMemberUniqueName="[Calculations].[Column1].[All]" allUniqueName="[Calculations].[Column1].[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1"/>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Customer Name]" caption="Customer Name" attribute="1" defaultMemberUniqueName="[Dim_customer].[Customer Name].[All]" allUniqueName="[Dim_customer].[Customer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Sales Name]" caption="Sales Name" attribute="1" defaultMemberUniqueName="[Dim_sales_persons].[Sales Name].[All]" allUniqueName="[Dim_sales_persons].[Sales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Sales Age]" caption="Sales Age" attribute="1" defaultMemberUniqueName="[Dim_sales_persons].[Sales Age].[All]" allUniqueName="[Dim_sales_persons].[Sales Age].[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2"/>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0"/>
      </fieldsUsage>
    </cacheHierarchy>
    <cacheHierarchy uniqueName="[Measures].[Profit Margine %]" caption="Profit Margine %"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ate of Refund]" caption="Rate of Refund" measure="1" displayFolder="" measureGroup="Calculations" count="0"/>
    <cacheHierarchy uniqueName="[Measures].[# Product]" caption="# Product" measure="1" displayFolder="" measureGroup="Calculations" count="0"/>
    <cacheHierarchy uniqueName="[Measures].[Total QTY Sold]" caption="Total QTY Sold" measure="1" displayFolder="" measureGroup="Calculations" count="0"/>
    <cacheHierarchy uniqueName="[Measures].[QTY Refund]" caption="QTY Refun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_persons" caption="Dim_sales_persons"/>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SNAA WAEL" refreshedDate="45413.814101157404" createdVersion="7" refreshedVersion="7" minRefreshableVersion="3" recordCount="0" supportSubquery="1" supportAdvancedDrill="1" xr:uid="{F524DE6F-F7CE-40DA-AF7F-44C9096BB4A7}">
  <cacheSource type="external" connectionId="8"/>
  <cacheFields count="4">
    <cacheField name="[Measures].[# Product]" caption="# Product" numFmtId="0" hierarchy="43" level="32767"/>
    <cacheField name="[Measures].[Return Rate]" caption="Return Rate" numFmtId="0" hierarchy="50" level="32767"/>
    <cacheField name="[Measures].[Rate of Refund]" caption="Rate of Refund" numFmtId="0" hierarchy="42" level="32767"/>
    <cacheField name="[products_table].[Category].[Category]" caption="Category" numFmtId="0" hierarchy="31" level="1">
      <sharedItems containsSemiMixedTypes="0" containsNonDate="0" containsString="0"/>
    </cacheField>
  </cacheFields>
  <cacheHierarchies count="59">
    <cacheHierarchy uniqueName="[Calculations].[Column1]" caption="Column1" attribute="1" defaultMemberUniqueName="[Calculations].[Column1].[All]" allUniqueName="[Calculations].[Column1].[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Customer Name]" caption="Customer Name" attribute="1" defaultMemberUniqueName="[Dim_customer].[Customer Name].[All]" allUniqueName="[Dim_customer].[Customer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Sales Name]" caption="Sales Name" attribute="1" defaultMemberUniqueName="[Dim_sales_persons].[Sales Name].[All]" allUniqueName="[Dim_sales_persons].[Sales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Sales Age]" caption="Sales Age" attribute="1" defaultMemberUniqueName="[Dim_sales_persons].[Sales Age].[All]" allUniqueName="[Dim_sales_persons].[Sales Age].[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3"/>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Profit Margine %]" caption="Profit Margine %"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ate of Refund]" caption="Rate of Refund" measure="1" displayFolder="" measureGroup="Calculations" count="0" oneField="1">
      <fieldsUsage count="1">
        <fieldUsage x="2"/>
      </fieldsUsage>
    </cacheHierarchy>
    <cacheHierarchy uniqueName="[Measures].[# Product]" caption="# Product" measure="1" displayFolder="" measureGroup="Calculations" count="0" oneField="1">
      <fieldsUsage count="1">
        <fieldUsage x="0"/>
      </fieldsUsage>
    </cacheHierarchy>
    <cacheHierarchy uniqueName="[Measures].[Total QTY Sold]" caption="Total QTY Sold" measure="1" displayFolder="" measureGroup="Calculations" count="0"/>
    <cacheHierarchy uniqueName="[Measures].[QTY Refund]" caption="QTY Refun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oneField="1">
      <fieldsUsage count="1">
        <fieldUsage x="1"/>
      </fieldsUsage>
    </cacheHierarchy>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_persons" caption="Dim_sales_persons"/>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SNAA WAEL" refreshedDate="45413.814104398145" createdVersion="7" refreshedVersion="7" minRefreshableVersion="3" recordCount="0" supportSubquery="1" supportAdvancedDrill="1" xr:uid="{1D89C92A-D442-4467-8AD4-6437A250307E}">
  <cacheSource type="external" connectionId="8"/>
  <cacheFields count="3">
    <cacheField name="[Measures].[Average of Customer Age]" caption="Average of Customer Age" numFmtId="0" hierarchy="35" level="32767"/>
    <cacheField name="[Measures].[Average Customer Age]" caption="Average Customer Age" numFmtId="0" hierarchy="49" level="32767"/>
    <cacheField name="[products_table].[Category].[Category]" caption="Category" numFmtId="0" hierarchy="31" level="1">
      <sharedItems containsSemiMixedTypes="0" containsNonDate="0" containsString="0"/>
    </cacheField>
  </cacheFields>
  <cacheHierarchies count="59">
    <cacheHierarchy uniqueName="[Calculations].[Column1]" caption="Column1" attribute="1" defaultMemberUniqueName="[Calculations].[Column1].[All]" allUniqueName="[Calculations].[Column1].[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Customer Name]" caption="Customer Name" attribute="1" defaultMemberUniqueName="[Dim_customer].[Customer Name].[All]" allUniqueName="[Dim_customer].[Customer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Sales Name]" caption="Sales Name" attribute="1" defaultMemberUniqueName="[Dim_sales_persons].[Sales Name].[All]" allUniqueName="[Dim_sales_persons].[Sales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Sales Age]" caption="Sales Age" attribute="1" defaultMemberUniqueName="[Dim_sales_persons].[Sales Age].[All]" allUniqueName="[Dim_sales_persons].[Sales Age].[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2"/>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oneField="1">
      <fieldsUsage count="1">
        <fieldUsage x="0"/>
      </fieldsUsage>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Profit Margine %]" caption="Profit Margine %"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ate of Refund]" caption="Rate of Refund" measure="1" displayFolder="" measureGroup="Calculations" count="0"/>
    <cacheHierarchy uniqueName="[Measures].[# Product]" caption="# Product" measure="1" displayFolder="" measureGroup="Calculations" count="0"/>
    <cacheHierarchy uniqueName="[Measures].[Total QTY Sold]" caption="Total QTY Sold" measure="1" displayFolder="" measureGroup="Calculations" count="0"/>
    <cacheHierarchy uniqueName="[Measures].[QTY Refund]" caption="QTY Refun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oneField="1">
      <fieldsUsage count="1">
        <fieldUsage x="1"/>
      </fieldsUsage>
    </cacheHierarchy>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_persons" caption="Dim_sales_persons"/>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SNAA WAEL" refreshedDate="45413.814107175924" createdVersion="7" refreshedVersion="7" minRefreshableVersion="3" recordCount="0" supportSubquery="1" supportAdvancedDrill="1" xr:uid="{6EADA634-1168-4C79-A8A1-BABE11DE4971}">
  <cacheSource type="external" connectionId="8"/>
  <cacheFields count="3">
    <cacheField name="[Measures].[Profit Margin]" caption="Profit Margin" numFmtId="0" hierarchy="38" level="32767"/>
    <cacheField name="[Date].[WeekDay].[WeekDay]" caption="WeekDay" numFmtId="0" hierarchy="5" level="1">
      <sharedItems count="7">
        <s v="Sun"/>
        <s v="Mon"/>
        <s v="Tue"/>
        <s v="Wed"/>
        <s v="Thu"/>
        <s v="Fri"/>
        <s v="Sat"/>
      </sharedItems>
    </cacheField>
    <cacheField name="[products_table].[Category].[Category]" caption="Category" numFmtId="0" hierarchy="31" level="1">
      <sharedItems containsSemiMixedTypes="0" containsNonDate="0" containsString="0"/>
    </cacheField>
  </cacheFields>
  <cacheHierarchies count="59">
    <cacheHierarchy uniqueName="[Calculations].[Column1]" caption="Column1" attribute="1" defaultMemberUniqueName="[Calculations].[Column1].[All]" allUniqueName="[Calculations].[Column1].[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2" memberValueDatatype="130" unbalanced="0">
      <fieldsUsage count="2">
        <fieldUsage x="-1"/>
        <fieldUsage x="1"/>
      </fieldsUsage>
    </cacheHierarchy>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Customer Name]" caption="Customer Name" attribute="1" defaultMemberUniqueName="[Dim_customer].[Customer Name].[All]" allUniqueName="[Dim_customer].[Customer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Sales Name]" caption="Sales Name" attribute="1" defaultMemberUniqueName="[Dim_sales_persons].[Sales Name].[All]" allUniqueName="[Dim_sales_persons].[Sales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Sales Age]" caption="Sales Age" attribute="1" defaultMemberUniqueName="[Dim_sales_persons].[Sales Age].[All]" allUniqueName="[Dim_sales_persons].[Sales Age].[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2"/>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0"/>
      </fieldsUsage>
    </cacheHierarchy>
    <cacheHierarchy uniqueName="[Measures].[Profit Margine %]" caption="Profit Margine %"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ate of Refund]" caption="Rate of Refund" measure="1" displayFolder="" measureGroup="Calculations" count="0"/>
    <cacheHierarchy uniqueName="[Measures].[# Product]" caption="# Product" measure="1" displayFolder="" measureGroup="Calculations" count="0"/>
    <cacheHierarchy uniqueName="[Measures].[Total QTY Sold]" caption="Total QTY Sold" measure="1" displayFolder="" measureGroup="Calculations" count="0"/>
    <cacheHierarchy uniqueName="[Measures].[QTY Refund]" caption="QTY Refun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_persons" caption="Dim_sales_persons"/>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SNAA WAEL" refreshedDate="45413.814235069447" createdVersion="5" refreshedVersion="7" minRefreshableVersion="3" recordCount="0" supportSubquery="1" supportAdvancedDrill="1" xr:uid="{B2CD74FB-EB6D-4698-9C43-3F805DCD86FC}">
  <cacheSource type="external" connectionId="8"/>
  <cacheFields count="3">
    <cacheField name="[Dim_customer].[Customer Name].[Customer Name]" caption="Customer Name" numFmtId="0" hierarchy="10" level="1">
      <sharedItems count="5">
        <s v="John Brown"/>
        <s v="Judith Simmons"/>
        <s v="Kristine Barrett"/>
        <s v="Laura Gross"/>
        <s v="Paul Noble"/>
      </sharedItems>
    </cacheField>
    <cacheField name="[Measures].[Profit Margin]" caption="Profit Margin" numFmtId="0" hierarchy="38" level="32767"/>
    <cacheField name="[Date].[Month].[Month]" caption="Month" numFmtId="0" hierarchy="3" level="1">
      <sharedItems containsSemiMixedTypes="0" containsNonDate="0" containsString="0"/>
    </cacheField>
  </cacheFields>
  <cacheHierarchies count="59">
    <cacheHierarchy uniqueName="[Calculations].[Column1]" caption="Column1" attribute="1" defaultMemberUniqueName="[Calculations].[Column1].[All]" allUniqueName="[Calculations].[Column1].[All]" dimensionUniqueName="[Calculations]" displayFolder="" count="2" memberValueDatatype="130" unbalanced="0"/>
    <cacheHierarchy uniqueName="[Date].[Order Date]" caption="Order Date" attribute="1" time="1" defaultMemberUniqueName="[Date].[Order Date].[All]" allUniqueName="[Date].[Order Date].[All]" dimensionUniqueName="[Date]" displayFolder="" count="2" memberValueDatatype="7" unbalanced="0"/>
    <cacheHierarchy uniqueName="[Date].[Year]" caption="Year" attribute="1" defaultMemberUniqueName="[Date].[Year].[All]" allUniqueName="[Date].[Year].[All]" dimensionUniqueName="[Date]" displayFolder="" count="2"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2"/>
      </fieldsUsage>
    </cacheHierarchy>
    <cacheHierarchy uniqueName="[Date].[MonthNum]" caption="MonthNum" attribute="1" defaultMemberUniqueName="[Date].[MonthNum].[All]" allUniqueName="[Date].[MonthNum].[All]" dimensionUniqueName="[Date]" displayFolder="" count="2" memberValueDatatype="20" unbalanced="0"/>
    <cacheHierarchy uniqueName="[Date].[WeekDay]" caption="WeekDay" attribute="1" defaultMemberUniqueName="[Date].[WeekDay].[All]" allUniqueName="[Date].[WeekDay].[All]" dimensionUniqueName="[Date]" displayFolder="" count="2" memberValueDatatype="130" unbalanced="0"/>
    <cacheHierarchy uniqueName="[Date].[WeekNum]" caption="WeekNum" attribute="1" defaultMemberUniqueName="[Date].[WeekNum].[All]" allUniqueName="[Date].[WeekNum].[All]" dimensionUniqueName="[Date]" displayFolder="" count="2" memberValueDatatype="20" unbalanced="0"/>
    <cacheHierarchy uniqueName="[Date].[WeekType]" caption="WeekType" attribute="1" defaultMemberUniqueName="[Date].[WeekType].[All]" allUniqueName="[Date].[WeekType].[All]" dimensionUniqueName="[Date]" displayFolder="" count="2" memberValueDatatype="130" unbalanced="0"/>
    <cacheHierarchy uniqueName="[Date].[Quarter]" caption="Quarter" attribute="1" defaultMemberUniqueName="[Date].[Quarter].[All]" allUniqueName="[Date].[Quarter].[All]" dimensionUniqueName="[Date]" displayFolder="" count="2" memberValueDatatype="130" unbalanced="0"/>
    <cacheHierarchy uniqueName="[Dim_customer].[Customer ID]" caption="Customer ID" attribute="1" defaultMemberUniqueName="[Dim_customer].[Customer ID].[All]" allUniqueName="[Dim_customer].[Customer ID].[All]" dimensionUniqueName="[Dim_customer]" displayFolder="" count="2" memberValueDatatype="20" unbalanced="0"/>
    <cacheHierarchy uniqueName="[Dim_customer].[Customer Name]" caption="Customer Name" attribute="1" defaultMemberUniqueName="[Dim_customer].[Customer Name].[All]" allUniqueName="[Dim_customer].[Customer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2"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cacheHierarchy uniqueName="[Dim_customer].[Customer Age]" caption="Customer Age" attribute="1" defaultMemberUniqueName="[Dim_customer].[Customer Age].[All]" allUniqueName="[Dim_customer].[Customer Age].[All]" dimensionUniqueName="[Dim_customer]" displayFolder="" count="2"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2" memberValueDatatype="130" unbalanced="0"/>
    <cacheHierarchy uniqueName="[Dim_sales_persons].[Sales Person ID]" caption="Sales Person ID" attribute="1" defaultMemberUniqueName="[Dim_sales_persons].[Sales Person ID].[All]" allUniqueName="[Dim_sales_persons].[Sales Person ID].[All]" dimensionUniqueName="[Dim_sales_persons]" displayFolder="" count="2" memberValueDatatype="20" unbalanced="0"/>
    <cacheHierarchy uniqueName="[Dim_sales_persons].[Sales Name]" caption="Sales Name" attribute="1" defaultMemberUniqueName="[Dim_sales_persons].[Sales Name].[All]" allUniqueName="[Dim_sales_persons].[Sales Name].[All]" dimensionUniqueName="[Dim_sales_persons]" displayFolder="" count="2" memberValueDatatype="130" unbalanced="0"/>
    <cacheHierarchy uniqueName="[Dim_sales_persons].[Store Name]" caption="Store Name" attribute="1" defaultMemberUniqueName="[Dim_sales_persons].[Store Name].[All]" allUniqueName="[Dim_sales_persons].[Store Name].[All]" dimensionUniqueName="[Dim_sales_persons]" displayFolder="" count="2" memberValueDatatype="130" unbalanced="0"/>
    <cacheHierarchy uniqueName="[Dim_sales_persons].[Sales Age]" caption="Sales Age" attribute="1" defaultMemberUniqueName="[Dim_sales_persons].[Sales Age].[All]" allUniqueName="[Dim_sales_persons].[Sales Age].[All]" dimensionUniqueName="[Dim_sales_persons]" displayFolder="" count="2" memberValueDatatype="20" unbalanced="0"/>
    <cacheHierarchy uniqueName="[fact_table].[Product ID]" caption="Product ID" attribute="1" defaultMemberUniqueName="[fact_table].[Product ID].[All]" allUniqueName="[fact_table].[Product ID].[All]" dimensionUniqueName="[fact_table]" displayFolder="" count="2" memberValueDatatype="20" unbalanced="0"/>
    <cacheHierarchy uniqueName="[fact_table].[Customer ID]" caption="Customer ID" attribute="1" defaultMemberUniqueName="[fact_table].[Customer ID].[All]" allUniqueName="[fact_table].[Customer ID].[All]" dimensionUniqueName="[fact_table]" displayFolder="" count="2" memberValueDatatype="20" unbalanced="0"/>
    <cacheHierarchy uniqueName="[fact_table].[Sales Person ID]" caption="Sales Person ID" attribute="1" defaultMemberUniqueName="[fact_table].[Sales Person ID].[All]" allUniqueName="[fact_table].[Sales Person ID].[All]" dimensionUniqueName="[fact_table]" displayFolder="" count="2" memberValueDatatype="20" unbalanced="0"/>
    <cacheHierarchy uniqueName="[fact_table].[Quantity Sold]" caption="Quantity Sold" attribute="1" defaultMemberUniqueName="[fact_table].[Quantity Sold].[All]" allUniqueName="[fact_table].[Quantity Sold].[All]" dimensionUniqueName="[fact_table]" displayFolder="" count="2" memberValueDatatype="20" unbalanced="0"/>
    <cacheHierarchy uniqueName="[fact_table].[Payment Method]" caption="Payment Method" attribute="1" defaultMemberUniqueName="[fact_table].[Payment Method].[All]" allUniqueName="[fact_table].[Payment Method].[All]" dimensionUniqueName="[fact_table]" displayFolder="" count="2" memberValueDatatype="130" unbalanced="0"/>
    <cacheHierarchy uniqueName="[fact_table].[Quantity Returned]" caption="Quantity Returned" attribute="1" defaultMemberUniqueName="[fact_table].[Quantity Returned].[All]" allUniqueName="[fact_table].[Quantity Returned].[All]" dimensionUniqueName="[fact_table]" displayFolder="" count="2" memberValueDatatype="20" unbalanced="0"/>
    <cacheHierarchy uniqueName="[fact_table].[Order Date]" caption="Order Date" attribute="1" time="1" defaultMemberUniqueName="[fact_table].[Order Date].[All]" allUniqueName="[fact_table].[Order Date].[All]" dimensionUniqueName="[fact_table]" displayFolder="" count="2" memberValueDatatype="7" unbalanced="0"/>
    <cacheHierarchy uniqueName="[monthly_store_targets].[Store ID]" caption="Store ID" attribute="1" defaultMemberUniqueName="[monthly_store_targets].[Store ID].[All]" allUniqueName="[monthly_store_targets].[Store ID].[All]" dimensionUniqueName="[monthly_store_targets]" displayFolder="" count="2" memberValueDatatype="20" unbalanced="0"/>
    <cacheHierarchy uniqueName="[monthly_store_targets].[Date]" caption="Date" attribute="1" time="1" defaultMemberUniqueName="[monthly_store_targets].[Date].[All]" allUniqueName="[monthly_store_targets].[Date].[All]" dimensionUniqueName="[monthly_store_targets]" displayFolder="" count="2"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2" memberValueDatatype="20" unbalanced="0"/>
    <cacheHierarchy uniqueName="[products_table].[Product ID]" caption="Product ID" attribute="1" defaultMemberUniqueName="[products_table].[Product ID].[All]" allUniqueName="[products_table].[Product ID].[All]" dimensionUniqueName="[products_table]" displayFolder="" count="2"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2" memberValueDatatype="5" unbalanced="0"/>
    <cacheHierarchy uniqueName="[products_table].[Cost Price]" caption="Cost Price" attribute="1" defaultMemberUniqueName="[products_table].[Cost Price].[All]" allUniqueName="[products_table].[Cost Price].[All]" dimensionUniqueName="[products_table]" displayFolder="" count="2"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Profit Margine %]" caption="Profit Margine %"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ate of Refund]" caption="Rate of Refund" measure="1" displayFolder="" measureGroup="Calculations" count="0"/>
    <cacheHierarchy uniqueName="[Measures].[# Product]" caption="# Product" measure="1" displayFolder="" measureGroup="Calculations" count="0"/>
    <cacheHierarchy uniqueName="[Measures].[Total QTY Sold]" caption="Total QTY Sold" measure="1" displayFolder="" measureGroup="Calculations" count="0"/>
    <cacheHierarchy uniqueName="[Measures].[QTY Refund]" caption="QTY Refun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_persons" caption="Dim_sales_persons"/>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SNAA WAEL" refreshedDate="45413.814238078703" createdVersion="7" refreshedVersion="7" minRefreshableVersion="3" recordCount="0" supportSubquery="1" supportAdvancedDrill="1" xr:uid="{CE1C72D4-519A-4C78-8A81-3EE646D72873}">
  <cacheSource type="external" connectionId="8"/>
  <cacheFields count="3">
    <cacheField name="[Measures].[Profit Margin]" caption="Profit Margin" numFmtId="0" hierarchy="38" level="32767"/>
    <cacheField name="[Dim_customer].[Customer Age Group].[Customer Age Group]" caption="Customer Age Group" numFmtId="0" hierarchy="14" level="1">
      <sharedItems count="5">
        <s v="0-20"/>
        <s v="21-30"/>
        <s v="31-40"/>
        <s v="41-50"/>
        <s v="51 +"/>
      </sharedItems>
    </cacheField>
    <cacheField name="[Date].[Month].[Month]" caption="Month" numFmtId="0" hierarchy="3" level="1">
      <sharedItems containsSemiMixedTypes="0" containsNonDate="0" containsString="0"/>
    </cacheField>
  </cacheFields>
  <cacheHierarchies count="59">
    <cacheHierarchy uniqueName="[Calculations].[Column1]" caption="Column1" attribute="1" defaultMemberUniqueName="[Calculations].[Column1].[All]" allUniqueName="[Calculations].[Column1].[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2"/>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Customer Name]" caption="Customer Name" attribute="1" defaultMemberUniqueName="[Dim_customer].[Customer Name].[All]" allUniqueName="[Dim_customer].[Customer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2" memberValueDatatype="130" unbalanced="0">
      <fieldsUsage count="2">
        <fieldUsage x="-1"/>
        <fieldUsage x="1"/>
      </fieldsUsage>
    </cacheHierarchy>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Sales Name]" caption="Sales Name" attribute="1" defaultMemberUniqueName="[Dim_sales_persons].[Sales Name].[All]" allUniqueName="[Dim_sales_persons].[Sales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Sales Age]" caption="Sales Age" attribute="1" defaultMemberUniqueName="[Dim_sales_persons].[Sales Age].[All]" allUniqueName="[Dim_sales_persons].[Sales Age].[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0"/>
      </fieldsUsage>
    </cacheHierarchy>
    <cacheHierarchy uniqueName="[Measures].[Profit Margine %]" caption="Profit Margine %"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ate of Refund]" caption="Rate of Refund" measure="1" displayFolder="" measureGroup="Calculations" count="0"/>
    <cacheHierarchy uniqueName="[Measures].[# Product]" caption="# Product" measure="1" displayFolder="" measureGroup="Calculations" count="0"/>
    <cacheHierarchy uniqueName="[Measures].[Total QTY Sold]" caption="Total QTY Sold" measure="1" displayFolder="" measureGroup="Calculations" count="0"/>
    <cacheHierarchy uniqueName="[Measures].[QTY Refund]" caption="QTY Refun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_persons" caption="Dim_sales_persons"/>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SNAA WAEL" refreshedDate="45413.814241319444" createdVersion="7" refreshedVersion="7" minRefreshableVersion="3" recordCount="0" supportSubquery="1" supportAdvancedDrill="1" xr:uid="{5A5C6288-31A2-4E04-B0D3-3BA8421F1C28}">
  <cacheSource type="external" connectionId="8"/>
  <cacheFields count="4">
    <cacheField name="[Measures].[Profit Margin]" caption="Profit Margin" numFmtId="0" hierarchy="38" level="32767"/>
    <cacheField name="[products_table].[Product Name].[Product Name]" caption="Product Name" numFmtId="0" hierarchy="30" level="1">
      <sharedItems count="100">
        <s v="A Splash"/>
        <s v="Above Brew"/>
        <s v="Administration Fusion"/>
        <s v="Against Rush"/>
        <s v="Alone Splash"/>
        <s v="Animal Breeze"/>
        <s v="Any Brew"/>
        <s v="Assume Mist"/>
        <s v="Attorney Mist"/>
        <s v="Audience Fusion"/>
        <s v="Bar Drop"/>
        <s v="Begin Brew"/>
        <s v="Boy Splash"/>
        <s v="Build Brew"/>
        <s v="Center Mist"/>
        <s v="Century Dew"/>
        <s v="Choice Mist"/>
        <s v="Clearly Brew"/>
        <s v="Common Splash"/>
        <s v="Dark Brew"/>
        <s v="Debate Rush"/>
        <s v="Democrat Dew"/>
        <s v="Despite Rush"/>
        <s v="Develop Breeze"/>
        <s v="Different Dew"/>
        <s v="Discussion Fusion"/>
        <s v="Door Brew"/>
        <s v="Eight Brew"/>
        <s v="Few Dew"/>
        <s v="For Splash"/>
        <s v="Friend Splash"/>
        <s v="Ground Rush"/>
        <s v="Heavy Rush"/>
        <s v="Hold Brew"/>
        <s v="Hotel Splash"/>
        <s v="Husband Rush"/>
        <s v="Include Breeze"/>
        <s v="Indeed Splash"/>
        <s v="Into Mist"/>
        <s v="Its Dew"/>
        <s v="Itself Breeze"/>
        <s v="Large Fusion"/>
        <s v="Left Breeze"/>
        <s v="Leg Rush"/>
        <s v="Let Dew"/>
        <s v="Level Splash"/>
        <s v="Majority Rush"/>
        <s v="Management Drop"/>
        <s v="Method Mist"/>
        <s v="Might Mist"/>
        <s v="Mind Dew"/>
        <s v="Minute Rush"/>
        <s v="Name Rush"/>
        <s v="Nice Mist"/>
        <s v="Note Splash"/>
        <s v="Now Mist"/>
        <s v="Of Rush"/>
        <s v="Only Dew"/>
        <s v="Onto Dew"/>
        <s v="Over Splash"/>
        <s v="Own Drop"/>
        <s v="Pay Mist"/>
        <s v="Piece Dew"/>
        <s v="Pm Fusion"/>
        <s v="Point Splash"/>
        <s v="Poor Breeze"/>
        <s v="Property Mist"/>
        <s v="Protect Rush"/>
        <s v="Question Breeze"/>
        <s v="Race Rush"/>
        <s v="Recent Splash"/>
        <s v="Record Fusion"/>
        <s v="Relate Mist"/>
        <s v="Represent Drop"/>
        <s v="Result Splash"/>
        <s v="Return Mist"/>
        <s v="Reveal Rush"/>
        <s v="Sea Drop"/>
        <s v="Second Splash"/>
        <s v="Series Mist"/>
        <s v="Side Brew"/>
        <s v="Society Rush"/>
        <s v="Soldier Splash"/>
        <s v="Somebody Fusion"/>
        <s v="Sometimes Dew"/>
        <s v="Street Breeze"/>
        <s v="Threat Mist"/>
        <s v="Throughout Fusion"/>
        <s v="Too Splash"/>
        <s v="Training Mist"/>
        <s v="Tv Breeze"/>
        <s v="Two Breeze"/>
        <s v="Value Fusion"/>
        <s v="Wait Drop"/>
        <s v="Way Splash"/>
        <s v="West Rush"/>
        <s v="What Rush"/>
        <s v="Window Dew"/>
        <s v="Woman Dew"/>
        <s v="Would Rush"/>
      </sharedItems>
    </cacheField>
    <cacheField name="[Measures].[Total QTY Sold]" caption="Total QTY Sold" numFmtId="0" hierarchy="44" level="32767"/>
    <cacheField name="[Date].[Month].[Month]" caption="Month" numFmtId="0" hierarchy="3" level="1">
      <sharedItems containsSemiMixedTypes="0" containsNonDate="0" containsString="0"/>
    </cacheField>
  </cacheFields>
  <cacheHierarchies count="59">
    <cacheHierarchy uniqueName="[Calculations].[Column1]" caption="Column1" attribute="1" defaultMemberUniqueName="[Calculations].[Column1].[All]" allUniqueName="[Calculations].[Column1].[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3"/>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Customer Name]" caption="Customer Name" attribute="1" defaultMemberUniqueName="[Dim_customer].[Customer Name].[All]" allUniqueName="[Dim_customer].[Customer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Sales Name]" caption="Sales Name" attribute="1" defaultMemberUniqueName="[Dim_sales_persons].[Sales Name].[All]" allUniqueName="[Dim_sales_persons].[Sales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Sales Age]" caption="Sales Age" attribute="1" defaultMemberUniqueName="[Dim_sales_persons].[Sales Age].[All]" allUniqueName="[Dim_sales_persons].[Sales Age].[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1"/>
      </fieldsUsage>
    </cacheHierarchy>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0"/>
      </fieldsUsage>
    </cacheHierarchy>
    <cacheHierarchy uniqueName="[Measures].[Profit Margine %]" caption="Profit Margine %"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ate of Refund]" caption="Rate of Refund" measure="1" displayFolder="" measureGroup="Calculations" count="0"/>
    <cacheHierarchy uniqueName="[Measures].[# Product]" caption="# Product" measure="1" displayFolder="" measureGroup="Calculations" count="0"/>
    <cacheHierarchy uniqueName="[Measures].[Total QTY Sold]" caption="Total QTY Sold" measure="1" displayFolder="" measureGroup="Calculations" count="0" oneField="1">
      <fieldsUsage count="1">
        <fieldUsage x="2"/>
      </fieldsUsage>
    </cacheHierarchy>
    <cacheHierarchy uniqueName="[Measures].[QTY Refund]" caption="QTY Refun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_persons" caption="Dim_sales_persons"/>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SNAA WAEL" refreshedDate="45413.814244560184" createdVersion="5" refreshedVersion="7" minRefreshableVersion="3" recordCount="0" supportSubquery="1" supportAdvancedDrill="1" xr:uid="{DE8EA405-E89B-41EF-BDD4-334990541CAB}">
  <cacheSource type="external" connectionId="8"/>
  <cacheFields count="3">
    <cacheField name="[Dim_customer].[Customer Name].[Customer Name]" caption="Customer Name" numFmtId="0" hierarchy="10" level="1">
      <sharedItems count="5">
        <s v="Bobby Abbott"/>
        <s v="Christine Hawkins"/>
        <s v="Jeffery Powell"/>
        <s v="Lisa West"/>
        <s v="Travis Ewing"/>
      </sharedItems>
    </cacheField>
    <cacheField name="[Measures].[Profit Margin]" caption="Profit Margin" numFmtId="0" hierarchy="38" level="32767"/>
    <cacheField name="[Date].[Month].[Month]" caption="Month" numFmtId="0" hierarchy="3" level="1">
      <sharedItems containsSemiMixedTypes="0" containsNonDate="0" containsString="0"/>
    </cacheField>
  </cacheFields>
  <cacheHierarchies count="59">
    <cacheHierarchy uniqueName="[Calculations].[Column1]" caption="Column1" attribute="1" defaultMemberUniqueName="[Calculations].[Column1].[All]" allUniqueName="[Calculations].[Column1].[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2"/>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Customer Name]" caption="Customer Name" attribute="1" defaultMemberUniqueName="[Dim_customer].[Customer Name].[All]" allUniqueName="[Dim_customer].[Customer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Sales Name]" caption="Sales Name" attribute="1" defaultMemberUniqueName="[Dim_sales_persons].[Sales Name].[All]" allUniqueName="[Dim_sales_persons].[Sales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Sales Age]" caption="Sales Age" attribute="1" defaultMemberUniqueName="[Dim_sales_persons].[Sales Age].[All]" allUniqueName="[Dim_sales_persons].[Sales Age].[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Profit Margine %]" caption="Profit Margine %"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ate of Refund]" caption="Rate of Refund" measure="1" displayFolder="" measureGroup="Calculations" count="0"/>
    <cacheHierarchy uniqueName="[Measures].[# Product]" caption="# Product" measure="1" displayFolder="" measureGroup="Calculations" count="0"/>
    <cacheHierarchy uniqueName="[Measures].[Total QTY Sold]" caption="Total QTY Sold" measure="1" displayFolder="" measureGroup="Calculations" count="0"/>
    <cacheHierarchy uniqueName="[Measures].[QTY Refund]" caption="QTY Refun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_persons" caption="Dim_sales_persons"/>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SNAA WAEL" refreshedDate="45413.814247453702" createdVersion="5" refreshedVersion="7" minRefreshableVersion="3" recordCount="0" supportSubquery="1" supportAdvancedDrill="1" xr:uid="{F8301F58-4E44-48B2-9C75-F8D98EC0E1DF}">
  <cacheSource type="external" connectionId="8"/>
  <cacheFields count="4">
    <cacheField name="[Dim_customer].[Customer Name].[Customer Name]" caption="Customer Name" numFmtId="0" hierarchy="10" level="1">
      <sharedItems count="5">
        <s v="Bobby Abbott"/>
        <s v="Christine Hawkins"/>
        <s v="Jeffery Powell"/>
        <s v="Lisa West"/>
        <s v="Travis Ewing"/>
      </sharedItems>
    </cacheField>
    <cacheField name="[Measures].[Profit Margin]" caption="Profit Margin" numFmtId="0" hierarchy="38" level="32767"/>
    <cacheField name="[Dim_customer].[Location].[Location]" caption="Location" numFmtId="0" hierarchy="12" level="1">
      <sharedItems count="5">
        <s v="Florida"/>
        <s v="Indiana"/>
        <s v="Maryland"/>
        <s v="New York"/>
        <s v="Wisconsin"/>
      </sharedItems>
    </cacheField>
    <cacheField name="[Date].[Month].[Month]" caption="Month" numFmtId="0" hierarchy="3" level="1">
      <sharedItems containsSemiMixedTypes="0" containsNonDate="0" containsString="0"/>
    </cacheField>
  </cacheFields>
  <cacheHierarchies count="59">
    <cacheHierarchy uniqueName="[Calculations].[Column1]" caption="Column1" attribute="1" defaultMemberUniqueName="[Calculations].[Column1].[All]" allUniqueName="[Calculations].[Column1].[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3"/>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Customer Name]" caption="Customer Name" attribute="1" defaultMemberUniqueName="[Dim_customer].[Customer Name].[All]" allUniqueName="[Dim_customer].[Customer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2"/>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Sales Name]" caption="Sales Name" attribute="1" defaultMemberUniqueName="[Dim_sales_persons].[Sales Name].[All]" allUniqueName="[Dim_sales_persons].[Sales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Sales Age]" caption="Sales Age" attribute="1" defaultMemberUniqueName="[Dim_sales_persons].[Sales Age].[All]" allUniqueName="[Dim_sales_persons].[Sales Age].[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Profit Margine %]" caption="Profit Margine %"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ate of Refund]" caption="Rate of Refund" measure="1" displayFolder="" measureGroup="Calculations" count="0"/>
    <cacheHierarchy uniqueName="[Measures].[# Product]" caption="# Product" measure="1" displayFolder="" measureGroup="Calculations" count="0"/>
    <cacheHierarchy uniqueName="[Measures].[Total QTY Sold]" caption="Total QTY Sold" measure="1" displayFolder="" measureGroup="Calculations" count="0"/>
    <cacheHierarchy uniqueName="[Measures].[QTY Refund]" caption="QTY Refun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_persons" caption="Dim_sales_persons"/>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SNAA WAEL" refreshedDate="45413.814250462965" createdVersion="7" refreshedVersion="7" minRefreshableVersion="3" recordCount="0" supportSubquery="1" supportAdvancedDrill="1" xr:uid="{24116077-692C-44CF-AA38-76BEB6077421}">
  <cacheSource type="external" connectionId="8"/>
  <cacheFields count="3">
    <cacheField name="[Measures].[Profit Margin]" caption="Profit Margin" numFmtId="0" hierarchy="38" level="32767"/>
    <cacheField name="[products_table].[Product Name].[Product Name]" caption="Product Name" numFmtId="0" hierarchy="30" level="1">
      <sharedItems count="5">
        <s v="Attorney Mist"/>
        <s v="Begin Brew"/>
        <s v="Common Splash"/>
        <s v="Eight Brew"/>
        <s v="Onto Dew"/>
      </sharedItems>
    </cacheField>
    <cacheField name="[Date].[Month].[Month]" caption="Month" numFmtId="0" hierarchy="3" level="1">
      <sharedItems containsSemiMixedTypes="0" containsNonDate="0" containsString="0"/>
    </cacheField>
  </cacheFields>
  <cacheHierarchies count="59">
    <cacheHierarchy uniqueName="[Calculations].[Column1]" caption="Column1" attribute="1" defaultMemberUniqueName="[Calculations].[Column1].[All]" allUniqueName="[Calculations].[Column1].[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2"/>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Customer Name]" caption="Customer Name" attribute="1" defaultMemberUniqueName="[Dim_customer].[Customer Name].[All]" allUniqueName="[Dim_customer].[Customer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Sales Name]" caption="Sales Name" attribute="1" defaultMemberUniqueName="[Dim_sales_persons].[Sales Name].[All]" allUniqueName="[Dim_sales_persons].[Sales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Sales Age]" caption="Sales Age" attribute="1" defaultMemberUniqueName="[Dim_sales_persons].[Sales Age].[All]" allUniqueName="[Dim_sales_persons].[Sales Age].[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1"/>
      </fieldsUsage>
    </cacheHierarchy>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0"/>
      </fieldsUsage>
    </cacheHierarchy>
    <cacheHierarchy uniqueName="[Measures].[Profit Margine %]" caption="Profit Margine %"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ate of Refund]" caption="Rate of Refund" measure="1" displayFolder="" measureGroup="Calculations" count="0"/>
    <cacheHierarchy uniqueName="[Measures].[# Product]" caption="# Product" measure="1" displayFolder="" measureGroup="Calculations" count="0"/>
    <cacheHierarchy uniqueName="[Measures].[Total QTY Sold]" caption="Total QTY Sold" measure="1" displayFolder="" measureGroup="Calculations" count="0"/>
    <cacheHierarchy uniqueName="[Measures].[QTY Refund]" caption="QTY Refun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_persons" caption="Dim_sales_persons"/>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SNAA WAEL" refreshedDate="45413.814253009259" createdVersion="5" refreshedVersion="7" minRefreshableVersion="3" recordCount="0" supportSubquery="1" supportAdvancedDrill="1" xr:uid="{63206BCA-FDEE-4DD4-BFDE-A5862EB15FA7}">
  <cacheSource type="external" connectionId="8"/>
  <cacheFields count="4">
    <cacheField name="[Dim_customer].[Customer Name].[Customer Name]" caption="Customer Name" numFmtId="0" hierarchy="10" level="1">
      <sharedItems count="5">
        <s v="Bobby Abbott"/>
        <s v="Christine Hawkins"/>
        <s v="Jeffery Powell"/>
        <s v="Lisa West"/>
        <s v="Travis Ewing"/>
      </sharedItems>
    </cacheField>
    <cacheField name="[Measures].[Profit Margin]" caption="Profit Margin" numFmtId="0" hierarchy="38" level="32767"/>
    <cacheField name="[Dim_customer].[Location].[Location]" caption="Location" numFmtId="0" hierarchy="12" level="1">
      <sharedItems count="5">
        <s v="California"/>
        <s v="Michigan"/>
        <s v="Missouri"/>
        <s v="Virginia"/>
        <s v="Washington"/>
      </sharedItems>
    </cacheField>
    <cacheField name="[Date].[Month].[Month]" caption="Month" numFmtId="0" hierarchy="3" level="1">
      <sharedItems containsSemiMixedTypes="0" containsNonDate="0" containsString="0"/>
    </cacheField>
  </cacheFields>
  <cacheHierarchies count="59">
    <cacheHierarchy uniqueName="[Calculations].[Column1]" caption="Column1" attribute="1" defaultMemberUniqueName="[Calculations].[Column1].[All]" allUniqueName="[Calculations].[Column1].[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3"/>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Customer Name]" caption="Customer Name" attribute="1" defaultMemberUniqueName="[Dim_customer].[Customer Name].[All]" allUniqueName="[Dim_customer].[Customer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2"/>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Sales Name]" caption="Sales Name" attribute="1" defaultMemberUniqueName="[Dim_sales_persons].[Sales Name].[All]" allUniqueName="[Dim_sales_persons].[Sales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Sales Age]" caption="Sales Age" attribute="1" defaultMemberUniqueName="[Dim_sales_persons].[Sales Age].[All]" allUniqueName="[Dim_sales_persons].[Sales Age].[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Profit Margine %]" caption="Profit Margine %"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ate of Refund]" caption="Rate of Refund" measure="1" displayFolder="" measureGroup="Calculations" count="0"/>
    <cacheHierarchy uniqueName="[Measures].[# Product]" caption="# Product" measure="1" displayFolder="" measureGroup="Calculations" count="0"/>
    <cacheHierarchy uniqueName="[Measures].[Total QTY Sold]" caption="Total QTY Sold" measure="1" displayFolder="" measureGroup="Calculations" count="0"/>
    <cacheHierarchy uniqueName="[Measures].[QTY Refund]" caption="QTY Refun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_persons" caption="Dim_sales_persons"/>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SNAA WAEL" refreshedDate="45413.814473842591" createdVersion="5" refreshedVersion="7" minRefreshableVersion="3" recordCount="0" supportSubquery="1" supportAdvancedDrill="1" xr:uid="{47ADAE75-E520-4984-BE0C-B7E2E185B52B}">
  <cacheSource type="external" connectionId="8"/>
  <cacheFields count="12">
    <cacheField name="[Measures].[Total Revenue]" caption="Total Revenue" numFmtId="0" hierarchy="36" level="32767"/>
    <cacheField name="[Measures].[COGS]" caption="COGS" numFmtId="0" hierarchy="37" level="32767"/>
    <cacheField name="[Measures].[Profit Margin]" caption="Profit Margin" numFmtId="0" hierarchy="38" level="32767"/>
    <cacheField name="[Measures].[Profit Margine %]" caption="Profit Margine %" numFmtId="0" hierarchy="39" level="32767"/>
    <cacheField name="[Measures].[# Transactions]" caption="# Transactions" numFmtId="0" hierarchy="40" level="32767"/>
    <cacheField name="[Measures].[Total Refund]" caption="Total Refund" numFmtId="0" hierarchy="41" level="32767"/>
    <cacheField name="[Measures].[Rate of Refund]" caption="Rate of Refund" numFmtId="0" hierarchy="42" level="32767"/>
    <cacheField name="[Measures].[# Product]" caption="# Product" numFmtId="0" hierarchy="43" level="32767"/>
    <cacheField name="[Measures].[Total QTY Sold]" caption="Total QTY Sold" numFmtId="0" hierarchy="44" level="32767"/>
    <cacheField name="[Measures].[QTY Refund]" caption="QTY Refund" numFmtId="0" hierarchy="45" level="32767"/>
    <cacheField name="[Measures].[Total Target]" caption="Total Target" numFmtId="0" hierarchy="46" level="32767"/>
    <cacheField name="[Date].[Month].[Month]" caption="Month" numFmtId="0" hierarchy="3" level="1">
      <sharedItems containsSemiMixedTypes="0" containsNonDate="0" containsString="0"/>
    </cacheField>
  </cacheFields>
  <cacheHierarchies count="59">
    <cacheHierarchy uniqueName="[Calculations].[Column1]" caption="Column1" attribute="1" defaultMemberUniqueName="[Calculations].[Column1].[All]" allUniqueName="[Calculations].[Column1].[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11"/>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Customer Name]" caption="Customer Name" attribute="1" defaultMemberUniqueName="[Dim_customer].[Customer Name].[All]" allUniqueName="[Dim_customer].[Customer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Sales Name]" caption="Sales Name" attribute="1" defaultMemberUniqueName="[Dim_sales_persons].[Sales Name].[All]" allUniqueName="[Dim_sales_persons].[Sales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Sales Age]" caption="Sales Age" attribute="1" defaultMemberUniqueName="[Dim_sales_persons].[Sales Age].[All]" allUniqueName="[Dim_sales_persons].[Sales Age].[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oneField="1">
      <fieldsUsage count="1">
        <fieldUsage x="1"/>
      </fieldsUsage>
    </cacheHierarchy>
    <cacheHierarchy uniqueName="[Measures].[Profit Margin]" caption="Profit Margin" measure="1" displayFolder="" measureGroup="Calculations" count="0" oneField="1">
      <fieldsUsage count="1">
        <fieldUsage x="2"/>
      </fieldsUsage>
    </cacheHierarchy>
    <cacheHierarchy uniqueName="[Measures].[Profit Margine %]" caption="Profit Margine %" measure="1" displayFolder="" measureGroup="Calculations" count="0" oneField="1">
      <fieldsUsage count="1">
        <fieldUsage x="3"/>
      </fieldsUsage>
    </cacheHierarchy>
    <cacheHierarchy uniqueName="[Measures].[# Transactions]" caption="# Transactions" measure="1" displayFolder="" measureGroup="Calculations" count="0" oneField="1">
      <fieldsUsage count="1">
        <fieldUsage x="4"/>
      </fieldsUsage>
    </cacheHierarchy>
    <cacheHierarchy uniqueName="[Measures].[Total Refund]" caption="Total Refund" measure="1" displayFolder="" measureGroup="Calculations" count="0" oneField="1">
      <fieldsUsage count="1">
        <fieldUsage x="5"/>
      </fieldsUsage>
    </cacheHierarchy>
    <cacheHierarchy uniqueName="[Measures].[Rate of Refund]" caption="Rate of Refund" measure="1" displayFolder="" measureGroup="Calculations" count="0" oneField="1">
      <fieldsUsage count="1">
        <fieldUsage x="6"/>
      </fieldsUsage>
    </cacheHierarchy>
    <cacheHierarchy uniqueName="[Measures].[# Product]" caption="# Product" measure="1" displayFolder="" measureGroup="Calculations" count="0" oneField="1">
      <fieldsUsage count="1">
        <fieldUsage x="7"/>
      </fieldsUsage>
    </cacheHierarchy>
    <cacheHierarchy uniqueName="[Measures].[Total QTY Sold]" caption="Total QTY Sold" measure="1" displayFolder="" measureGroup="Calculations" count="0" oneField="1">
      <fieldsUsage count="1">
        <fieldUsage x="8"/>
      </fieldsUsage>
    </cacheHierarchy>
    <cacheHierarchy uniqueName="[Measures].[QTY Refund]" caption="QTY Refund" measure="1" displayFolder="" measureGroup="Calculations" count="0" oneField="1">
      <fieldsUsage count="1">
        <fieldUsage x="9"/>
      </fieldsUsage>
    </cacheHierarchy>
    <cacheHierarchy uniqueName="[Measures].[Total Target]" caption="Total Target" measure="1" displayFolder="" measureGroup="Calculations" count="0" oneField="1">
      <fieldsUsage count="1">
        <fieldUsage x="10"/>
      </fieldsUsage>
    </cacheHierarchy>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_persons" caption="Dim_sales_persons"/>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SNAA WAEL" refreshedDate="45413.81447662037" createdVersion="5" refreshedVersion="7" minRefreshableVersion="3" recordCount="0" supportSubquery="1" supportAdvancedDrill="1" xr:uid="{C76E24FB-51F9-44E3-879D-86326560F0C5}">
  <cacheSource type="external" connectionId="8"/>
  <cacheFields count="4">
    <cacheField name="[Measures].[Total Revenue]" caption="Total Revenue" numFmtId="0" hierarchy="36" level="32767"/>
    <cacheField name="[Measures].[Total Target]" caption="Total Target" numFmtId="0" hierarchy="46" level="32767"/>
    <cacheField name="[Dim_sales_persons].[Store Name].[Store Name]" caption="Store Name" numFmtId="0" hierarchy="17" level="1">
      <sharedItems count="10">
        <s v="Barron-Fleming"/>
        <s v="Berg-Trujillo"/>
        <s v="Lee-Myers"/>
        <s v="Lopez"/>
        <s v="Martinez"/>
        <s v="Miller"/>
        <s v="Myers-Lopez"/>
        <s v="Novak PLC"/>
        <s v="Thomas"/>
        <s v="Valdez"/>
      </sharedItems>
    </cacheField>
    <cacheField name="[Date].[Month].[Month]" caption="Month" numFmtId="0" hierarchy="3" level="1">
      <sharedItems containsSemiMixedTypes="0" containsNonDate="0" containsString="0"/>
    </cacheField>
  </cacheFields>
  <cacheHierarchies count="59">
    <cacheHierarchy uniqueName="[Calculations].[Column1]" caption="Column1" attribute="1" defaultMemberUniqueName="[Calculations].[Column1].[All]" allUniqueName="[Calculations].[Column1].[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3"/>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Customer Name]" caption="Customer Name" attribute="1" defaultMemberUniqueName="[Dim_customer].[Customer Name].[All]" allUniqueName="[Dim_customer].[Customer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Sales Name]" caption="Sales Name" attribute="1" defaultMemberUniqueName="[Dim_sales_persons].[Sales Name].[All]" allUniqueName="[Dim_sales_persons].[Sales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2" memberValueDatatype="130" unbalanced="0">
      <fieldsUsage count="2">
        <fieldUsage x="-1"/>
        <fieldUsage x="2"/>
      </fieldsUsage>
    </cacheHierarchy>
    <cacheHierarchy uniqueName="[Dim_sales_persons].[Sales Age]" caption="Sales Age" attribute="1" defaultMemberUniqueName="[Dim_sales_persons].[Sales Age].[All]" allUniqueName="[Dim_sales_persons].[Sales Age].[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Profit Margine %]" caption="Profit Margine %"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ate of Refund]" caption="Rate of Refund" measure="1" displayFolder="" measureGroup="Calculations" count="0"/>
    <cacheHierarchy uniqueName="[Measures].[# Product]" caption="# Product" measure="1" displayFolder="" measureGroup="Calculations" count="0"/>
    <cacheHierarchy uniqueName="[Measures].[Total QTY Sold]" caption="Total QTY Sold" measure="1" displayFolder="" measureGroup="Calculations" count="0"/>
    <cacheHierarchy uniqueName="[Measures].[QTY Refund]" caption="QTY Refund" measure="1" displayFolder="" measureGroup="Calculations" count="0"/>
    <cacheHierarchy uniqueName="[Measures].[Total Target]" caption="Total Target" measure="1" displayFolder="" measureGroup="Calculations" count="0" oneField="1">
      <fieldsUsage count="1">
        <fieldUsage x="1"/>
      </fieldsUsage>
    </cacheHierarchy>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_persons" caption="Dim_sales_persons"/>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SNAA WAEL" refreshedDate="45412.615000347221" createdVersion="3" refreshedVersion="7" minRefreshableVersion="3" recordCount="0" supportSubquery="1" supportAdvancedDrill="1" xr:uid="{C5AFF01F-B96F-4909-BF15-112CC4A2CCBF}">
  <cacheSource type="external" connectionId="8">
    <extLst>
      <ext xmlns:x14="http://schemas.microsoft.com/office/spreadsheetml/2009/9/main" uri="{F057638F-6D5F-4e77-A914-E7F072B9BCA8}">
        <x14:sourceConnection name="ThisWorkbookDataModel"/>
      </ext>
    </extLst>
  </cacheSource>
  <cacheFields count="0"/>
  <cacheHierarchies count="59">
    <cacheHierarchy uniqueName="[Calculations].[Column1]" caption="Column1" attribute="1" defaultMemberUniqueName="[Calculations].[Column1].[All]" allUniqueName="[Calculations].[Column1].[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Customer Name]" caption="Customer Name" attribute="1" defaultMemberUniqueName="[Dim_customer].[Customer Name].[All]" allUniqueName="[Dim_customer].[Customer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Sales Name]" caption="Sales Name" attribute="1" defaultMemberUniqueName="[Dim_sales_persons].[Sales Name].[All]" allUniqueName="[Dim_sales_persons].[Sales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Sales Age]" caption="Sales Age" attribute="1" defaultMemberUniqueName="[Dim_sales_persons].[Sales Age].[All]" allUniqueName="[Dim_sales_persons].[Sales Age].[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Profit Margine %]" caption="Profit Margine %"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ate of Refund]" caption="Rate of Refund" measure="1" displayFolder="" measureGroup="Calculations" count="0"/>
    <cacheHierarchy uniqueName="[Measures].[# Product]" caption="# Product" measure="1" displayFolder="" measureGroup="Calculations" count="0"/>
    <cacheHierarchy uniqueName="[Measures].[Total QTY Sold]" caption="Total QTY Sold" measure="1" displayFolder="" measureGroup="Calculations" count="0"/>
    <cacheHierarchy uniqueName="[Measures].[QTY Refund]" caption="QTY Refun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489733571" supportSubqueryNonVisual="1" supportSubqueryCalcMem="1" supportAddCalcMems="1"/>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SNAA WAEL" refreshedDate="45412.615032754627" createdVersion="3" refreshedVersion="7" minRefreshableVersion="3" recordCount="0" supportSubquery="1" supportAdvancedDrill="1" xr:uid="{7463D258-F888-4B11-B30D-878192623583}">
  <cacheSource type="external" connectionId="8">
    <extLst>
      <ext xmlns:x14="http://schemas.microsoft.com/office/spreadsheetml/2009/9/main" uri="{F057638F-6D5F-4e77-A914-E7F072B9BCA8}">
        <x14:sourceConnection name="ThisWorkbookDataModel"/>
      </ext>
    </extLst>
  </cacheSource>
  <cacheFields count="0"/>
  <cacheHierarchies count="59">
    <cacheHierarchy uniqueName="[Calculations].[Column1]" caption="Column1" attribute="1" defaultMemberUniqueName="[Calculations].[Column1].[All]" allUniqueName="[Calculations].[Column1].[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Customer Name]" caption="Customer Name" attribute="1" defaultMemberUniqueName="[Dim_customer].[Customer Name].[All]" allUniqueName="[Dim_customer].[Customer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Sales Name]" caption="Sales Name" attribute="1" defaultMemberUniqueName="[Dim_sales_persons].[Sales Name].[All]" allUniqueName="[Dim_sales_persons].[Sales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Sales Age]" caption="Sales Age" attribute="1" defaultMemberUniqueName="[Dim_sales_persons].[Sales Age].[All]" allUniqueName="[Dim_sales_persons].[Sales Age].[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Profit Margine %]" caption="Profit Margine %"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ate of Refund]" caption="Rate of Refund" measure="1" displayFolder="" measureGroup="Calculations" count="0"/>
    <cacheHierarchy uniqueName="[Measures].[# Product]" caption="# Product" measure="1" displayFolder="" measureGroup="Calculations" count="0"/>
    <cacheHierarchy uniqueName="[Measures].[Total QTY Sold]" caption="Total QTY Sold" measure="1" displayFolder="" measureGroup="Calculations" count="0"/>
    <cacheHierarchy uniqueName="[Measures].[QTY Refund]" caption="QTY Refun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821507752"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DC9D79F-75D2-4337-8F26-BD9D02325316}" name="PivotTable1" cacheId="1" applyNumberFormats="0" applyBorderFormats="0" applyFontFormats="0" applyPatternFormats="0" applyAlignmentFormats="0" applyWidthHeightFormats="1" dataCaption="Values" tag="5881a6ba-71ef-4dfa-8b7a-e3b930bc7b27" updatedVersion="7" minRefreshableVersion="3" useAutoFormatting="1" subtotalHiddenItems="1" itemPrintTitles="1" createdVersion="5" indent="0" outline="1" outlineData="1" multipleFieldFilters="0">
  <location ref="B3:L4" firstHeaderRow="0" firstDataRow="1" firstDataCol="0"/>
  <pivotFields count="11">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Items count="1">
    <i/>
  </rowItems>
  <colFields count="1">
    <field x="-2"/>
  </colFields>
  <colItems count="11">
    <i>
      <x/>
    </i>
    <i i="1">
      <x v="1"/>
    </i>
    <i i="2">
      <x v="2"/>
    </i>
    <i i="3">
      <x v="3"/>
    </i>
    <i i="4">
      <x v="4"/>
    </i>
    <i i="5">
      <x v="5"/>
    </i>
    <i i="6">
      <x v="6"/>
    </i>
    <i i="7">
      <x v="7"/>
    </i>
    <i i="8">
      <x v="8"/>
    </i>
    <i i="9">
      <x v="9"/>
    </i>
    <i i="10">
      <x v="10"/>
    </i>
  </colItems>
  <dataFields count="11">
    <dataField fld="0" subtotal="count" baseField="0" baseItem="0" numFmtId="166"/>
    <dataField fld="1" subtotal="count" baseField="0" baseItem="0" numFmtId="166"/>
    <dataField fld="2" subtotal="count" baseField="0" baseItem="0" numFmtId="166"/>
    <dataField fld="3" subtotal="count" baseField="0" baseItem="0"/>
    <dataField fld="4" subtotal="count" baseField="0" baseItem="0" numFmtId="167"/>
    <dataField fld="5" subtotal="count" baseField="0" baseItem="0" numFmtId="166"/>
    <dataField fld="6" subtotal="count" baseField="0" baseItem="0"/>
    <dataField fld="7" subtotal="count" baseField="0" baseItem="0" numFmtId="167"/>
    <dataField fld="8" subtotal="count" baseField="0" baseItem="0" numFmtId="167"/>
    <dataField fld="9" subtotal="count" baseField="0" baseItem="0" numFmtId="167"/>
    <dataField fld="10" subtotal="count" baseField="0" baseItem="0" numFmtId="166"/>
  </dataFields>
  <formats count="11">
    <format dxfId="64">
      <pivotArea outline="0" collapsedLevelsAreSubtotals="1" fieldPosition="0">
        <references count="1">
          <reference field="4294967294" count="1" selected="0">
            <x v="0"/>
          </reference>
        </references>
      </pivotArea>
    </format>
    <format dxfId="63">
      <pivotArea outline="0" collapsedLevelsAreSubtotals="1" fieldPosition="0">
        <references count="1">
          <reference field="4294967294" count="1" selected="0">
            <x v="1"/>
          </reference>
        </references>
      </pivotArea>
    </format>
    <format dxfId="62">
      <pivotArea outline="0" collapsedLevelsAreSubtotals="1" fieldPosition="0">
        <references count="1">
          <reference field="4294967294" count="1" selected="0">
            <x v="2"/>
          </reference>
        </references>
      </pivotArea>
    </format>
    <format dxfId="61">
      <pivotArea dataOnly="0" labelOnly="1" outline="0" fieldPosition="0">
        <references count="1">
          <reference field="4294967294" count="1">
            <x v="4"/>
          </reference>
        </references>
      </pivotArea>
    </format>
    <format dxfId="60">
      <pivotArea outline="0" collapsedLevelsAreSubtotals="1" fieldPosition="0">
        <references count="1">
          <reference field="4294967294" count="1" selected="0">
            <x v="5"/>
          </reference>
        </references>
      </pivotArea>
    </format>
    <format dxfId="59">
      <pivotArea dataOnly="0" labelOnly="1" outline="0" fieldPosition="0">
        <references count="1">
          <reference field="4294967294" count="1">
            <x v="10"/>
          </reference>
        </references>
      </pivotArea>
    </format>
    <format dxfId="58">
      <pivotArea outline="0" collapsedLevelsAreSubtotals="1" fieldPosition="0">
        <references count="1">
          <reference field="4294967294" count="1" selected="0">
            <x v="10"/>
          </reference>
        </references>
      </pivotArea>
    </format>
    <format dxfId="57">
      <pivotArea outline="0" collapsedLevelsAreSubtotals="1" fieldPosition="0">
        <references count="1">
          <reference field="4294967294" count="1" selected="0">
            <x v="4"/>
          </reference>
        </references>
      </pivotArea>
    </format>
    <format dxfId="56">
      <pivotArea outline="0" collapsedLevelsAreSubtotals="1" fieldPosition="0">
        <references count="1">
          <reference field="4294967294" count="1" selected="0">
            <x v="8"/>
          </reference>
        </references>
      </pivotArea>
    </format>
    <format dxfId="55">
      <pivotArea outline="0" collapsedLevelsAreSubtotals="1" fieldPosition="0">
        <references count="1">
          <reference field="4294967294" count="1" selected="0">
            <x v="9"/>
          </reference>
        </references>
      </pivotArea>
    </format>
    <format dxfId="54">
      <pivotArea outline="0" collapsedLevelsAreSubtotals="1" fieldPosition="0">
        <references count="1">
          <reference field="4294967294" count="1" selected="0">
            <x v="7"/>
          </reference>
        </references>
      </pivotArea>
    </format>
  </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C1E8E6F-1C47-424E-99E3-FB9807C8339B}" name="PivotTable5" cacheId="23" applyNumberFormats="0" applyBorderFormats="0" applyFontFormats="0" applyPatternFormats="0" applyAlignmentFormats="0" applyWidthHeightFormats="1" dataCaption="Values" tag="e3496cda-f424-428b-990e-949dfb1507f1" updatedVersion="7" minRefreshableVersion="3" useAutoFormatting="1" subtotalHiddenItems="1" itemPrintTitles="1" createdVersion="5" indent="0" outline="1" outlineData="1" multipleFieldFilters="0">
  <location ref="B10:D21" firstHeaderRow="0" firstDataRow="1" firstDataCol="1"/>
  <pivotFields count="4">
    <pivotField dataField="1" subtotalTop="0" showAll="0" defaultSubtotal="0"/>
    <pivotField dataField="1" subtotalTop="0" showAll="0" defaultSubtotal="0"/>
    <pivotField axis="axisRow" allDrilled="1" subtotalTop="0" showAll="0" dataSourceSort="1" defaultSubtotal="0" defaultAttributeDrillState="1">
      <items count="10">
        <item x="0"/>
        <item x="1"/>
        <item x="2"/>
        <item x="3"/>
        <item x="4"/>
        <item x="5"/>
        <item x="6"/>
        <item x="7"/>
        <item x="8"/>
        <item x="9"/>
      </items>
    </pivotField>
    <pivotField allDrilled="1" subtotalTop="0" showAll="0" dataSourceSort="1" defaultSubtotal="0" defaultAttributeDrillState="1"/>
  </pivotFields>
  <rowFields count="1">
    <field x="2"/>
  </rowFields>
  <rowItems count="11">
    <i>
      <x/>
    </i>
    <i>
      <x v="1"/>
    </i>
    <i>
      <x v="2"/>
    </i>
    <i>
      <x v="3"/>
    </i>
    <i>
      <x v="4"/>
    </i>
    <i>
      <x v="5"/>
    </i>
    <i>
      <x v="6"/>
    </i>
    <i>
      <x v="7"/>
    </i>
    <i>
      <x v="8"/>
    </i>
    <i>
      <x v="9"/>
    </i>
    <i t="grand">
      <x/>
    </i>
  </rowItems>
  <colFields count="1">
    <field x="-2"/>
  </colFields>
  <colItems count="2">
    <i>
      <x/>
    </i>
    <i i="1">
      <x v="1"/>
    </i>
  </colItems>
  <dataFields count="2">
    <dataField fld="0" subtotal="count" baseField="0" baseItem="0" numFmtId="166"/>
    <dataField fld="1" subtotal="count" baseField="0" baseItem="0" numFmtId="166"/>
  </dataFields>
  <formats count="3">
    <format dxfId="67">
      <pivotArea outline="0" collapsedLevelsAreSubtotals="1" fieldPosition="0">
        <references count="1">
          <reference field="4294967294" count="1" selected="0">
            <x v="0"/>
          </reference>
        </references>
      </pivotArea>
    </format>
    <format dxfId="66">
      <pivotArea dataOnly="0" labelOnly="1" outline="0" fieldPosition="0">
        <references count="1">
          <reference field="4294967294" count="1">
            <x v="1"/>
          </reference>
        </references>
      </pivotArea>
    </format>
    <format dxfId="65">
      <pivotArea outline="0" collapsedLevelsAreSubtotals="1" fieldPosition="0">
        <references count="1">
          <reference field="4294967294" count="1" selected="0">
            <x v="1"/>
          </reference>
        </references>
      </pivotArea>
    </format>
  </format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ate]"/>
        <x15:activeTabTopLevelEntity name="[Dim_sales_pers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FB94272-177E-497A-9922-364075F1D675}" name="PivotTable4" cacheId="22" applyNumberFormats="0" applyBorderFormats="0" applyFontFormats="0" applyPatternFormats="0" applyAlignmentFormats="0" applyWidthHeightFormats="1" dataCaption="Values" tag="535a2d3c-b439-45c2-99a5-c26cd83f3850" updatedVersion="7" minRefreshableVersion="3" useAutoFormatting="1" subtotalHiddenItems="1" itemPrintTitles="1" createdVersion="5" indent="0" outline="1" outlineData="1" multipleFieldFilters="0">
  <location ref="B7:L8" firstHeaderRow="0" firstDataRow="1" firstDataCol="0"/>
  <pivotFields count="12">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11">
    <i>
      <x/>
    </i>
    <i i="1">
      <x v="1"/>
    </i>
    <i i="2">
      <x v="2"/>
    </i>
    <i i="3">
      <x v="3"/>
    </i>
    <i i="4">
      <x v="4"/>
    </i>
    <i i="5">
      <x v="5"/>
    </i>
    <i i="6">
      <x v="6"/>
    </i>
    <i i="7">
      <x v="7"/>
    </i>
    <i i="8">
      <x v="8"/>
    </i>
    <i i="9">
      <x v="9"/>
    </i>
    <i i="10">
      <x v="10"/>
    </i>
  </colItems>
  <dataFields count="11">
    <dataField fld="0" subtotal="count" baseField="0" baseItem="0" numFmtId="166"/>
    <dataField fld="1" subtotal="count" baseField="0" baseItem="0" numFmtId="166"/>
    <dataField fld="2" subtotal="count" baseField="0" baseItem="0" numFmtId="166"/>
    <dataField fld="3" subtotal="count" baseField="0" baseItem="0"/>
    <dataField fld="4" subtotal="count" baseField="0" baseItem="0" numFmtId="167"/>
    <dataField fld="5" subtotal="count" baseField="0" baseItem="0" numFmtId="166"/>
    <dataField fld="6" subtotal="count" baseField="0" baseItem="0"/>
    <dataField fld="7" subtotal="count" baseField="0" baseItem="0" numFmtId="167"/>
    <dataField fld="8" subtotal="count" baseField="0" baseItem="0" numFmtId="167"/>
    <dataField fld="9" subtotal="count" baseField="0" baseItem="0" numFmtId="167"/>
    <dataField fld="10" subtotal="count" baseField="0" baseItem="0" numFmtId="166"/>
  </dataFields>
  <formats count="11">
    <format dxfId="78">
      <pivotArea outline="0" collapsedLevelsAreSubtotals="1" fieldPosition="0">
        <references count="1">
          <reference field="4294967294" count="1" selected="0">
            <x v="0"/>
          </reference>
        </references>
      </pivotArea>
    </format>
    <format dxfId="77">
      <pivotArea outline="0" collapsedLevelsAreSubtotals="1" fieldPosition="0">
        <references count="1">
          <reference field="4294967294" count="1" selected="0">
            <x v="1"/>
          </reference>
        </references>
      </pivotArea>
    </format>
    <format dxfId="76">
      <pivotArea outline="0" collapsedLevelsAreSubtotals="1" fieldPosition="0">
        <references count="1">
          <reference field="4294967294" count="1" selected="0">
            <x v="2"/>
          </reference>
        </references>
      </pivotArea>
    </format>
    <format dxfId="75">
      <pivotArea dataOnly="0" labelOnly="1" outline="0" fieldPosition="0">
        <references count="1">
          <reference field="4294967294" count="1">
            <x v="4"/>
          </reference>
        </references>
      </pivotArea>
    </format>
    <format dxfId="74">
      <pivotArea outline="0" collapsedLevelsAreSubtotals="1" fieldPosition="0">
        <references count="1">
          <reference field="4294967294" count="1" selected="0">
            <x v="5"/>
          </reference>
        </references>
      </pivotArea>
    </format>
    <format dxfId="73">
      <pivotArea dataOnly="0" labelOnly="1" outline="0" fieldPosition="0">
        <references count="1">
          <reference field="4294967294" count="1">
            <x v="10"/>
          </reference>
        </references>
      </pivotArea>
    </format>
    <format dxfId="72">
      <pivotArea outline="0" collapsedLevelsAreSubtotals="1" fieldPosition="0">
        <references count="1">
          <reference field="4294967294" count="1" selected="0">
            <x v="10"/>
          </reference>
        </references>
      </pivotArea>
    </format>
    <format dxfId="71">
      <pivotArea outline="0" collapsedLevelsAreSubtotals="1" fieldPosition="0">
        <references count="1">
          <reference field="4294967294" count="1" selected="0">
            <x v="4"/>
          </reference>
        </references>
      </pivotArea>
    </format>
    <format dxfId="70">
      <pivotArea outline="0" collapsedLevelsAreSubtotals="1" fieldPosition="0">
        <references count="1">
          <reference field="4294967294" count="1" selected="0">
            <x v="8"/>
          </reference>
        </references>
      </pivotArea>
    </format>
    <format dxfId="69">
      <pivotArea outline="0" collapsedLevelsAreSubtotals="1" fieldPosition="0">
        <references count="1">
          <reference field="4294967294" count="1" selected="0">
            <x v="9"/>
          </reference>
        </references>
      </pivotArea>
    </format>
    <format dxfId="68">
      <pivotArea outline="0" collapsedLevelsAreSubtotals="1" fieldPosition="0">
        <references count="1">
          <reference field="4294967294" count="1" selected="0">
            <x v="7"/>
          </reference>
        </references>
      </pivotArea>
    </format>
  </format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08C5015-E3E5-44CA-80E3-C0423406C7D2}" name="PivotTable2" cacheId="0" applyNumberFormats="0" applyBorderFormats="0" applyFontFormats="0" applyPatternFormats="0" applyAlignmentFormats="0" applyWidthHeightFormats="1" dataCaption="Values" tag="ebb5c420-2381-4ee4-94b4-b6bff5b68250" updatedVersion="7" minRefreshableVersion="3" useAutoFormatting="1" subtotalHiddenItems="1" itemPrintTitles="1" createdVersion="5" indent="0" showHeaders="0" outline="1" outlineData="1" multipleFieldFilters="0">
  <location ref="O3:Q14" firstHeaderRow="0" firstDataRow="1" firstDataCol="1"/>
  <pivotFields count="4">
    <pivotField dataField="1" subtotalTop="0" showAll="0" defaultSubtotal="0"/>
    <pivotField dataField="1" subtotalTop="0" showAll="0" defaultSubtotal="0"/>
    <pivotField axis="axisRow" allDrilled="1" subtotalTop="0" showAll="0" dataSourceSort="1" defaultSubtotal="0" defaultAttributeDrillState="1">
      <items count="10">
        <item x="0"/>
        <item x="1"/>
        <item x="2"/>
        <item x="3"/>
        <item x="4"/>
        <item x="5"/>
        <item x="6"/>
        <item x="7"/>
        <item x="8"/>
        <item x="9"/>
      </items>
    </pivotField>
    <pivotField allDrilled="1" subtotalTop="0" showAll="0" dataSourceSort="1" defaultSubtotal="0" defaultAttributeDrillState="1"/>
  </pivotFields>
  <rowFields count="1">
    <field x="2"/>
  </rowFields>
  <rowItems count="11">
    <i>
      <x/>
    </i>
    <i>
      <x v="1"/>
    </i>
    <i>
      <x v="2"/>
    </i>
    <i>
      <x v="3"/>
    </i>
    <i>
      <x v="4"/>
    </i>
    <i>
      <x v="5"/>
    </i>
    <i>
      <x v="6"/>
    </i>
    <i>
      <x v="7"/>
    </i>
    <i>
      <x v="8"/>
    </i>
    <i>
      <x v="9"/>
    </i>
    <i t="grand">
      <x/>
    </i>
  </rowItems>
  <colFields count="1">
    <field x="-2"/>
  </colFields>
  <colItems count="2">
    <i>
      <x/>
    </i>
    <i i="1">
      <x v="1"/>
    </i>
  </colItems>
  <dataFields count="2">
    <dataField fld="0" subtotal="count" baseField="0" baseItem="0"/>
    <dataField fld="1" subtotal="count" baseField="0" baseItem="0"/>
  </dataFields>
  <pivotHierarchies count="59">
    <pivotHierarchy dragToData="1"/>
    <pivotHierarchy dragToData="1"/>
    <pivotHierarchy dragToData="1"/>
    <pivotHierarchy multipleItemSelectionAllowed="1" dragToData="1">
      <members count="1" level="1">
        <member name="[Date].[Month].&amp;[Aug]"/>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sales_pers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866CBF1-FACC-4733-8C73-44CF29E8DCEE}" name="PivotTable16" cacheId="3" applyNumberFormats="0" applyBorderFormats="0" applyFontFormats="0" applyPatternFormats="0" applyAlignmentFormats="0" applyWidthHeightFormats="1" dataCaption="Values" tag="349158d8-85b3-4670-869c-f58f08e7a4d5" updatedVersion="7" minRefreshableVersion="3" useAutoFormatting="1" subtotalHiddenItems="1" rowGrandTotals="0" colGrandTotals="0" itemPrintTitles="1" createdVersion="7" indent="0" compact="0" compactData="0" multipleFieldFilters="0" chartFormat="3">
  <location ref="AF8:AH15" firstHeaderRow="0" firstDataRow="1" firstDataCol="1"/>
  <pivotFields count="3">
    <pivotField axis="axisRow" compact="0" allDrilled="1" outline="0" subtotalTop="0" showAll="0" dataSourceSort="1" defaultSubtotal="0" defaultAttributeDrillState="1">
      <items count="7">
        <item x="0"/>
        <item x="1"/>
        <item x="2"/>
        <item x="3"/>
        <item x="4"/>
        <item x="5"/>
        <item x="6"/>
      </items>
    </pivotField>
    <pivotField dataField="1" compact="0" outline="0" subtotalTop="0" showAll="0" defaultSubtota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7">
    <i>
      <x/>
    </i>
    <i>
      <x v="1"/>
    </i>
    <i>
      <x v="2"/>
    </i>
    <i>
      <x v="3"/>
    </i>
    <i>
      <x v="4"/>
    </i>
    <i>
      <x v="5"/>
    </i>
    <i>
      <x v="6"/>
    </i>
  </rowItems>
  <colFields count="1">
    <field x="-2"/>
  </colFields>
  <colItems count="2">
    <i>
      <x/>
    </i>
    <i i="1">
      <x v="1"/>
    </i>
  </colItems>
  <dataFields count="2">
    <dataField fld="1" subtotal="count" baseField="0" baseItem="0"/>
    <dataField name="Total Revenue2" fld="2" subtotal="count" showDataAs="percentDiff" baseField="0" baseItem="1048828" numFmtId="168">
      <extLst>
        <ext xmlns:x14="http://schemas.microsoft.com/office/spreadsheetml/2009/9/main" uri="{E15A36E0-9728-4e99-A89B-3F7291B0FE68}">
          <x14:dataField sourceField="1" uniqueName="[__Xl2].[Measures].[Total Revenue]"/>
        </ext>
      </extLst>
    </dataField>
  </dataFields>
  <formats count="5">
    <format dxfId="24">
      <pivotArea type="all" dataOnly="0" outline="0" fieldPosition="0"/>
    </format>
    <format dxfId="23">
      <pivotArea outline="0" collapsedLevelsAreSubtotals="1" fieldPosition="0"/>
    </format>
    <format dxfId="22">
      <pivotArea outline="0" collapsedLevelsAreSubtotals="1" fieldPosition="0"/>
    </format>
    <format dxfId="21">
      <pivotArea outline="0" fieldPosition="0">
        <references count="1">
          <reference field="4294967294" count="1">
            <x v="1"/>
          </reference>
        </references>
      </pivotArea>
    </format>
    <format dxfId="20">
      <pivotArea outline="0" fieldPosition="0">
        <references count="1">
          <reference field="4294967294" count="1" selected="0">
            <x v="1"/>
          </reference>
        </references>
      </pivotArea>
    </format>
  </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sales_pers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02F86DE-9888-4F3B-B000-7B84EE490991}" name="PivotTable3" cacheId="4" applyNumberFormats="0" applyBorderFormats="0" applyFontFormats="0" applyPatternFormats="0" applyAlignmentFormats="0" applyWidthHeightFormats="1" dataCaption="Values" tag="349158d8-85b3-4670-869c-f58f08e7a4d5" updatedVersion="7" minRefreshableVersion="3" useAutoFormatting="1" subtotalHiddenItems="1" rowGrandTotals="0" colGrandTotals="0" itemPrintTitles="1" createdVersion="7" indent="0" compact="0" compactData="0" multipleFieldFilters="0" chartFormat="3">
  <location ref="X5:Z9" firstHeaderRow="0" firstDataRow="1" firstDataCol="1"/>
  <pivotFields count="3">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4">
    <i>
      <x/>
    </i>
    <i>
      <x v="1"/>
    </i>
    <i>
      <x v="2"/>
    </i>
    <i>
      <x v="3"/>
    </i>
  </rowItems>
  <colFields count="1">
    <field x="-2"/>
  </colFields>
  <colItems count="2">
    <i>
      <x/>
    </i>
    <i i="1">
      <x v="1"/>
    </i>
  </colItems>
  <dataFields count="2">
    <dataField fld="0" subtotal="count" baseField="0" baseItem="0"/>
    <dataField name="Total Revenue2" fld="2" subtotal="count" showDataAs="percentDiff" baseField="1" baseItem="1048828" numFmtId="168">
      <extLst>
        <ext xmlns:x14="http://schemas.microsoft.com/office/spreadsheetml/2009/9/main" uri="{E15A36E0-9728-4e99-A89B-3F7291B0FE68}">
          <x14:dataField sourceField="0" uniqueName="[__Xl2].[Measures].[Total Revenue]"/>
        </ext>
      </extLst>
    </dataField>
  </dataFields>
  <formats count="7">
    <format dxfId="31">
      <pivotArea type="all" dataOnly="0" outline="0" fieldPosition="0"/>
    </format>
    <format dxfId="30">
      <pivotArea outline="0" collapsedLevelsAreSubtotals="1" fieldPosition="0"/>
    </format>
    <format dxfId="29">
      <pivotArea dataOnly="0" labelOnly="1" outline="0" fieldPosition="0">
        <references count="1">
          <reference field="4294967294" count="1">
            <x v="0"/>
          </reference>
        </references>
      </pivotArea>
    </format>
    <format dxfId="28">
      <pivotArea outline="0" collapsedLevelsAreSubtotals="1" fieldPosition="0"/>
    </format>
    <format dxfId="27">
      <pivotArea dataOnly="0" labelOnly="1" outline="0" fieldPosition="0">
        <references count="1">
          <reference field="4294967294" count="1">
            <x v="0"/>
          </reference>
        </references>
      </pivotArea>
    </format>
    <format dxfId="26">
      <pivotArea outline="0" fieldPosition="0">
        <references count="1">
          <reference field="4294967294" count="1">
            <x v="1"/>
          </reference>
        </references>
      </pivotArea>
    </format>
    <format dxfId="25">
      <pivotArea outline="0" fieldPosition="0">
        <references count="1">
          <reference field="4294967294" count="1" selected="0">
            <x v="1"/>
          </reference>
        </references>
      </pivotArea>
    </format>
  </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sales_pers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B8D6BCE-0141-47EF-9E9A-DB2626C8AE08}" name="PivotTable2" cacheId="5" applyNumberFormats="0" applyBorderFormats="0" applyFontFormats="0" applyPatternFormats="0" applyAlignmentFormats="0" applyWidthHeightFormats="1" dataCaption="Values" tag="349158d8-85b3-4670-869c-f58f08e7a4d5" updatedVersion="7" minRefreshableVersion="3" useAutoFormatting="1" subtotalHiddenItems="1" rowGrandTotals="0" colGrandTotals="0" itemPrintTitles="1" createdVersion="7" indent="0" compact="0" compactData="0" multipleFieldFilters="0" chartFormat="3">
  <location ref="S5:U7" firstHeaderRow="0" firstDataRow="1" firstDataCol="1"/>
  <pivotFields count="3">
    <pivotField dataField="1" compact="0" outline="0" subtotalTop="0" showAll="0" defaultSubtotal="0"/>
    <pivotField axis="axisRow" compact="0" allDrilled="1" outline="0" subtotalTop="0" showAll="0" dataSourceSort="1" defaultSubtotal="0" defaultAttributeDrillState="1">
      <items count="2">
        <item x="0"/>
        <item x="1"/>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2">
    <i>
      <x/>
    </i>
    <i>
      <x v="1"/>
    </i>
  </rowItems>
  <colFields count="1">
    <field x="-2"/>
  </colFields>
  <colItems count="2">
    <i>
      <x/>
    </i>
    <i i="1">
      <x v="1"/>
    </i>
  </colItems>
  <dataFields count="2">
    <dataField fld="0" subtotal="count" baseField="0" baseItem="0"/>
    <dataField name="Total Revenue2" fld="2" subtotal="count" showDataAs="percentOfTotal" baseField="0" baseItem="0" numFmtId="10">
      <extLst>
        <ext xmlns:x14="http://schemas.microsoft.com/office/spreadsheetml/2009/9/main" uri="{E15A36E0-9728-4e99-A89B-3F7291B0FE68}">
          <x14:dataField sourceField="0" uniqueName="[__Xl2].[Measures].[Total Revenue]"/>
        </ext>
      </extLst>
    </dataField>
  </dataFields>
  <formats count="6">
    <format dxfId="37">
      <pivotArea type="all" dataOnly="0" outline="0" fieldPosition="0"/>
    </format>
    <format dxfId="36">
      <pivotArea outline="0" collapsedLevelsAreSubtotals="1" fieldPosition="0"/>
    </format>
    <format dxfId="35">
      <pivotArea dataOnly="0" labelOnly="1" outline="0" fieldPosition="0">
        <references count="1">
          <reference field="4294967294" count="1">
            <x v="0"/>
          </reference>
        </references>
      </pivotArea>
    </format>
    <format dxfId="34">
      <pivotArea outline="0" collapsedLevelsAreSubtotals="1" fieldPosition="0"/>
    </format>
    <format dxfId="33">
      <pivotArea dataOnly="0" labelOnly="1" outline="0" fieldPosition="0">
        <references count="1">
          <reference field="4294967294" count="1">
            <x v="0"/>
          </reference>
        </references>
      </pivotArea>
    </format>
    <format dxfId="32">
      <pivotArea outline="0" fieldPosition="0">
        <references count="1">
          <reference field="4294967294" count="1">
            <x v="1"/>
          </reference>
        </references>
      </pivotArea>
    </format>
  </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sales_pers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3EBF362-A9B1-47B0-897B-71AC6AAEB6CC}" name="PivotTable1" cacheId="6" applyNumberFormats="0" applyBorderFormats="0" applyFontFormats="0" applyPatternFormats="0" applyAlignmentFormats="0" applyWidthHeightFormats="1" dataCaption="Values" tag="349158d8-85b3-4670-869c-f58f08e7a4d5" updatedVersion="7" minRefreshableVersion="3" useAutoFormatting="1" subtotalHiddenItems="1" rowGrandTotals="0" colGrandTotals="0" itemPrintTitles="1" createdVersion="7" indent="0" compact="0" compactData="0" multipleFieldFilters="0" chartFormat="3">
  <location ref="N5:O6" firstHeaderRow="0" firstDataRow="1" firstDataCol="0"/>
  <pivotFields count="2">
    <pivotField dataField="1" compact="0" outline="0" subtotalTop="0" showAll="0" defaultSubtotal="0"/>
    <pivotField dataField="1" compact="0" outline="0" subtotalTop="0" showAll="0" defaultSubtotal="0"/>
  </pivotFields>
  <rowItems count="1">
    <i/>
  </rowItems>
  <colFields count="1">
    <field x="-2"/>
  </colFields>
  <colItems count="2">
    <i>
      <x/>
    </i>
    <i i="1">
      <x v="1"/>
    </i>
  </colItems>
  <dataFields count="2">
    <dataField fld="0" subtotal="count" baseField="0" baseItem="0"/>
    <dataField fld="1" subtotal="count" baseField="0" baseItem="0"/>
  </dataFields>
  <formats count="5">
    <format dxfId="42">
      <pivotArea type="all" dataOnly="0" outline="0" fieldPosition="0"/>
    </format>
    <format dxfId="41">
      <pivotArea outline="0" collapsedLevelsAreSubtotals="1" fieldPosition="0"/>
    </format>
    <format dxfId="40">
      <pivotArea dataOnly="0" labelOnly="1" outline="0" fieldPosition="0">
        <references count="1">
          <reference field="4294967294" count="2">
            <x v="0"/>
            <x v="1"/>
          </reference>
        </references>
      </pivotArea>
    </format>
    <format dxfId="39">
      <pivotArea outline="0" collapsedLevelsAreSubtotals="1" fieldPosition="0"/>
    </format>
    <format dxfId="38">
      <pivotArea dataOnly="0" labelOnly="1" outline="0" fieldPosition="0">
        <references count="1">
          <reference field="4294967294" count="2">
            <x v="0"/>
            <x v="1"/>
          </reference>
        </references>
      </pivotArea>
    </format>
  </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sales_pers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7709412-2D40-4F9C-999F-0B9E310A3C47}" name="PivotTable7" cacheId="7" applyNumberFormats="0" applyBorderFormats="0" applyFontFormats="0" applyPatternFormats="0" applyAlignmentFormats="0" applyWidthHeightFormats="1" dataCaption="Values" tag="349158d8-85b3-4670-869c-f58f08e7a4d5" updatedVersion="7" minRefreshableVersion="3" useAutoFormatting="1" subtotalHiddenItems="1" rowGrandTotals="0" colGrandTotals="0" itemPrintTitles="1" createdVersion="7" indent="0" compact="0" compactData="0" multipleFieldFilters="0" chartFormat="3">
  <location ref="B5:D17" firstHeaderRow="0" firstDataRow="1" firstDataCol="1"/>
  <pivotFields count="3">
    <pivotField axis="axisRow" compact="0" allDrilled="1" outline="0" subtotalTop="0" showAll="0" dataSourceSort="1" defaultSubtotal="0" defaultAttributeDrillState="1">
      <items count="12">
        <item x="0"/>
        <item x="1"/>
        <item x="2"/>
        <item x="3"/>
        <item x="4"/>
        <item x="5"/>
        <item x="6"/>
        <item x="7"/>
        <item x="8"/>
        <item x="9"/>
        <item x="10"/>
        <item x="11"/>
      </items>
    </pivotField>
    <pivotField dataField="1" compact="0" outline="0" subtotalTop="0" showAll="0" defaultSubtotal="0"/>
    <pivotField dataField="1" compact="0" outline="0" subtotalTop="0" showAll="0" defaultSubtotal="0"/>
  </pivotFields>
  <rowFields count="1">
    <field x="0"/>
  </rowFields>
  <rowItems count="12">
    <i>
      <x/>
    </i>
    <i>
      <x v="1"/>
    </i>
    <i>
      <x v="2"/>
    </i>
    <i>
      <x v="3"/>
    </i>
    <i>
      <x v="4"/>
    </i>
    <i>
      <x v="5"/>
    </i>
    <i>
      <x v="6"/>
    </i>
    <i>
      <x v="7"/>
    </i>
    <i>
      <x v="8"/>
    </i>
    <i>
      <x v="9"/>
    </i>
    <i>
      <x v="10"/>
    </i>
    <i>
      <x v="11"/>
    </i>
  </rowItems>
  <colFields count="1">
    <field x="-2"/>
  </colFields>
  <colItems count="2">
    <i>
      <x/>
    </i>
    <i i="1">
      <x v="1"/>
    </i>
  </colItems>
  <dataFields count="2">
    <dataField fld="1" subtotal="count" baseField="0" baseItem="0"/>
    <dataField fld="2" subtotal="count" baseField="0" baseItem="0"/>
  </dataFields>
  <formats count="9">
    <format dxfId="51">
      <pivotArea type="all" dataOnly="0" outline="0" fieldPosition="0"/>
    </format>
    <format dxfId="50">
      <pivotArea outline="0" collapsedLevelsAreSubtotals="1" fieldPosition="0"/>
    </format>
    <format dxfId="49">
      <pivotArea field="0" type="button" dataOnly="0" labelOnly="1" outline="0" axis="axisRow" fieldPosition="0"/>
    </format>
    <format dxfId="48">
      <pivotArea dataOnly="0" labelOnly="1" outline="0" fieldPosition="0">
        <references count="1">
          <reference field="0" count="0"/>
        </references>
      </pivotArea>
    </format>
    <format dxfId="47">
      <pivotArea dataOnly="0" labelOnly="1" outline="0" fieldPosition="0">
        <references count="1">
          <reference field="4294967294" count="2">
            <x v="0"/>
            <x v="1"/>
          </reference>
        </references>
      </pivotArea>
    </format>
    <format dxfId="46">
      <pivotArea outline="0" fieldPosition="0">
        <references count="2">
          <reference field="4294967294" count="1" selected="0">
            <x v="0"/>
          </reference>
          <reference field="0" count="1" selected="0">
            <x v="9"/>
          </reference>
        </references>
      </pivotArea>
    </format>
    <format dxfId="45">
      <pivotArea outline="0" fieldPosition="0">
        <references count="2">
          <reference field="4294967294" count="1" selected="0">
            <x v="0"/>
          </reference>
          <reference field="0" count="1" selected="0">
            <x v="0"/>
          </reference>
        </references>
      </pivotArea>
    </format>
    <format dxfId="44">
      <pivotArea outline="0" collapsedLevelsAreSubtotals="1" fieldPosition="0"/>
    </format>
    <format dxfId="43">
      <pivotArea dataOnly="0" labelOnly="1" outline="0" fieldPosition="0">
        <references count="1">
          <reference field="4294967294" count="2">
            <x v="0"/>
            <x v="1"/>
          </reference>
        </references>
      </pivotArea>
    </format>
  </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Date]"/>
        <x15:activeTabTopLevelEntity name="[Calculations]"/>
        <x15:activeTabTopLevelEntity name="[Dim_sales_pers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54D35750-76A8-48BE-AFAF-763AD43D4891}" name="btCustomer" cacheId="18" applyNumberFormats="0" applyBorderFormats="0" applyFontFormats="0" applyPatternFormats="0" applyAlignmentFormats="0" applyWidthHeightFormats="1" dataCaption="Values" tag="08c710f1-958b-4f94-bf5d-e9df686af4da" updatedVersion="7" minRefreshableVersion="3" useAutoFormatting="1" subtotalHiddenItems="1" rowGrandTotals="0" colGrandTotals="0" itemPrintTitles="1" createdVersion="5" indent="0" compact="0" compactData="0" multipleFieldFilters="0">
  <location ref="F8:G13" firstHeaderRow="1" firstDataRow="1" firstDataCol="1"/>
  <pivotFields count="3">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0"/>
  </rowFields>
  <rowItems count="5">
    <i>
      <x v="4"/>
    </i>
    <i>
      <x v="3"/>
    </i>
    <i>
      <x/>
    </i>
    <i>
      <x v="1"/>
    </i>
    <i>
      <x v="2"/>
    </i>
  </rowItems>
  <colItems count="1">
    <i/>
  </colItems>
  <dataFields count="1">
    <dataField fld="1" subtotal="count" baseField="0" baseItem="0"/>
  </dataField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38">
      <autoFilter ref="A1">
        <filterColumn colId="0">
          <top10 top="0" val="5" filterVal="5"/>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755D380D-CA35-4B39-8B24-4808B3C2DDF7}" name="Tpcustomer" cacheId="15" applyNumberFormats="0" applyBorderFormats="0" applyFontFormats="0" applyPatternFormats="0" applyAlignmentFormats="0" applyWidthHeightFormats="1" dataCaption="Values" tag="34b244e2-94e2-4c13-a757-86619bf75472" updatedVersion="7" minRefreshableVersion="3" useAutoFormatting="1" subtotalHiddenItems="1" rowGrandTotals="0" colGrandTotals="0" itemPrintTitles="1" createdVersion="5" indent="0" compact="0" compactData="0" multipleFieldFilters="0">
  <location ref="C8:D13" firstHeaderRow="1" firstDataRow="1" firstDataCol="1"/>
  <pivotFields count="3">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0"/>
  </rowFields>
  <rowItems count="5">
    <i>
      <x/>
    </i>
    <i>
      <x v="4"/>
    </i>
    <i>
      <x v="3"/>
    </i>
    <i>
      <x v="1"/>
    </i>
    <i>
      <x v="2"/>
    </i>
  </rowItems>
  <colItems count="1">
    <i/>
  </colItems>
  <dataFields count="1">
    <dataField fld="1" subtotal="count" baseField="0" baseItem="0"/>
  </dataField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38">
      <autoFilter ref="A1">
        <filterColumn colId="0">
          <top10 val="5" filterVal="5"/>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activeTabTopLevelEntity name="[Date]"/>
        <x15:activeTabTopLevelEntity name="[product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132AC235-1E89-4E4A-AE4B-08CB95038B6D}" name="TopProducts" cacheId="20" applyNumberFormats="0" applyBorderFormats="0" applyFontFormats="0" applyPatternFormats="0" applyAlignmentFormats="0" applyWidthHeightFormats="1" dataCaption="Values" tag="c860d0e9-b523-43e2-acd1-a296b845f4fd" updatedVersion="7" minRefreshableVersion="3" useAutoFormatting="1" subtotalHiddenItems="1" rowGrandTotals="0" colGrandTotals="0" itemPrintTitles="1" createdVersion="7" indent="0" compact="0" compactData="0" multipleFieldFilters="0">
  <location ref="AX14:AY19" firstHeaderRow="1" firstDataRow="1" firstDataCol="1"/>
  <pivotFields count="3">
    <pivotField dataField="1" compact="0" outline="0" subtotalTop="0" showAll="0" defaultSubtotal="0"/>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5">
    <i>
      <x v="1"/>
    </i>
    <i>
      <x v="2"/>
    </i>
    <i>
      <x v="4"/>
    </i>
    <i>
      <x v="3"/>
    </i>
    <i>
      <x/>
    </i>
  </rowItems>
  <colItems count="1">
    <i/>
  </colItems>
  <dataFields count="1">
    <dataField fld="0" subtotal="count" baseField="0" baseItem="0" numFmtId="171"/>
  </dataFields>
  <formats count="2">
    <format dxfId="7">
      <pivotArea outline="0" collapsedLevelsAreSubtotals="1" fieldPosition="0"/>
    </format>
    <format dxfId="6">
      <pivotArea dataOnly="0" labelOnly="1" outline="0" axis="axisValues" fieldPosition="0"/>
    </format>
  </format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2" iMeasureHier="38">
      <autoFilter ref="A1">
        <filterColumn colId="0">
          <top10 val="5" filterVal="5"/>
        </filterColumn>
      </autoFilter>
    </filter>
  </filters>
  <rowHierarchiesUsage count="1">
    <rowHierarchyUsage hierarchyUsage="3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product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60E0C32A-7F02-4FB5-91E6-85A904678B81}" name="PivotTable15" cacheId="2" applyNumberFormats="0" applyBorderFormats="0" applyFontFormats="0" applyPatternFormats="0" applyAlignmentFormats="0" applyWidthHeightFormats="1" dataCaption="Values" tag="c860d0e9-b523-43e2-acd1-a296b845f4fd" updatedVersion="7" minRefreshableVersion="3" useAutoFormatting="1" subtotalHiddenItems="1" rowGrandTotals="0" colGrandTotals="0" itemPrintTitles="1" createdVersion="7" indent="0" compact="0" compactData="0" multipleFieldFilters="0" chartFormat="5">
  <location ref="BF13:BG21" firstHeaderRow="1" firstDataRow="1" firstDataCol="1"/>
  <pivotFields count="3">
    <pivotField dataField="1" compact="0" outline="0" subtotalTop="0" showAll="0" defaultSubtotal="0"/>
    <pivotField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Row" compact="0" allDrilled="1" outline="0" subtotalTop="0" showAll="0" sortType="de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s>
  <rowFields count="1">
    <field x="2"/>
  </rowFields>
  <rowItems count="8">
    <i>
      <x v="4"/>
    </i>
    <i>
      <x v="5"/>
    </i>
    <i>
      <x v="6"/>
    </i>
    <i>
      <x v="7"/>
    </i>
    <i>
      <x v="2"/>
    </i>
    <i>
      <x v="1"/>
    </i>
    <i>
      <x/>
    </i>
    <i>
      <x v="3"/>
    </i>
  </rowItems>
  <colItems count="1">
    <i/>
  </colItems>
  <dataFields count="1">
    <dataField fld="0" subtotal="count" baseField="0" baseItem="0" numFmtId="171"/>
  </dataFields>
  <formats count="2">
    <format dxfId="9">
      <pivotArea outline="0" collapsedLevelsAreSubtotals="1" fieldPosition="0"/>
    </format>
    <format dxfId="8">
      <pivotArea dataOnly="0" labelOnly="1" outline="0" axis="axisValues" fieldPosition="0"/>
    </format>
  </formats>
  <chartFormats count="1">
    <chartFormat chart="4" format="2" series="1">
      <pivotArea type="data" outline="0" fieldPosition="0">
        <references count="1">
          <reference field="4294967294" count="1" selected="0">
            <x v="0"/>
          </reference>
        </references>
      </pivotArea>
    </chartFormat>
  </chart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2" iMeasureHier="38">
      <autoFilter ref="A1">
        <filterColumn colId="0">
          <top10 val="5" filterVal="5"/>
        </filterColumn>
      </autoFilter>
    </filter>
  </filters>
  <rowHierarchiesUsage count="1">
    <rowHierarchyUsage hierarchyUsage="3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product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E61AF7EA-04C1-4B53-8411-6D440C9B8A7A}" name="TPLocation" cacheId="21" applyNumberFormats="0" applyBorderFormats="0" applyFontFormats="0" applyPatternFormats="0" applyAlignmentFormats="0" applyWidthHeightFormats="1" dataCaption="Values" tag="f77bde68-06fc-4e95-864c-a34b62662fa6" updatedVersion="7" minRefreshableVersion="3" useAutoFormatting="1" subtotalHiddenItems="1" rowGrandTotals="0" colGrandTotals="0" itemPrintTitles="1" createdVersion="5" indent="0" compact="0" compactData="0" multipleFieldFilters="0">
  <location ref="C18:D23" firstHeaderRow="1" firstDataRow="1" firstDataCol="1"/>
  <pivotFields count="4">
    <pivotField compact="0" allDrilled="1" outline="0" subtotalTop="0" showAll="0" measureFilter="1" dataSourceSort="1" defaultSubtotal="0" defaultAttributeDrillState="1">
      <items count="5">
        <item x="0"/>
        <item x="1"/>
        <item x="2"/>
        <item x="3"/>
        <item x="4"/>
      </items>
    </pivotField>
    <pivotField dataField="1" compact="0" outline="0" subtotalTop="0" showAll="0" defaultSubtotal="0"/>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5">
    <i>
      <x v="4"/>
    </i>
    <i>
      <x/>
    </i>
    <i>
      <x v="1"/>
    </i>
    <i>
      <x v="3"/>
    </i>
    <i>
      <x v="2"/>
    </i>
  </rowItems>
  <colItems count="1">
    <i/>
  </colItems>
  <dataFields count="1">
    <dataField fld="1" subtotal="count" baseField="0" baseItem="0" numFmtId="169"/>
  </dataFields>
  <formats count="1">
    <format dxfId="10">
      <pivotArea outline="0" collapsedLevelsAreSubtotals="1" fieldPosition="0"/>
    </format>
  </format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38">
      <autoFilter ref="A1">
        <filterColumn colId="0">
          <top10 top="0" val="5" filterVal="5"/>
        </filterColumn>
      </autoFilter>
    </filter>
    <filter fld="2" type="count" id="3" iMeasureHier="38">
      <autoFilter ref="A1">
        <filterColumn colId="0">
          <top10 val="5" filterVal="5"/>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E569AEAB-C62C-4003-88D5-298C112F4280}" name="ProductKPI2" cacheId="13" applyNumberFormats="0" applyBorderFormats="0" applyFontFormats="0" applyPatternFormats="0" applyAlignmentFormats="0" applyWidthHeightFormats="1" dataCaption="Values" tag="64f2a646-11db-47b1-9815-4529f7b8cf02" updatedVersion="7" minRefreshableVersion="3" useAutoFormatting="1" subtotalHiddenItems="1" rowGrandTotals="0" colGrandTotals="0" itemPrintTitles="1" createdVersion="7" indent="0" compact="0" compactData="0" multipleFieldFilters="0">
  <location ref="V11:W12" firstHeaderRow="0" firstDataRow="1" firstDataCol="0"/>
  <pivotFields count="3">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2">
    <i>
      <x/>
    </i>
    <i i="1">
      <x v="1"/>
    </i>
  </colItems>
  <dataFields count="2">
    <dataField name="Average of Customer Age" fld="0" subtotal="average" baseField="0" baseItem="0" numFmtId="1"/>
    <dataField fld="1" subtotal="count" baseField="0" baseItem="0"/>
  </dataFields>
  <formats count="1">
    <format dxfId="11">
      <pivotArea outline="0" fieldPosition="0">
        <references count="1">
          <reference field="4294967294" count="1" selected="0">
            <x v="0"/>
          </reference>
        </references>
      </pivotArea>
    </format>
  </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F60ED08B-156A-4A2A-80DC-E662A1AFDEF1}" name="KPI3" cacheId="9" applyNumberFormats="0" applyBorderFormats="0" applyFontFormats="0" applyPatternFormats="0" applyAlignmentFormats="0" applyWidthHeightFormats="1" dataCaption="Values" tag="7c28e0e6-2b44-4226-bd84-1bdd9a52ac8a" updatedVersion="7" minRefreshableVersion="3" useAutoFormatting="1" subtotalHiddenItems="1" rowGrandTotals="0" colGrandTotals="0" itemPrintTitles="1" createdVersion="5" indent="0" compact="0" compactData="0" multipleFieldFilters="0">
  <location ref="I18:N19" firstHeaderRow="0" firstDataRow="1" firstDataCol="0"/>
  <pivotFields count="9">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6">
    <i>
      <x/>
    </i>
    <i i="1">
      <x v="1"/>
    </i>
    <i i="2">
      <x v="2"/>
    </i>
    <i i="3">
      <x v="3"/>
    </i>
    <i i="4">
      <x v="4"/>
    </i>
    <i i="5">
      <x v="5"/>
    </i>
  </colItems>
  <dataFields count="6">
    <dataField fld="2" subtotal="count" baseField="0" baseItem="0"/>
    <dataField fld="3" subtotal="count" baseField="0" baseItem="0"/>
    <dataField fld="4" subtotal="count" baseField="0" baseItem="0" numFmtId="171"/>
    <dataField fld="6" subtotal="count" baseField="0" baseItem="0" numFmtId="171"/>
    <dataField fld="5" subtotal="count" baseField="0" baseItem="0"/>
    <dataField fld="7" subtotal="count" baseField="0" baseItem="0" numFmtId="171"/>
  </dataFields>
  <formats count="2">
    <format dxfId="13">
      <pivotArea outline="0" fieldPosition="0">
        <references count="1">
          <reference field="4294967294" count="2" selected="0">
            <x v="2"/>
            <x v="3"/>
          </reference>
        </references>
      </pivotArea>
    </format>
    <format dxfId="12">
      <pivotArea outline="0" fieldPosition="0">
        <references count="1">
          <reference field="4294967294" count="1" selected="0">
            <x v="5"/>
          </reference>
        </references>
      </pivotArea>
    </format>
  </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38">
      <autoFilter ref="A1">
        <filterColumn colId="0">
          <top10 top="0" val="5" filterVal="5"/>
        </filterColumn>
      </autoFilter>
    </filter>
    <filter fld="1" type="count" id="4" iMeasureHier="38">
      <autoFilter ref="A1">
        <filterColumn colId="0">
          <top10 top="0" val="5" filterVal="5"/>
        </filterColumn>
      </autoFilter>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F94350BC-29A8-411A-9A31-57F280CB7FCA}" name="ProductKPI" cacheId="12" applyNumberFormats="0" applyBorderFormats="0" applyFontFormats="0" applyPatternFormats="0" applyAlignmentFormats="0" applyWidthHeightFormats="1" dataCaption="Values" tag="c860d0e9-b523-43e2-acd1-a296b845f4fd" updatedVersion="7" minRefreshableVersion="3" useAutoFormatting="1" subtotalHiddenItems="1" itemPrintTitles="1" createdVersion="7" indent="0" outline="1" outlineData="1" multipleFieldFilters="0">
  <location ref="AS14:AU15" firstHeaderRow="0" firstDataRow="1" firstDataCol="0"/>
  <pivotFields count="4">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3">
    <i>
      <x/>
    </i>
    <i i="1">
      <x v="1"/>
    </i>
    <i i="2">
      <x v="2"/>
    </i>
  </colItems>
  <dataFields count="3">
    <dataField fld="0" subtotal="count" baseField="0" baseItem="0"/>
    <dataField fld="1" subtotal="count" baseField="0" baseItem="0"/>
    <dataField fld="2" subtotal="count" baseField="0" baseItem="0"/>
  </dataField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E8C6DFBE-7A0D-45BD-8EF4-DAA42E6706B6}" name="AllProducts" cacheId="17" applyNumberFormats="0" applyBorderFormats="0" applyFontFormats="0" applyPatternFormats="0" applyAlignmentFormats="0" applyWidthHeightFormats="1" dataCaption="Values" tag="c860d0e9-b523-43e2-acd1-a296b845f4fd" updatedVersion="7" minRefreshableVersion="3" useAutoFormatting="1" subtotalHiddenItems="1" rowGrandTotals="0" colGrandTotals="0" itemPrintTitles="1" createdVersion="7" indent="0" compact="0" compactData="0" multipleFieldFilters="0">
  <location ref="BB13:BD113" firstHeaderRow="0" firstDataRow="1" firstDataCol="1"/>
  <pivotFields count="4">
    <pivotField dataField="1" compact="0" outline="0" subtotalTop="0" showAll="0" defaultSubtotal="0"/>
    <pivotField axis="axisRow" compact="0" allDrilled="1" outline="0" subtotalTop="0" showAll="0" dataSourceSort="1" defaultSubtotal="0" defaultAttributeDrillState="1">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pivotField>
    <pivotField dataField="1" compact="0" outline="0" subtotalTop="0" showAll="0" defaultSubtotal="0"/>
    <pivotField compact="0" allDrilled="1" outline="0" subtotalTop="0" showAll="0" dataSourceSort="1" defaultSubtotal="0" defaultAttributeDrillState="1"/>
  </pivotFields>
  <rowFields count="1">
    <field x="1"/>
  </rowFields>
  <rowItems count="1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rowItems>
  <colFields count="1">
    <field x="-2"/>
  </colFields>
  <colItems count="2">
    <i>
      <x/>
    </i>
    <i i="1">
      <x v="1"/>
    </i>
  </colItems>
  <dataFields count="2">
    <dataField fld="0" subtotal="count" baseField="0" baseItem="0" numFmtId="171"/>
    <dataField fld="2" subtotal="count" baseField="0" baseItem="0"/>
  </dataFields>
  <formats count="2">
    <format dxfId="15">
      <pivotArea outline="0" collapsedLevelsAreSubtotals="1" fieldPosition="0"/>
    </format>
    <format dxfId="14">
      <pivotArea dataOnly="0" labelOnly="1" outline="0" axis="axisValues" fieldPosition="0"/>
    </format>
  </format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Calculations]"/>
        <x15:activeTabTopLevelEntity name="[product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48B36F87-C1F9-47AA-B0CD-90CE37F25783}" name="AgeGroup" cacheId="16" applyNumberFormats="0" applyBorderFormats="0" applyFontFormats="0" applyPatternFormats="0" applyAlignmentFormats="0" applyWidthHeightFormats="1" dataCaption="Values" tag="8e000785-ff40-4c31-84c0-3dbdee3b69f1" updatedVersion="7" minRefreshableVersion="3" useAutoFormatting="1" subtotalHiddenItems="1" rowGrandTotals="0" colGrandTotals="0" itemPrintTitles="1" createdVersion="7" indent="0" compact="0" compactData="0" multipleFieldFilters="0" chartFormat="7">
  <location ref="S11:T16" firstHeaderRow="1" firstDataRow="1" firstDataCol="1"/>
  <pivotFields count="3">
    <pivotField dataField="1" compact="0" outline="0" subtotalTop="0" showAll="0" defaultSubtotal="0"/>
    <pivotField axis="axisRow" compact="0" allDrilled="1" outline="0" subtotalTop="0" showAll="0" sortType="ascending" defaultSubtotal="0" defaultAttributeDrillState="1">
      <items count="5">
        <item x="0"/>
        <item x="1"/>
        <item x="2"/>
        <item x="3"/>
        <item x="4"/>
      </items>
    </pivotField>
    <pivotField compact="0" allDrilled="1" outline="0" subtotalTop="0" showAll="0" dataSourceSort="1" defaultSubtotal="0" defaultAttributeDrillState="1"/>
  </pivotFields>
  <rowFields count="1">
    <field x="1"/>
  </rowFields>
  <rowItems count="5">
    <i>
      <x/>
    </i>
    <i>
      <x v="1"/>
    </i>
    <i>
      <x v="2"/>
    </i>
    <i>
      <x v="3"/>
    </i>
    <i>
      <x v="4"/>
    </i>
  </rowItems>
  <colItems count="1">
    <i/>
  </colItems>
  <dataFields count="1">
    <dataField fld="0" subtotal="count" baseField="0" baseItem="0" numFmtId="169"/>
  </dataFields>
  <formats count="1">
    <format dxfId="16">
      <pivotArea outline="0" collapsedLevelsAreSubtotals="1" fieldPosition="0"/>
    </format>
  </formats>
  <chartFormats count="4">
    <chartFormat chart="1"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C86C5EDB-047B-4E41-BD57-B2AA3E6B7C4D}" name="PivotTable9" cacheId="11" applyNumberFormats="0" applyBorderFormats="0" applyFontFormats="0" applyPatternFormats="0" applyAlignmentFormats="0" applyWidthHeightFormats="1" dataCaption="Values" tag="752af839-eb4e-4c3f-97f5-41af250a1871" updatedVersion="7" minRefreshableVersion="3" useAutoFormatting="1" subtotalHiddenItems="1" rowGrandTotals="0" colGrandTotals="0" itemPrintTitles="1" createdVersion="7" indent="0" compact="0" compactData="0" multipleFieldFilters="0">
  <location ref="AA13:AB25"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1"/>
  </rowFields>
  <rowItems count="12">
    <i>
      <x/>
    </i>
    <i>
      <x v="1"/>
    </i>
    <i>
      <x v="2"/>
    </i>
    <i>
      <x v="3"/>
    </i>
    <i>
      <x v="4"/>
    </i>
    <i>
      <x v="5"/>
    </i>
    <i>
      <x v="6"/>
    </i>
    <i>
      <x v="7"/>
    </i>
    <i>
      <x v="8"/>
    </i>
    <i>
      <x v="9"/>
    </i>
    <i>
      <x v="10"/>
    </i>
    <i>
      <x v="11"/>
    </i>
  </rowItems>
  <colItems count="1">
    <i/>
  </colItems>
  <dataFields count="1">
    <dataField fld="0" subtotal="count" showDataAs="percentDiff" baseField="1" baseItem="1048828" numFmtId="168"/>
  </dataFields>
  <formats count="1">
    <format dxfId="17">
      <pivotArea outline="0" collapsedLevelsAreSubtotals="1" fieldPosition="0"/>
    </format>
  </format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Calculations]"/>
        <x15:activeTabTopLevelEntity name="[Dim_customer]"/>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4DDE80C6-3E8D-4450-AF70-73C8CBD3D604}" name="Gender" cacheId="8" applyNumberFormats="0" applyBorderFormats="0" applyFontFormats="0" applyPatternFormats="0" applyAlignmentFormats="0" applyWidthHeightFormats="1" dataCaption="Values" tag="752af839-eb4e-4c3f-97f5-41af250a1871" updatedVersion="7" minRefreshableVersion="3" useAutoFormatting="1" subtotalHiddenItems="1" rowGrandTotals="0" colGrandTotals="0" itemPrintTitles="1" createdVersion="7" indent="0" compact="0" compactData="0" multipleFieldFilters="0">
  <location ref="V15:W17"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1"/>
  </rowFields>
  <rowItems count="2">
    <i>
      <x/>
    </i>
    <i>
      <x v="1"/>
    </i>
  </rowItems>
  <colItems count="1">
    <i/>
  </colItems>
  <dataFields count="1">
    <dataField fld="0" subtotal="count" showDataAs="percentOfTotal" baseField="0" baseItem="0" numFmtId="10"/>
  </dataField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customer]"/>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3635C742-99F7-4F6E-ACEE-62DE2B6A6271}" name="ProductWeekDay" cacheId="14" applyNumberFormats="0" applyBorderFormats="0" applyFontFormats="0" applyPatternFormats="0" applyAlignmentFormats="0" applyWidthHeightFormats="1" dataCaption="Values" tag="752af839-eb4e-4c3f-97f5-41af250a1871" updatedVersion="7" minRefreshableVersion="3" useAutoFormatting="1" subtotalHiddenItems="1" rowGrandTotals="0" colGrandTotals="0" itemPrintTitles="1" createdVersion="7" indent="0" compact="0" compactData="0" multipleFieldFilters="0" chartFormat="14">
  <location ref="AM13:AN20"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7">
        <item x="0"/>
        <item x="1"/>
        <item x="2"/>
        <item x="3"/>
        <item x="4"/>
        <item x="5"/>
        <item x="6"/>
      </items>
    </pivotField>
    <pivotField compact="0" allDrilled="1" outline="0" subtotalTop="0" showAll="0" dataSourceSort="1" defaultSubtotal="0" defaultAttributeDrillState="1"/>
  </pivotFields>
  <rowFields count="1">
    <field x="1"/>
  </rowFields>
  <rowItems count="7">
    <i>
      <x/>
    </i>
    <i>
      <x v="1"/>
    </i>
    <i>
      <x v="2"/>
    </i>
    <i>
      <x v="3"/>
    </i>
    <i>
      <x v="4"/>
    </i>
    <i>
      <x v="5"/>
    </i>
    <i>
      <x v="6"/>
    </i>
  </rowItems>
  <colItems count="1">
    <i/>
  </colItems>
  <dataFields count="1">
    <dataField fld="0" subtotal="count" baseField="0" baseItem="0" numFmtId="169"/>
  </dataFields>
  <formats count="1">
    <format dxfId="18">
      <pivotArea outline="0" collapsedLevelsAreSubtotals="1" fieldPosition="0"/>
    </format>
  </formats>
  <chartFormats count="1">
    <chartFormat chart="13" format="2" series="1">
      <pivotArea type="data" outline="0" fieldPosition="0">
        <references count="1">
          <reference field="4294967294" count="1" selected="0">
            <x v="0"/>
          </reference>
        </references>
      </pivotArea>
    </chartFormat>
  </chartFormat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Calculations]"/>
        <x15:activeTabTopLevelEntity name="[Dim_customer]"/>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F59062E3-3FC5-4173-A8D3-FFF9A522F1F5}" name="PivotTable10" cacheId="10" applyNumberFormats="0" applyBorderFormats="0" applyFontFormats="0" applyPatternFormats="0" applyAlignmentFormats="0" applyWidthHeightFormats="1" dataCaption="Values" tag="752af839-eb4e-4c3f-97f5-41af250a1871" updatedVersion="7" minRefreshableVersion="3" useAutoFormatting="1" subtotalHiddenItems="1" rowGrandTotals="0" colGrandTotals="0" itemPrintTitles="1" createdVersion="7" indent="0" compact="0" compactData="0" multipleFieldFilters="0" chartFormat="9">
  <location ref="AD13:AE25"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1"/>
  </rowFields>
  <rowItems count="12">
    <i>
      <x/>
    </i>
    <i>
      <x v="1"/>
    </i>
    <i>
      <x v="2"/>
    </i>
    <i>
      <x v="3"/>
    </i>
    <i>
      <x v="4"/>
    </i>
    <i>
      <x v="5"/>
    </i>
    <i>
      <x v="6"/>
    </i>
    <i>
      <x v="7"/>
    </i>
    <i>
      <x v="8"/>
    </i>
    <i>
      <x v="9"/>
    </i>
    <i>
      <x v="10"/>
    </i>
    <i>
      <x v="11"/>
    </i>
  </rowItems>
  <colItems count="1">
    <i/>
  </colItems>
  <dataFields count="1">
    <dataField fld="0" subtotal="count" baseField="0" baseItem="0"/>
  </dataField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Calculations]"/>
        <x15:activeTabTopLevelEntity name="[Dim_customer]"/>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A90D36FA-81C9-453F-9EDF-17788C8DBD8E}" name="BTLocation" cacheId="19" applyNumberFormats="0" applyBorderFormats="0" applyFontFormats="0" applyPatternFormats="0" applyAlignmentFormats="0" applyWidthHeightFormats="1" dataCaption="Values" tag="dc13a46b-b760-4c2c-95ef-784a28b58406" updatedVersion="7" minRefreshableVersion="3" useAutoFormatting="1" subtotalHiddenItems="1" rowGrandTotals="0" colGrandTotals="0" itemPrintTitles="1" createdVersion="5" indent="0" compact="0" compactData="0" multipleFieldFilters="0">
  <location ref="F18:G23" firstHeaderRow="1" firstDataRow="1" firstDataCol="1"/>
  <pivotFields count="4">
    <pivotField compact="0" allDrilled="1" outline="0" subtotalTop="0" showAll="0" measureFilter="1" dataSourceSort="1" defaultSubtotal="0" defaultAttributeDrillState="1">
      <items count="5">
        <item x="0"/>
        <item x="1"/>
        <item x="2"/>
        <item x="3"/>
        <item x="4"/>
      </items>
    </pivotField>
    <pivotField dataField="1" compact="0" outline="0" subtotalTop="0" showAll="0" defaultSubtotal="0"/>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5">
    <i>
      <x v="3"/>
    </i>
    <i>
      <x v="2"/>
    </i>
    <i>
      <x v="4"/>
    </i>
    <i>
      <x v="1"/>
    </i>
    <i>
      <x/>
    </i>
  </rowItems>
  <colItems count="1">
    <i/>
  </colItems>
  <dataFields count="1">
    <dataField fld="1" subtotal="count" baseField="0" baseItem="0" numFmtId="169"/>
  </dataFields>
  <formats count="1">
    <format dxfId="19">
      <pivotArea outline="0" collapsedLevelsAreSubtotals="1" fieldPosition="0"/>
    </format>
  </format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2" type="count" id="4" iMeasureHier="38">
      <autoFilter ref="A1">
        <filterColumn colId="0">
          <top10 top="0" val="5" filterVal="5"/>
        </filterColumn>
      </autoFilter>
    </filter>
    <filter fld="0" type="count" id="2" iMeasureHier="38">
      <autoFilter ref="A1">
        <filterColumn colId="0">
          <top10 top="0" val="5" filterVal="5"/>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 xr10:uid="{5585988F-F726-4D04-8EDF-F72962237808}" sourceName="[Date].[Month]">
  <pivotTables>
    <pivotTable tabId="2" name="PivotTable4"/>
    <pivotTable tabId="2" name="PivotTable5"/>
  </pivotTables>
  <data>
    <olap pivotCacheId="1821507752">
      <levels count="2">
        <level uniqueName="[Date].[Month].[(All)]" sourceCaption="(All)" count="0"/>
        <level uniqueName="[Date].[Month].[Month]" sourceCaption="Month" count="12">
          <ranges>
            <range startItem="0">
              <i n="[Date].[Month].&amp;[Jan]" c="Jan"/>
              <i n="[Date].[Month].&amp;[Feb]" c="Feb"/>
              <i n="[Date].[Month].&amp;[Mar]" c="Mar"/>
              <i n="[Date].[Month].&amp;[Apr]" c="Apr"/>
              <i n="[Date].[Month].&amp;[May]" c="May"/>
              <i n="[Date].[Month].&amp;[Jun]" c="Jun"/>
              <i n="[Date].[Month].&amp;[Jul]" c="Jul"/>
              <i n="[Date].[Month].&amp;[Aug]" c="Aug"/>
              <i n="[Date].[Month].&amp;[Sep]" c="Sep"/>
              <i n="[Date].[Month].&amp;[Oct]" c="Oct"/>
              <i n="[Date].[Month].&amp;[Nov]" c="Nov"/>
              <i n="[Date].[Month].&amp;[Dec]" c="Dec"/>
            </range>
          </ranges>
        </level>
      </levels>
      <selections count="1">
        <selection n="[Date].[Month].[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 xr10:uid="{74F6733F-230A-405E-830D-8DFDEE01EF1D}" sourceName="[Date].[Month]">
  <pivotTables>
    <pivotTable tabId="12" name="Tpcustomer"/>
    <pivotTable tabId="12" name="AgeGroup"/>
    <pivotTable tabId="12" name="AllProducts"/>
    <pivotTable tabId="12" name="btCustomer"/>
    <pivotTable tabId="12" name="BTLocation"/>
    <pivotTable tabId="12" name="TopProducts"/>
    <pivotTable tabId="12" name="TPLocation"/>
  </pivotTables>
  <data>
    <olap pivotCacheId="489733571">
      <levels count="2">
        <level uniqueName="[Date].[Month].[(All)]" sourceCaption="(All)" count="0"/>
        <level uniqueName="[Date].[Month].[Month]" sourceCaption="Month" count="12">
          <ranges>
            <range startItem="0">
              <i n="[Date].[Month].&amp;[Jan]" c="Jan"/>
              <i n="[Date].[Month].&amp;[Feb]" c="Feb"/>
              <i n="[Date].[Month].&amp;[Mar]" c="Mar"/>
              <i n="[Date].[Month].&amp;[Apr]" c="Apr"/>
              <i n="[Date].[Month].&amp;[May]" c="May"/>
              <i n="[Date].[Month].&amp;[Jun]" c="Jun"/>
              <i n="[Date].[Month].&amp;[Jul]" c="Jul"/>
              <i n="[Date].[Month].&amp;[Aug]" c="Aug"/>
              <i n="[Date].[Month].&amp;[Sep]" c="Sep"/>
              <i n="[Date].[Month].&amp;[Oct]" c="Oct"/>
              <i n="[Date].[Month].&amp;[Nov]" c="Nov"/>
              <i n="[Date].[Month].&amp;[Dec]" c="Dec"/>
            </range>
          </ranges>
        </level>
      </levels>
      <selections count="1">
        <selection n="[Date].[Month].[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49930186-BDC3-4532-BBF5-B2860FDEA6AF}" sourceName="[products_table].[Category]">
  <pivotTables>
    <pivotTable tabId="12" name="Tpcustomer"/>
    <pivotTable tabId="12" name="AgeGroup"/>
    <pivotTable tabId="12" name="btCustomer"/>
    <pivotTable tabId="12" name="BTLocation"/>
    <pivotTable tabId="12" name="Gender"/>
    <pivotTable tabId="12" name="TPLocation"/>
    <pivotTable tabId="12" name="KPI3"/>
    <pivotTable tabId="12" name="PivotTable10"/>
    <pivotTable tabId="12" name="PivotTable9"/>
    <pivotTable tabId="12" name="ProductKPI"/>
    <pivotTable tabId="12" name="ProductKPI2"/>
    <pivotTable tabId="12" name="ProductWeekDay"/>
    <pivotTable tabId="12" name="TopProducts"/>
  </pivotTables>
  <data>
    <olap pivotCacheId="489733571">
      <levels count="2">
        <level uniqueName="[products_table].[Category].[(All)]" sourceCaption="(All)" count="0"/>
        <level uniqueName="[products_table].[Category].[Category]" sourceCaption="Category" count="8">
          <ranges>
            <range startItem="0">
              <i n="[products_table].[Category].&amp;[Alcoholic Beverage]" c="Alcoholic Beverage"/>
              <i n="[products_table].[Category].&amp;[Coffee]" c="Coffee"/>
              <i n="[products_table].[Category].&amp;[Energy Drink]" c="Energy Drink"/>
              <i n="[products_table].[Category].&amp;[Juice]" c="Juice"/>
              <i n="[products_table].[Category].&amp;[Soft Drink]" c="Soft Drink"/>
              <i n="[products_table].[Category].&amp;[Sports Drink]" c="Sports Drink"/>
              <i n="[products_table].[Category].&amp;[Tea]" c="Tea"/>
              <i n="[products_table].[Category].&amp;[Water]" c="Water"/>
            </range>
          </ranges>
        </level>
      </levels>
      <selections count="1">
        <selection n="[products_table].[Category].[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2966D93D-F4B3-497C-8DE8-FAD7B69F9BDF}" sourceName="[Date].[Month]">
  <pivotTables>
    <pivotTable tabId="12" name="Gender"/>
    <pivotTable tabId="12" name="PivotTable9"/>
    <pivotTable tabId="12" name="PivotTable10"/>
    <pivotTable tabId="12" name="ProductWeekDay"/>
  </pivotTables>
  <data>
    <olap pivotCacheId="489733571">
      <levels count="2">
        <level uniqueName="[Date].[Month].[(All)]" sourceCaption="(All)" count="0"/>
        <level uniqueName="[Date].[Month].[Month]" sourceCaption="Month" count="12">
          <ranges>
            <range startItem="0">
              <i n="[Date].[Month].&amp;[Jan]" c="Jan"/>
              <i n="[Date].[Month].&amp;[Feb]" c="Feb"/>
              <i n="[Date].[Month].&amp;[Mar]" c="Mar"/>
              <i n="[Date].[Month].&amp;[Apr]" c="Apr"/>
              <i n="[Date].[Month].&amp;[May]" c="May"/>
              <i n="[Date].[Month].&amp;[Jun]" c="Jun"/>
              <i n="[Date].[Month].&amp;[Jul]" c="Jul"/>
              <i n="[Date].[Month].&amp;[Aug]" c="Aug"/>
              <i n="[Date].[Month].&amp;[Sep]" c="Sep"/>
              <i n="[Date].[Month].&amp;[Oct]" c="Oct"/>
              <i n="[Date].[Month].&amp;[Nov]" c="Nov"/>
              <i n="[Date].[Month].&amp;[Dec]" c="Dec"/>
            </range>
          </ranges>
        </level>
      </levels>
      <selections count="1">
        <selection n="[Date].[Month].[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134DCB00-1174-4157-81FB-C426E3378F36}" cache="Slicer_Month" caption="Month" level="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1" xr10:uid="{0F0359F1-CAF9-4948-B919-0C8DF604F122}" cache="Slicer_Month2" caption="Month" level="1" style="Slicer Style 1 2" rowHeight="234950"/>
  <slicer name="Month 3" xr10:uid="{0020E194-3771-4B56-B772-EA39BA7B31BF}" cache="Slicer_Month2" caption="Month" level="1" style="Slicer Style 1 2" rowHeight="234950"/>
  <slicer name="Category" xr10:uid="{41345B98-6F27-42BD-A265-9D0FB5CAA8C3}" cache="Slicer_Category" caption="Category" level="1" style="Slicer Style 1 2" rowHeight="234950"/>
  <slicer name="Category 1" xr10:uid="{5705DF0B-E79E-435D-A4C0-AFD18A566611}" cache="Slicer_Category" caption="Category" level="1" style="Slicer Style 1 2"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2" xr10:uid="{B064E1DC-FCA8-44EC-991D-756FEE0DA14A}" cache="Slicer_Month1" caption="Filter By Month" columnCount="4" level="1" style="SlicerStyleLight3 2" rowHeight="54864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7.png"/></Relationships>
</file>

<file path=xl/webextensions/webextension1.xml><?xml version="1.0" encoding="utf-8"?>
<we:webextension xmlns:we="http://schemas.microsoft.com/office/webextensions/webextension/2010/11" id="{00000000-0008-0000-0600-000019000000}">
  <we:reference id="wa200004689" version="1.0.0.0" store="en-US" storeType="OMEX"/>
  <we:alternateReferences>
    <we:reference id="wa200004689" version="1.0.0.0" store="wa200004689" storeType="OMEX"/>
  </we:alternateReferences>
  <we:properties>
    <we:property name="SourceData" value="{&quot;pivotTable&quot;:&quot;PivotTable5&quot;,&quot;worksheetId&quot;:&quot;{A1A600D8-EC31-4251-8423-A3115184ED4C}&quot;}"/>
    <we:property name="ZBILicenseSettings" value="{&quot;userInfo&quot;:{&quot;name&quot;:&quot;HASNAA WAEL&quot;,&quot;email&quot;:&quot;hasnaawael208@gmail.com&quot;,&quot;userId&quot;:&quot;00000000-0000-0000-11a4-0e8e046934bf&quot;,&quot;organizationId&quot;:&quot;9188040d-6c67-4c5b-b112-36a304b66dad&quot;,&quot;isViewer&quot;:false,&quot;lastDisplayedOverlay&quot;:&quot;Wed, 24 Apr 2024 03:41:06 GMT&quot;}}"/>
    <we:property name="ZBITablesSettings" value="{&quot;proFeaturesEnabled&quot;:true,&quot;proFeaturesUnlocked&quot;:true,&quot;proFeaturesDisabledByUser&quot;:false,&quot;invert&quot;:false,&quot;suppressZeros&quot;:true,&quot;suppressNulls&quot;:true,&quot;suppressAbsoluteVariances&quot;:false,&quot;suppressEmptyColumns&quot;:false,&quot;showAsTable&quot;:false,&quot;showAdSlide&quot;:false,&quot;chartType&quot;:&quot;Actual / Absolute / Relative&quot;,&quot;groupsInColumns&quot;:false,&quot;showGridlines&quot;:true,&quot;showMajorGridlines&quot;:true,&quot;gridlineDensity&quot;:5,&quot;showGridlinesTable&quot;:true,&quot;gridlineDensityTable&quot;:1,&quot;fontSize&quot;:10,&quot;showTotals&quot;:0,&quot;showColumnTotals&quot;:false,&quot;columnTotalLabels&quot;:{},&quot;showRowGrandTotal&quot;:false,&quot;showColumnGrandTotal&quot;:false,&quot;freezeGrandTotal&quot;:true,&quot;grandTotalGap&quot;:false,&quot;rowGrandTotalLabel&quot;:&quot;Total&quot;,&quot;columnGrandTotalLabel&quot;:&quot;Total&quot;,&quot;absoluteChart&quot;:0,&quot;valueChart&quot;:1,&quot;valueChartIntegrated&quot;:false,&quot;onlyOneColumn&quot;:false,&quot;limitOutliers&quot;:false,&quot;minOutlierValue&quot;:null,&quot;maxOutlierValue&quot;:null,&quot;gapBetweenColumnsPercent&quot;:30,&quot;showPrefixes&quot;:true,&quot;columnSettings&quot;:{},&quot;categoryFormatSettings&quot;:{},&quot;columnTotalEmphasize&quot;:{},&quot;columnTotalEmphasizeTable&quot;:{},&quot;suppressLargeRelativeVariance&quot;:false,&quot;suppressLargeRelativeVarianceValue&quot;:100,&quot;valueHeader&quot;:null,&quot;referenceHeader&quot;:null,&quot;absoluteDifferenceHeader&quot;:null,&quot;relativeDifferenceHeader&quot;:null,&quot;secondReferenceHeader&quot;:null,&quot;secondAbsoluteDifferenceHeader&quot;:null,&quot;secondRelativeDifferenceHeader&quot;:null,&quot;thirdReferenceHeader&quot;:null,&quot;thirdAbsoluteDifferenceHeader&quot;:null,&quot;thirdRelativeDifferenceHeader&quot;:null,&quot;fourthReferenceHeader&quot;:null,&quot;fourthAbsoluteDifferenceHeader&quot;:null,&quot;fourthRelativeDifferenceHeader&quot;:null,&quot;fifthReferenceHeader&quot;:null,&quot;fifthAbsoluteDifferenceHeader&quot;:null,&quot;fifthRelativeDifferenceHeader&quot;:null,&quot;sixthReferenceHeader&quot;:null,&quot;sixthAbsoluteDifferenceHeader&quot;:null,&quot;sixthRelativeDifferenceHeader&quot;:null,&quot;seventhReferenceHeader&quot;:null,&quot;seventhAbsoluteDifferenceHeader&quot;:null,&quot;seventhRelativeDifferenceHeader&quot;:null,&quot;additionalMeasure1Header&quot;:null,&quot;additionalMeasure2Header&quot;:null,&quot;additionalMeasure3Header&quot;:null,&quot;additionalMeasure4Header&quot;:null,&quot;additionalMeasure5Header&quot;:null,&quot;additionalMeasure6Header&quot;:null,&quot;additionalMeasure7Header&quot;:null,&quot;additionalMeasure8Header&quot;:null,&quot;additionalMeasure9Header&quot;:null,&quot;additionalMeasure10Header&quot;:null,&quot;additionalMeasure11Header&quot;:null,&quot;additionalMeasure12Header&quot;:null,&quot;additionalMeasure13Header&quot;:null,&quot;additionalMeasure14Header&quot;:null,&quot;additionalMeasure15Header&quot;:null,&quot;additionalMeasure16Header&quot;:null,&quot;additionalMeasure17Header&quot;:null,&quot;additionalMeasure18Header&quot;:null,&quot;additionalMeasure19Header&quot;:null,&quot;additionalMeasure20Header&quot;:null,&quot;previousYear&quot;:&quot;Target&quot;,&quot;actual&quot;:&quot;Total Revenue&quot;,&quot;forecast&quot;:null,&quot;plan&quot;:null,&quot;plan2&quot;:null,&quot;plan3&quot;:null,&quot;forecast2&quot;:null,&quot;forecast3&quot;:null,&quot;actual-previousYear&quot;:&quot;Variance&quot;,&quot;actual-previousYear-percent&quot;:&quot;Variance%&quot;,&quot;previousYear-actual&quot;:null,&quot;previousYear-actual-percent&quot;:null,&quot;actual-forecast&quot;:null,&quot;actual-forecast-percent&quot;:null,&quot;forecast-actual&quot;:null,&quot;forecast-actual-percent&quot;:null,&quot;actual-plan&quot;:null,&quot;actual-plan-percent&quot;:null,&quot;plan-actual&quot;:null,&quot;plan-actual-percent&quot;:null,&quot;previousYear-forecast&quot;:null,&quot;previousYear-forecast-percent&quot;:null,&quot;forecast-previousYear&quot;:null,&quot;forecast-previousYear-percent&quot;:null,&quot;previousYear-plan&quot;:null,&quot;previousYear-plan-percent&quot;:null,&quot;plan-previousYear&quot;:null,&quot;plan-previousYear-percent&quot;:null,&quot;forecast-plan&quot;:null,&quot;forecast-plan-percent&quot;:null,&quot;plan-forecast&quot;:null,&quot;plan-forecast-percent&quot;:null,&quot;actual-plan2&quot;:null,&quot;actual-plan2-percent&quot;:null,&quot;actual-plan3&quot;:null,&quot;actual-plan3-percent&quot;:null,&quot;actual-forecast2&quot;:null,&quot;actual-forecast2-percent&quot;:null,&quot;actual-forecast3&quot;:null,&quot;actual-forecast3-percent&quot;:null,&quot;plan2-actual&quot;:null,&quot;plan2-actual-percent&quot;:null,&quot;plan3-actual&quot;:null,&quot;plan3-actual-percent&quot;:null,&quot;forecast2-actual&quot;:null,&quot;forecast2-actual-percent&quot;:null,&quot;forecast3-actual&quot;:null,&quot;forecast3-actual-percent&quot;:null,&quot;plan2-previousYear&quot;:null,&quot;plan2-previousYear-percent&quot;:null,&quot;plan3-previousYear&quot;:null,&quot;plan3-previousYear-percent&quot;:null,&quot;forecast2-previousYear&quot;:null,&quot;forecast2-previousYear-percent&quot;:null,&quot;forecast3-previousYear&quot;:null,&quot;forecast3-previousYear-percent&quot;:null,&quot;previousYear-plan2&quot;:null,&quot;previousYear-plan2-percent&quot;:null,&quot;previousYear-plan3&quot;:null,&quot;previousYear-plan3-percent&quot;:null,&quot;previousYear-forecast2&quot;:null,&quot;previousYear-forecast2-percent&quot;:null,&quot;previousYear-forecast3&quot;:null,&quot;previousYear-forecast3-percent&quot;:null,&quot;forecast-plan2&quot;:null,&quot;forecast-plan2-percent&quot;:null,&quot;forecast-plan3&quot;:null,&quot;forecast-plan3-percent&quot;:null,&quot;forecast2-plan&quot;:null,&quot;forecast2-plan-percent&quot;:null,&quot;forecast2-plan2&quot;:null,&quot;forecast2-plan2-percent&quot;:null,&quot;forecast2-plan3&quot;:null,&quot;forecast2-plan3-percent&quot;:null,&quot;forecast3-plan&quot;:null,&quot;forecast3-plan-percent&quot;:null,&quot;forecast3-plan2&quot;:null,&quot;forecast3-plan2-percent&quot;:null,&quot;forecast3-plan3&quot;:null,&quot;forecast3-plan3-percent&quot;:null,&quot;plan-forecast2&quot;:null,&quot;plan-forecast2-percent&quot;:null,&quot;plan-forecast3&quot;:null,&quot;plan-forecast3-percent&quot;:null,&quot;plan2-forecast&quot;:null,&quot;plan2-forecast-percent&quot;:null,&quot;plan2-forecast2&quot;:null,&quot;plan2-forecast2-percent&quot;:null,&quot;plan2-forecast3&quot;:null,&quot;plan2-forecast3-percent&quot;:null,&quot;plan3-forecast&quot;:null,&quot;plan3-forecast-percent&quot;:null,&quot;plan3-forecast2&quot;:null,&quot;plan3-forecast2-percent&quot;:null,&quot;plan3-forecast3&quot;:null,&quot;plan3-forecast3-percent&quot;:null,&quot;forecast-forecast2&quot;:null,&quot;forecast-forecast2-percent&quot;:null,&quot;forecast-forecast3&quot;:null,&quot;forecast-forecast3-percent&quot;:null,&quot;forecast2-forecast&quot;:null,&quot;forecast2-forecast-percent&quot;:null,&quot;forecast2-forecast3&quot;:null,&quot;forecast2-forecast3-percent&quot;:null,&quot;forecast3-forecast&quot;:null,&quot;forecast3-forecast-percent&quot;:null,&quot;forecast3-forecast2&quot;:null,&quot;forecast3-forecast2-percent&quot;:null,&quot;plan-plan2&quot;:null,&quot;plan-plan2-percent&quot;:null,&quot;plan-plan3&quot;:null,&quot;plan-plan3-percent&quot;:null,&quot;plan2-plan&quot;:null,&quot;plan2-plan-percent&quot;:null,&quot;plan2-plan3&quot;:null,&quot;plan2-plan3-percent&quot;:null,&quot;plan3-plan&quot;:null,&quot;plan3-plan-percent&quot;:null,&quot;plan3-plan2&quot;:null,&quot;plan3-plan2-percent&quot;:null,&quot;freezeHeaders&quot;:true,&quot;firstTimeShowingColumnAdder&quot;:true,&quot;showTitle&quot;:true,&quot;titleWrap&quot;:true,&quot;titleAlignment&quot;:&quot;left&quot;,&quot;titleFontSize&quot;:15,&quot;titleFontColor&quot;:&quot;#3D3F67&quot;,&quot;titleText&quot;:&quot;Total Revenue vs Total Target by Store Name&quot;,&quot;titleFontFamily&quot;:&quot;Calibri, helvetica, arial, sans-serif&quot;,&quot;freezeTitle&quot;:true,&quot;groupTitleAlignment&quot;:&quot;left&quot;,&quot;groupTitleFontSize&quot;:12,&quot;groupTitleFontColor&quot;:&quot;#000&quot;,&quot;groupTitleFontFamily&quot;:&quot;Calibri, helvetica, arial, sans-serif&quot;,&quot;groupTitleDisplayOptions&quot;:0,&quot;groupTitleWidth&quot;:50,&quot;showCategories&quot;:true,&quot;categoriesDisplayOptions&quot;:0,&quot;categoriesWidth&quot;:100,&quot;categoriesRowHeight&quot;:0,&quot;categoriesHeight&quot;:20,&quot;categoriesIndent&quot;:16,&quot;topNType&quot;:0,&quot;topNDataProperty&quot;:0,&quot;plottedDataProperties&quot;:[&quot;1&quot;,&quot;0&quot;,&quot;2&quot;,&quot;3&quot;],&quot;topNCategoriesToKeep&quot;:5,&quot;topNSettings&quot;:[],&quot;topNOtherLabel&quot;:&quot;Others&quot;,&quot;topNOtherShown&quot;:false,&quot;freezeCategories&quot;:true,&quot;showTopNForm&quot;:false,&quot;colorScheme&quot;:{&quot;positiveColor&quot;:&quot;#7aca00&quot;,&quot;negativeColor&quot;:&quot;#ff0000&quot;,&quot;neutralColor&quot;:&quot;#404040&quot;,&quot;markerColor&quot;:&quot;#000&quot;,&quot;lineColor&quot;:&quot;#404040&quot;,&quot;axisColor&quot;:&quot;#000&quot;,&quot;gridlineColor&quot;:&quot;#ccc&quot;,&quot;majorGridlineColor&quot;:&quot;#999&quot;,&quot;dotChartColor&quot;:&quot;#4080FF&quot;,&quot;useCustomScenarioColors&quot;:false,&quot;highlightColor&quot;:&quot;#0070C0&quot;},&quot;chartStyle&quot;:0,&quot;lightenOverlapped&quot;:true,&quot;varianceDisplayType&quot;:0,&quot;showDataLabels&quot;:true,&quot;labelFontColor&quot;:&quot;#000&quot;,&quot;displayUnits&quot;:&quot;Auto&quot;,&quot;showUnits&quot;:0,&quot;decimalPlaces&quot;:1,&quot;decimalPlacesPercentage&quot;:1,&quot;suppressSmallValues&quot;:true,&quot;labelFontSize&quot;:10,&quot;labelFontFamily&quot;:&quot;Calibri, helvetica, arial, sans-serif&quot;,&quot;integratedDifferenceLabel&quot;:1,&quot;labelPercentagePointUnit&quot;:&quot;pp&quot;,&quot;labelBackgroundTransparency&quot;:20,&quot;negativeValuesFormat&quot;:0,&quot;rightAlignNumbers&quot;:false,&quot;rightAlignParenthesisOffsetNormal&quot;:0,&quot;rightAlignParenthesisOffsetBold&quot;:0,&quot;showPercentageInLabel&quot;:false,&quot;sortColumnName&quot;:&quot;actual-previousYear&quot;,&quot;chartSort&quot;:1,&quot;categorySort&quot;:1,&quot;sortReferenceChart&quot;:null,&quot;company&quot;:&quot;Free version&quot;,&quot;expiryDate&quot;:null,&quot;disabledInViewMode&quot;:false,&quot;licenseKey&quot;:&quot;&quot;,&quot;lastLicenseCheck&quot;:&quot;&quot;,&quot;resultCategories&quot;:[],&quot;skippedCategories&quot;:[],&quot;flatResultCategories&quot;:[],&quot;invertedCategories&quot;:[],&quot;userOverrideCategories&quot;:[],&quot;highlightedCategories&quot;:[],&quot;highlightedCategoriesCustomColors&quot;:[],&quot;hasAutoResults&quot;:false,&quot;hasAutoInverts&quot;:false,&quot;userChangedExpandCollapse&quot;:false,&quot;invertedGroups&quot;:[],&quot;groupNames&quot;:{},&quot;groupNamesString&quot;:&quot;&quot;,&quot;allowInteractions&quot;:true,&quot;allowChartChange&quot;:true,&quot;allowSliderChange&quot;:true,&quot;allowVarianceCalculationChange&quot;:true,&quot;allowSortChange&quot;:true,&quot;allowExpandCollapseChange&quot;:true,&quot;allowExpandCollapseRowsChange&quot;:true,&quot;allowExpandCollapseColumnsChange&quot;:true,&quot;allowColumnOrderChange&quot;:true,&quot;focusModeFontZoomPercentage&quot;:150,&quot;enableMeasureDrillThrough&quot;:false,&quot;allowInteractiveCommentBox&quot;:true,&quot;analyticsDataProperty&quot;:0,&quot;showAverageLine&quot;:false,&quot;averageLineStyle&quot;:&quot;8,4&quot;,&quot;averageLineTransparency&quot;:0,&quot;averageLabelShow&quot;:true,&quot;averageLabelHorizontalPosition&quot;:1,&quot;averageLabelVerticalPosition&quot;:1,&quot;averageLabelUnits&quot;:&quot;Auto&quot;,&quot;averageLabelDecimalPlaces&quot;:1,&quot;averageLabelTextOption&quot;:0,&quot;averageLabelText&quot;:&quot;Avg.&quot;,&quot;showConstantLine&quot;:false,&quot;constantLineStyle&quot;:&quot;&quot;,&quot;constantLineValue&quot;:0,&quot;constantLineTransparency&quot;:0,&quot;constantLabelShow&quot;:true,&quot;constantLabelHorizontalPosition&quot;:1,&quot;constantLabelVerticalPosition&quot;:1,&quot;constantLabelUnits&quot;:&quot;Auto&quot;,&quot;constantLabelDecimalPlaces&quot;:1,&quot;constantLabelTextOption&quot;:0,&quot;constantLabelText&quot;:&quot;Const.&quot;,&quot;showMedianLine&quot;:false,&quot;medianLineStyle&quot;:&quot;8,4&quot;,&quot;medianLineTransparency&quot;:0,&quot;medianLabelShow&quot;:true,&quot;medianLabelHorizontalPosition&quot;:1,&quot;medianLabelVerticalPosition&quot;:1,&quot;medianLabelUnits&quot;:&quot;Auto&quot;,&quot;medianLabelDecimalPlaces&quot;:1,&quot;medianLabelTextOption&quot;:0,&quot;medianLabelText&quot;:&quot;Med.&quot;,&quot;showPercentileLine&quot;:false,&quot;percentileLineStyle&quot;:&quot;2,4&quot;,&quot;percentileLinePercent&quot;:90,&quot;percentileLineTransparency&quot;:0,&quot;percentileLabelShow&quot;:true,&quot;percentileLabelHorizontalPosition&quot;:1,&quot;percentileLabelVerticalPosition&quot;:1,&quot;percentileLabelUnits&quot;:&quot;Auto&quot;,&quot;percentileLabelDecimalPlaces&quot;:1,&quot;percentileLabelTextOption&quot;:0,&quot;percentileLabelText&quot;:&quot;Perc.&quot;,&quot;formulaCalculation&quot;:{&quot;formulas&quot;:[],&quot;expressionMappings&quot;:{},&quot;expressionElements&quot;:{},&quot;identityDataPoints&quot;:{}},&quot;showCommentBox&quot;:false,&quot;commentBoxCustomTitleStyle&quot;:false,&quot;commentBoxTitle&quot;:3,&quot;commentBoxTitleFontColor&quot;:&quot;#000&quot;,&quot;commentBoxTitleFontFamily&quot;:&quot;Calibri, helvetica, arial, sans-serif&quot;,&quot;commentBoxTitleFontSize&quot;:18,&quot;commentBoxCustomTextStyle&quot;:false,&quot;commentBoxTextFontColor&quot;:&quot;#000&quot;,&quot;commentBoxTextFontFamily&quot;:&quot;Calibri, helvetica, arial, sans-serif&quot;,&quot;commentBoxTextFontSize&quot;:16,&quot;columnSettingsString&quot;:&quot;{\&quot;actual\&quot;:{\&quot;invert\&quot;:false,\&quot;scaleGroup\&quot;:1,\&quot;format\&quot;:0,\&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2,\&quot;hidden\&quot;:false,\&quot;hiddenFromGroups\&quot;:[]}},\&quot;previousYear\&quot;:{\&quot;invert\&quot;:false,\&quot;scaleGroup\&quot;:1,\&quot;format\&quot;:0,\&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0,\&quot;hidden\&quot;:false,\&quot;hiddenFromGroups\&quot;:[]}},\&quot;actual-previousYear\&quot;:{\&quot;invert\&quot;:false,\&quot;scaleGroup\&quot;:1,\&quot;format\&quot;:1,\&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0,\&quot;hidden\&quot;:false,\&quot;hiddenFromGroups\&quot;:[]}},\&quot;actual-previousYear-percent\&quot;:{\&quot;invert\&quot;:false,\&quot;scaleGroup\&quot;:1,\&quot;format\&quot;:2,\&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0,\&quot;hidden\&quot;:false,\&quot;hiddenFromGroups\&quot;:[]}}}&quot;,&quot;categoryFormatSettingsString&quot;:&quot;&quot;,&quot;invertedTotalCategories&quot;:[],&quot;collapsedCategories&quot;:[],&quot;calculationsString&quot;:&quot;&quot;,&quot;minChartWidth&quot;:140,&quot;measure1Role&quot;:&quot;Values&quot;,&quot;measure2Role&quot;:&quot;PreviousYear&quot;,&quot;measure3Role&quot;:&quot;Plan&quot;,&quot;measure4Role&quot;:&quot;Forecast&quot;,&quot;measure5Role&quot;:&quot;Comments&quot;,&quot;measureRoles&quot;:[&quot;Values&quot;,&quot;PreviousYear&quot;],&quot;enableFiltering&quot;:true,&quot;viewMode&quot;:1,&quot;commentBoxPlacement&quot;:0,&quot;commentBoxSize&quot;:&quot;0.66&quot;,&quot;commentBoxPadding&quot;:10,&quot;commentBoxListHorizontal&quot;:false,&quot;commentBoxItemsMargin&quot;:10,&quot;commentBoxBorderWidth&quot;:0,&quot;commentBoxBorderColor&quot;:&quot;#808080&quot;,&quot;commentBoxBorderRadius&quot;:0,&quot;commentBoxShadow&quot;:false,&quot;commentBoxBackgroundColor&quot;:&quot;#ffffff00&quot;,&quot;commentBoxVarianceIcon&quot;:2,&quot;commentBoxShowVariance&quot;:1,&quot;showCrossTables&quot;:false,&quot;commentMarkersDataProperties&quot;:{},&quot;usedMeasuresCount&quot;:2,&quot;valueScenario&quot;:0,&quot;secondValueScenario&quot;:0,&quot;thirdValueScenario&quot;:0,&quot;fourthValueScenario&quot;:0,&quot;fifthValueScenario&quot;:0,&quot;sixthValueScenario&quot;:0,&quot;seventhValueScenario&quot;:0,&quot;valuePosition&quot;:0,&quot;secondValuePosition&quot;:0,&quot;thirdValuePosition&quot;:0,&quot;fourthValuePosition&quot;:0,&quot;fifthValuePosition&quot;:0,&quot;sixthValuePosition&quot;:0,&quot;seventhValuePosition&quot;:0,&quot;referenceScenario&quot;:1,&quot;secondReferenceScenario&quot;:1,&quot;thirdReferenceScenario&quot;:1,&quot;fourthReferenceScenario&quot;:1,&quot;fifthReferenceScenario&quot;:1,&quot;sixthReferenceScenario&quot;:1,&quot;seventhReferenceScenario&quot;:1,&quot;referencePosition&quot;:null,&quot;secondReferencePosition&quot;:null,&quot;thirdReferencePosition&quot;:null,&quot;fourthReferencePosition&quot;:null,&quot;fifthReferencePosition&quot;:null,&quot;sixthReferencePosition&quot;:null,&quot;seventhReferencePosition&quot;:null,&quot;calculations&quot;:[],&quot;scenarioOptions&quot;:{&quot;value&quot;:{&quot;index&quot;:0,&quot;scenario&quot;:0,&quot;fieldName&quot;:&quot;Total Revenue&quot;,&quot;position&quot;:null},&quot;reference&quot;:{&quot;index&quot;:1,&quot;scenario&quot;:1,&quot;fieldName&quot;:&quot;Total Target&quot;,&quot;position&quot;:null},&quot;secondReference&quot;:{&quot;index&quot;:null,&quot;scenario&quot;:null,&quot;fieldName&quot;:&quot;&quot;,&quot;position&quot;:null},&quot;thirdReference&quot;:{&quot;index&quot;:null,&quot;scenario&quot;:null,&quot;fieldName&quot;:&quot;&quot;,&quot;position&quot;:null},&quot;fourthReference&quot;:{&quot;index&quot;:null,&quot;scenario&quot;:null,&quot;fieldName&quot;:&quot;&quot;,&quot;position&quot;:null},&quot;fifthReference&quot;:{&quot;index&quot;:null,&quot;scenario&quot;:null,&quot;fieldName&quot;:&quot;&quot;,&quot;position&quot;:null},&quot;sixthReference&quot;:{&quot;index&quot;:null,&quot;scenario&quot;:null,&quot;fieldName&quot;:&quot;&quot;,&quot;position&quot;:null},&quot;seventhReference&quot;:{&quot;index&quot;:null,&quot;scenario&quot;:null,&quot;fieldName&quot;:&quot;&quot;,&quot;position&quot;:null},&quot;additionalMeasures&quot;:[],&quot;tooltips&quot;:[],&quot;comments&quot;:[]},&quot;dragStarted&quot;:false}"/>
  </we:properties>
  <we:bindings>
    <we:binding id="tablesPivotTableDataChangeEvent" type="matrix" appref="{87C12257-B175-409A-B1BE-ABFF7BD7A6BE}"/>
  </we:bindings>
  <we:snapshot xmlns:r="http://schemas.openxmlformats.org/officeDocument/2006/relationships" r:embed="rId1"/>
</we:webextension>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1.bin"/><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printerSettings" Target="../printerSettings/printerSettings2.bin"/><Relationship Id="rId5" Type="http://schemas.openxmlformats.org/officeDocument/2006/relationships/pivotTable" Target="../pivotTables/pivotTable9.xml"/><Relationship Id="rId4" Type="http://schemas.openxmlformats.org/officeDocument/2006/relationships/pivotTable" Target="../pivotTables/pivotTable8.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7.xml"/><Relationship Id="rId13" Type="http://schemas.openxmlformats.org/officeDocument/2006/relationships/pivotTable" Target="../pivotTables/pivotTable22.xml"/><Relationship Id="rId3" Type="http://schemas.openxmlformats.org/officeDocument/2006/relationships/pivotTable" Target="../pivotTables/pivotTable12.xml"/><Relationship Id="rId7" Type="http://schemas.openxmlformats.org/officeDocument/2006/relationships/pivotTable" Target="../pivotTables/pivotTable16.xml"/><Relationship Id="rId12" Type="http://schemas.openxmlformats.org/officeDocument/2006/relationships/pivotTable" Target="../pivotTables/pivotTable21.xml"/><Relationship Id="rId2" Type="http://schemas.openxmlformats.org/officeDocument/2006/relationships/pivotTable" Target="../pivotTables/pivotTable11.xml"/><Relationship Id="rId16" Type="http://schemas.openxmlformats.org/officeDocument/2006/relationships/printerSettings" Target="../printerSettings/printerSettings3.bin"/><Relationship Id="rId1" Type="http://schemas.openxmlformats.org/officeDocument/2006/relationships/pivotTable" Target="../pivotTables/pivotTable10.xml"/><Relationship Id="rId6" Type="http://schemas.openxmlformats.org/officeDocument/2006/relationships/pivotTable" Target="../pivotTables/pivotTable15.xml"/><Relationship Id="rId11" Type="http://schemas.openxmlformats.org/officeDocument/2006/relationships/pivotTable" Target="../pivotTables/pivotTable20.xml"/><Relationship Id="rId5" Type="http://schemas.openxmlformats.org/officeDocument/2006/relationships/pivotTable" Target="../pivotTables/pivotTable14.xml"/><Relationship Id="rId15" Type="http://schemas.openxmlformats.org/officeDocument/2006/relationships/pivotTable" Target="../pivotTables/pivotTable24.xml"/><Relationship Id="rId10" Type="http://schemas.openxmlformats.org/officeDocument/2006/relationships/pivotTable" Target="../pivotTables/pivotTable19.xml"/><Relationship Id="rId4" Type="http://schemas.openxmlformats.org/officeDocument/2006/relationships/pivotTable" Target="../pivotTables/pivotTable13.xml"/><Relationship Id="rId9" Type="http://schemas.openxmlformats.org/officeDocument/2006/relationships/pivotTable" Target="../pivotTables/pivotTable18.xml"/><Relationship Id="rId14" Type="http://schemas.openxmlformats.org/officeDocument/2006/relationships/pivotTable" Target="../pivotTables/pivotTable23.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3.xml"/><Relationship Id="rId5" Type="http://schemas.openxmlformats.org/officeDocument/2006/relationships/ctrlProp" Target="../ctrlProps/ctrlProp2.xml"/><Relationship Id="rId10" Type="http://schemas.microsoft.com/office/2007/relationships/slicer" Target="../slicers/slicer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microsoft.com/office/2007/relationships/slicer" Target="../slicers/slicer3.xml"/></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600D8-EC31-4251-8423-A3115184ED4C}">
  <sheetPr codeName="Sheet1"/>
  <dimension ref="B1:V21"/>
  <sheetViews>
    <sheetView workbookViewId="0">
      <selection activeCell="B34" sqref="B34"/>
    </sheetView>
  </sheetViews>
  <sheetFormatPr defaultRowHeight="14.4" x14ac:dyDescent="0.3"/>
  <cols>
    <col min="2" max="2" width="13.5546875" bestFit="1" customWidth="1"/>
    <col min="3" max="3" width="13.109375" bestFit="1" customWidth="1"/>
    <col min="4" max="4" width="11" bestFit="1" customWidth="1"/>
    <col min="5" max="5" width="15.109375" bestFit="1" customWidth="1"/>
    <col min="6" max="6" width="13.109375" bestFit="1" customWidth="1"/>
    <col min="7" max="7" width="11.77734375" bestFit="1" customWidth="1"/>
    <col min="8" max="8" width="13.6640625" bestFit="1" customWidth="1"/>
    <col min="9" max="9" width="9.109375" bestFit="1" customWidth="1"/>
    <col min="10" max="10" width="13.21875" bestFit="1" customWidth="1"/>
    <col min="11" max="11" width="10.88671875" bestFit="1" customWidth="1"/>
    <col min="12" max="12" width="11" bestFit="1" customWidth="1"/>
    <col min="13" max="13" width="11" style="46" bestFit="1" customWidth="1"/>
    <col min="15" max="15" width="13.5546875" bestFit="1" customWidth="1"/>
    <col min="16" max="16" width="13.109375" bestFit="1" customWidth="1"/>
    <col min="17" max="17" width="11" bestFit="1" customWidth="1"/>
    <col min="18" max="18" width="16.109375" bestFit="1" customWidth="1"/>
    <col min="19" max="24" width="11" bestFit="1" customWidth="1"/>
  </cols>
  <sheetData>
    <row r="1" spans="2:22" x14ac:dyDescent="0.3">
      <c r="G1" s="48" t="s">
        <v>234</v>
      </c>
      <c r="R1" s="48" t="s">
        <v>235</v>
      </c>
    </row>
    <row r="3" spans="2:22" x14ac:dyDescent="0.3">
      <c r="B3" t="s">
        <v>0</v>
      </c>
      <c r="C3" t="s">
        <v>1</v>
      </c>
      <c r="D3" t="s">
        <v>2</v>
      </c>
      <c r="E3" t="s">
        <v>3</v>
      </c>
      <c r="F3" s="12" t="s">
        <v>4</v>
      </c>
      <c r="G3" t="s">
        <v>5</v>
      </c>
      <c r="H3" t="s">
        <v>6</v>
      </c>
      <c r="I3" t="s">
        <v>7</v>
      </c>
      <c r="J3" t="s">
        <v>8</v>
      </c>
      <c r="K3" t="s">
        <v>9</v>
      </c>
      <c r="L3" s="12" t="s">
        <v>10</v>
      </c>
      <c r="P3" t="s">
        <v>0</v>
      </c>
      <c r="Q3" t="s">
        <v>10</v>
      </c>
      <c r="T3">
        <f>O3</f>
        <v>0</v>
      </c>
      <c r="U3" t="str">
        <f>P3</f>
        <v>Total Revenue</v>
      </c>
      <c r="V3" t="str">
        <f>Q3</f>
        <v>Total Target</v>
      </c>
    </row>
    <row r="4" spans="2:22" x14ac:dyDescent="0.3">
      <c r="B4" s="12">
        <v>5446809.4700000202</v>
      </c>
      <c r="C4" s="12">
        <v>3149297.4099999927</v>
      </c>
      <c r="D4" s="12">
        <v>2297512.0600000275</v>
      </c>
      <c r="E4" s="2">
        <v>0.42180878047126164</v>
      </c>
      <c r="F4" s="13">
        <v>20000</v>
      </c>
      <c r="G4" s="12">
        <v>438297.51000000123</v>
      </c>
      <c r="H4" s="2">
        <v>8.0468669303389667E-2</v>
      </c>
      <c r="I4" s="13">
        <v>100</v>
      </c>
      <c r="J4" s="13">
        <v>606148</v>
      </c>
      <c r="K4" s="13">
        <v>48662</v>
      </c>
      <c r="L4" s="12">
        <v>5254990</v>
      </c>
      <c r="O4" s="6" t="s">
        <v>12</v>
      </c>
      <c r="P4" s="1">
        <v>546574.63</v>
      </c>
      <c r="Q4" s="1">
        <v>422011</v>
      </c>
      <c r="T4" t="str">
        <f t="shared" ref="T4:T13" si="0">O4</f>
        <v>Barron-Fleming</v>
      </c>
      <c r="U4">
        <f t="shared" ref="U4:U13" si="1">P4</f>
        <v>546574.63</v>
      </c>
      <c r="V4">
        <f t="shared" ref="V4:V13" si="2">Q4</f>
        <v>422011</v>
      </c>
    </row>
    <row r="5" spans="2:22" x14ac:dyDescent="0.3">
      <c r="O5" s="6" t="s">
        <v>13</v>
      </c>
      <c r="P5" s="1">
        <v>526187</v>
      </c>
      <c r="Q5" s="1">
        <v>600510</v>
      </c>
      <c r="T5" t="str">
        <f t="shared" si="0"/>
        <v>Berg-Trujillo</v>
      </c>
      <c r="U5">
        <f t="shared" si="1"/>
        <v>526187</v>
      </c>
      <c r="V5">
        <f t="shared" si="2"/>
        <v>600510</v>
      </c>
    </row>
    <row r="6" spans="2:22" x14ac:dyDescent="0.3">
      <c r="O6" s="6" t="s">
        <v>14</v>
      </c>
      <c r="P6" s="1">
        <v>548423.81999999995</v>
      </c>
      <c r="Q6" s="1">
        <v>418186</v>
      </c>
      <c r="T6" t="str">
        <f t="shared" si="0"/>
        <v>Lee-Myers</v>
      </c>
      <c r="U6">
        <f t="shared" si="1"/>
        <v>548423.81999999995</v>
      </c>
      <c r="V6">
        <f t="shared" si="2"/>
        <v>418186</v>
      </c>
    </row>
    <row r="7" spans="2:22" x14ac:dyDescent="0.3">
      <c r="B7" t="s">
        <v>0</v>
      </c>
      <c r="C7" t="s">
        <v>1</v>
      </c>
      <c r="D7" t="s">
        <v>2</v>
      </c>
      <c r="E7" t="s">
        <v>3</v>
      </c>
      <c r="F7" s="12" t="s">
        <v>4</v>
      </c>
      <c r="G7" t="s">
        <v>5</v>
      </c>
      <c r="H7" t="s">
        <v>6</v>
      </c>
      <c r="I7" t="s">
        <v>7</v>
      </c>
      <c r="J7" t="s">
        <v>8</v>
      </c>
      <c r="K7" t="s">
        <v>9</v>
      </c>
      <c r="L7" s="12" t="s">
        <v>10</v>
      </c>
      <c r="O7" s="6" t="s">
        <v>15</v>
      </c>
      <c r="P7" s="1">
        <v>545095.25999999989</v>
      </c>
      <c r="Q7" s="1">
        <v>419431</v>
      </c>
      <c r="R7" s="7" t="s">
        <v>23</v>
      </c>
      <c r="T7" t="str">
        <f t="shared" si="0"/>
        <v>Lopez</v>
      </c>
      <c r="U7">
        <f t="shared" si="1"/>
        <v>545095.25999999989</v>
      </c>
      <c r="V7">
        <f t="shared" si="2"/>
        <v>419431</v>
      </c>
    </row>
    <row r="8" spans="2:22" x14ac:dyDescent="0.3">
      <c r="B8" s="12">
        <v>5446809.4700000202</v>
      </c>
      <c r="C8" s="12">
        <v>3149297.4099999927</v>
      </c>
      <c r="D8" s="12">
        <v>2297512.0600000275</v>
      </c>
      <c r="E8" s="2">
        <v>0.42180878047126164</v>
      </c>
      <c r="F8" s="13">
        <v>20000</v>
      </c>
      <c r="G8" s="12">
        <v>438297.51000000123</v>
      </c>
      <c r="H8" s="2">
        <v>8.0468669303389667E-2</v>
      </c>
      <c r="I8" s="13">
        <v>100</v>
      </c>
      <c r="J8" s="13">
        <v>606148</v>
      </c>
      <c r="K8" s="13">
        <v>48662</v>
      </c>
      <c r="L8" s="12">
        <v>5254990</v>
      </c>
      <c r="O8" s="6" t="s">
        <v>16</v>
      </c>
      <c r="P8" s="1">
        <v>536475.9</v>
      </c>
      <c r="Q8" s="1">
        <v>601307</v>
      </c>
      <c r="R8" s="8" t="s">
        <v>24</v>
      </c>
      <c r="T8" t="str">
        <f t="shared" si="0"/>
        <v>Martinez</v>
      </c>
      <c r="U8">
        <f t="shared" si="1"/>
        <v>536475.9</v>
      </c>
      <c r="V8">
        <f t="shared" si="2"/>
        <v>601307</v>
      </c>
    </row>
    <row r="9" spans="2:22" x14ac:dyDescent="0.3">
      <c r="O9" s="6" t="s">
        <v>17</v>
      </c>
      <c r="P9" s="1">
        <v>547475.30000000005</v>
      </c>
      <c r="Q9" s="1">
        <v>646080</v>
      </c>
      <c r="R9" s="9" t="s">
        <v>25</v>
      </c>
      <c r="T9" t="str">
        <f t="shared" si="0"/>
        <v>Miller</v>
      </c>
      <c r="U9">
        <f t="shared" si="1"/>
        <v>547475.30000000005</v>
      </c>
      <c r="V9">
        <f t="shared" si="2"/>
        <v>646080</v>
      </c>
    </row>
    <row r="10" spans="2:22" x14ac:dyDescent="0.3">
      <c r="B10" s="5" t="s">
        <v>11</v>
      </c>
      <c r="C10" t="s">
        <v>0</v>
      </c>
      <c r="D10" s="12" t="s">
        <v>10</v>
      </c>
      <c r="O10" s="6" t="s">
        <v>18</v>
      </c>
      <c r="P10" s="1">
        <v>565168.15000000014</v>
      </c>
      <c r="Q10" s="1">
        <v>445958</v>
      </c>
      <c r="R10" s="10" t="s">
        <v>26</v>
      </c>
      <c r="T10" t="str">
        <f t="shared" si="0"/>
        <v>Myers-Lopez</v>
      </c>
      <c r="U10">
        <f t="shared" si="1"/>
        <v>565168.15000000014</v>
      </c>
      <c r="V10">
        <f t="shared" si="2"/>
        <v>445958</v>
      </c>
    </row>
    <row r="11" spans="2:22" x14ac:dyDescent="0.3">
      <c r="B11" s="6" t="s">
        <v>12</v>
      </c>
      <c r="C11" s="12">
        <v>546574.63</v>
      </c>
      <c r="D11" s="12">
        <v>422011</v>
      </c>
      <c r="O11" s="6" t="s">
        <v>19</v>
      </c>
      <c r="P11" s="1">
        <v>536180.92999999993</v>
      </c>
      <c r="Q11" s="1">
        <v>711271</v>
      </c>
      <c r="R11" s="10" t="s">
        <v>26</v>
      </c>
      <c r="T11" t="str">
        <f t="shared" si="0"/>
        <v>Novak PLC</v>
      </c>
      <c r="U11">
        <f t="shared" si="1"/>
        <v>536180.92999999993</v>
      </c>
      <c r="V11">
        <f t="shared" si="2"/>
        <v>711271</v>
      </c>
    </row>
    <row r="12" spans="2:22" x14ac:dyDescent="0.3">
      <c r="B12" s="6" t="s">
        <v>13</v>
      </c>
      <c r="C12" s="12">
        <v>526187</v>
      </c>
      <c r="D12" s="12">
        <v>600510</v>
      </c>
      <c r="O12" s="6" t="s">
        <v>20</v>
      </c>
      <c r="P12" s="1">
        <v>537047.05999999982</v>
      </c>
      <c r="Q12" s="1">
        <v>485684</v>
      </c>
      <c r="R12" s="10" t="s">
        <v>26</v>
      </c>
      <c r="T12" t="str">
        <f t="shared" si="0"/>
        <v>Thomas</v>
      </c>
      <c r="U12">
        <f t="shared" si="1"/>
        <v>537047.05999999982</v>
      </c>
      <c r="V12">
        <f t="shared" si="2"/>
        <v>485684</v>
      </c>
    </row>
    <row r="13" spans="2:22" x14ac:dyDescent="0.3">
      <c r="B13" s="6" t="s">
        <v>14</v>
      </c>
      <c r="C13" s="12">
        <v>548423.81999999995</v>
      </c>
      <c r="D13" s="12">
        <v>418186</v>
      </c>
      <c r="O13" s="6" t="s">
        <v>21</v>
      </c>
      <c r="P13" s="1">
        <v>558181.42000000004</v>
      </c>
      <c r="Q13" s="1">
        <v>504552</v>
      </c>
      <c r="R13" s="10" t="s">
        <v>26</v>
      </c>
      <c r="T13" t="str">
        <f t="shared" si="0"/>
        <v>Valdez</v>
      </c>
      <c r="U13">
        <f t="shared" si="1"/>
        <v>558181.42000000004</v>
      </c>
      <c r="V13">
        <f t="shared" si="2"/>
        <v>504552</v>
      </c>
    </row>
    <row r="14" spans="2:22" x14ac:dyDescent="0.3">
      <c r="B14" s="6" t="s">
        <v>15</v>
      </c>
      <c r="C14" s="12">
        <v>545095.25999999989</v>
      </c>
      <c r="D14" s="12">
        <v>419431</v>
      </c>
      <c r="O14" s="6" t="s">
        <v>22</v>
      </c>
      <c r="P14" s="1">
        <v>5446809.4700000202</v>
      </c>
      <c r="Q14" s="1">
        <v>5254990</v>
      </c>
      <c r="R14" s="10" t="s">
        <v>26</v>
      </c>
    </row>
    <row r="15" spans="2:22" x14ac:dyDescent="0.3">
      <c r="B15" s="6" t="s">
        <v>16</v>
      </c>
      <c r="C15" s="12">
        <v>536475.9</v>
      </c>
      <c r="D15" s="12">
        <v>601307</v>
      </c>
    </row>
    <row r="16" spans="2:22" x14ac:dyDescent="0.3">
      <c r="B16" s="6" t="s">
        <v>17</v>
      </c>
      <c r="C16" s="12">
        <v>547475.30000000005</v>
      </c>
      <c r="D16" s="12">
        <v>646080</v>
      </c>
      <c r="G16" t="s">
        <v>0</v>
      </c>
      <c r="H16" t="s">
        <v>10</v>
      </c>
      <c r="J16" t="s">
        <v>41</v>
      </c>
    </row>
    <row r="17" spans="2:10" x14ac:dyDescent="0.3">
      <c r="B17" s="6" t="s">
        <v>18</v>
      </c>
      <c r="C17" s="12">
        <v>565168.15000000014</v>
      </c>
      <c r="D17" s="12">
        <v>445958</v>
      </c>
      <c r="G17" s="12">
        <f>B8</f>
        <v>5446809.4700000202</v>
      </c>
      <c r="H17" s="12">
        <f>L8</f>
        <v>5254990</v>
      </c>
      <c r="J17" s="14">
        <f>(G17-H17)/H17</f>
        <v>3.6502347292767488E-2</v>
      </c>
    </row>
    <row r="18" spans="2:10" x14ac:dyDescent="0.3">
      <c r="B18" s="6" t="s">
        <v>19</v>
      </c>
      <c r="C18" s="12">
        <v>536180.92999999993</v>
      </c>
      <c r="D18" s="12">
        <v>711271</v>
      </c>
    </row>
    <row r="19" spans="2:10" x14ac:dyDescent="0.3">
      <c r="B19" s="6" t="s">
        <v>20</v>
      </c>
      <c r="C19" s="12">
        <v>537047.05999999982</v>
      </c>
      <c r="D19" s="12">
        <v>485684</v>
      </c>
      <c r="J19" s="15"/>
    </row>
    <row r="20" spans="2:10" x14ac:dyDescent="0.3">
      <c r="B20" s="6" t="s">
        <v>21</v>
      </c>
      <c r="C20" s="12">
        <v>558181.42000000004</v>
      </c>
      <c r="D20" s="12">
        <v>504552</v>
      </c>
      <c r="G20" t="s">
        <v>40</v>
      </c>
      <c r="J20" s="16"/>
    </row>
    <row r="21" spans="2:10" ht="18" x14ac:dyDescent="0.35">
      <c r="B21" s="6" t="s">
        <v>22</v>
      </c>
      <c r="C21" s="12">
        <v>5446809.4700000202</v>
      </c>
      <c r="D21" s="12">
        <v>5254990</v>
      </c>
      <c r="G21" s="17" t="str">
        <f>IF((G17-H17)/H17&gt;0,"▲"&amp;TEXT((G17-H17)/H17,"+0.0%;-0.0%"),"▼"&amp;TEXT((G17-H17)/H17,"+0.0%;-0.0%"))</f>
        <v>▲+3.7%</v>
      </c>
    </row>
  </sheetData>
  <conditionalFormatting sqref="G21">
    <cfRule type="expression" dxfId="80" priority="1">
      <formula>$J$17&gt;0</formula>
    </cfRule>
    <cfRule type="expression" dxfId="79" priority="2">
      <formula>$J$17&lt;0</formula>
    </cfRule>
  </conditionalFormatting>
  <pageMargins left="0.7" right="0.7" top="0.75" bottom="0.75" header="0.3" footer="0.3"/>
  <pageSetup orientation="portrait" r:id="rId5"/>
  <extLst>
    <ext xmlns:x15="http://schemas.microsoft.com/office/spreadsheetml/2010/11/main" uri="{F7C9EE02-42E1-4005-9D12-6889AFFD525C}">
      <x15:webExtensions xmlns:xm="http://schemas.microsoft.com/office/excel/2006/main">
        <x15:webExtension appRef="{87C12257-B175-409A-B1BE-ABFF7BD7A6BE}">
          <xm:f>'A1 '!$B$10:$D$21</xm:f>
        </x15:webExtension>
      </x15:webExtens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37713-563D-4882-A6C3-248C6D2CF0DD}">
  <sheetPr codeName="Sheet2"/>
  <dimension ref="B1:AI29"/>
  <sheetViews>
    <sheetView topLeftCell="B1" zoomScale="58" zoomScaleNormal="58" workbookViewId="0">
      <selection activeCell="H35" sqref="H35"/>
    </sheetView>
  </sheetViews>
  <sheetFormatPr defaultRowHeight="14.4" x14ac:dyDescent="0.3"/>
  <cols>
    <col min="2" max="2" width="9" bestFit="1" customWidth="1"/>
    <col min="3" max="3" width="13.109375" bestFit="1" customWidth="1"/>
    <col min="4" max="4" width="11" bestFit="1" customWidth="1"/>
    <col min="6" max="6" width="10.6640625" bestFit="1" customWidth="1"/>
    <col min="7" max="7" width="12.6640625" bestFit="1" customWidth="1"/>
    <col min="8" max="8" width="10.88671875" bestFit="1" customWidth="1"/>
    <col min="14" max="14" width="13.109375" bestFit="1" customWidth="1"/>
    <col min="15" max="15" width="11" bestFit="1" customWidth="1"/>
    <col min="17" max="17" width="8.88671875" style="32"/>
    <col min="19" max="19" width="12.109375" bestFit="1" customWidth="1"/>
    <col min="20" max="20" width="13.109375" bestFit="1" customWidth="1"/>
    <col min="21" max="21" width="14.109375" bestFit="1" customWidth="1"/>
    <col min="22" max="22" width="8.88671875" style="32"/>
    <col min="24" max="24" width="9.6640625" bestFit="1" customWidth="1"/>
    <col min="25" max="25" width="13.109375" bestFit="1" customWidth="1"/>
    <col min="26" max="26" width="14.109375" bestFit="1" customWidth="1"/>
    <col min="29" max="29" width="8.88671875" style="46"/>
    <col min="32" max="32" width="11.21875" bestFit="1" customWidth="1"/>
    <col min="33" max="33" width="13.109375" bestFit="1" customWidth="1"/>
    <col min="34" max="34" width="14.109375" bestFit="1" customWidth="1"/>
  </cols>
  <sheetData>
    <row r="1" spans="2:34" x14ac:dyDescent="0.3">
      <c r="F1" s="48" t="s">
        <v>234</v>
      </c>
      <c r="T1" s="48" t="s">
        <v>236</v>
      </c>
      <c r="Y1" s="48" t="s">
        <v>237</v>
      </c>
      <c r="AG1" s="48" t="s">
        <v>238</v>
      </c>
    </row>
    <row r="5" spans="2:34" x14ac:dyDescent="0.3">
      <c r="B5" s="18" t="s">
        <v>42</v>
      </c>
      <c r="C5" s="20" t="s">
        <v>0</v>
      </c>
      <c r="D5" s="20" t="s">
        <v>10</v>
      </c>
      <c r="F5" s="19" t="str">
        <f>B5</f>
        <v>Month</v>
      </c>
      <c r="G5" s="19" t="str">
        <f>C5</f>
        <v>Total Revenue</v>
      </c>
      <c r="H5" s="19" t="str">
        <f>D5</f>
        <v>Total Target</v>
      </c>
      <c r="I5" s="19" t="s">
        <v>43</v>
      </c>
      <c r="K5" s="19" t="str">
        <f>F5</f>
        <v>Month</v>
      </c>
      <c r="L5" s="19" t="s">
        <v>40</v>
      </c>
      <c r="N5" s="20" t="s">
        <v>0</v>
      </c>
      <c r="O5" s="20" t="s">
        <v>10</v>
      </c>
      <c r="P5" t="s">
        <v>40</v>
      </c>
      <c r="S5" s="18" t="s">
        <v>46</v>
      </c>
      <c r="T5" s="20" t="s">
        <v>0</v>
      </c>
      <c r="U5" s="19" t="s">
        <v>49</v>
      </c>
      <c r="X5" s="18" t="s">
        <v>52</v>
      </c>
      <c r="Y5" s="20" t="s">
        <v>0</v>
      </c>
      <c r="Z5" s="19" t="s">
        <v>49</v>
      </c>
    </row>
    <row r="6" spans="2:34" x14ac:dyDescent="0.3">
      <c r="B6" s="19" t="s">
        <v>32</v>
      </c>
      <c r="C6" s="20">
        <v>444162.52000000014</v>
      </c>
      <c r="D6" s="20">
        <v>439042</v>
      </c>
      <c r="F6" s="19" t="str">
        <f t="shared" ref="F6:F17" si="0">B6</f>
        <v>Jan</v>
      </c>
      <c r="G6" s="20">
        <f t="shared" ref="G6:G17" si="1">C6</f>
        <v>444162.52000000014</v>
      </c>
      <c r="H6" s="20">
        <f t="shared" ref="H6:H17" si="2">D6</f>
        <v>439042</v>
      </c>
      <c r="I6" s="20" t="str">
        <f t="shared" ref="I6:I17" si="3">IF(G6=Large_1,G6,IF(G6=Large_2,G6,""))</f>
        <v/>
      </c>
      <c r="K6" s="19" t="str">
        <f t="shared" ref="K6:K17" si="4">F6</f>
        <v>Jan</v>
      </c>
      <c r="L6" s="21">
        <f>(G6-H6)/H6</f>
        <v>1.1662938853230749E-2</v>
      </c>
      <c r="N6" s="20">
        <v>5446809.4700000202</v>
      </c>
      <c r="O6" s="20">
        <v>5254990</v>
      </c>
      <c r="P6" s="14">
        <f>(N6-O6)/O6</f>
        <v>3.6502347292767488E-2</v>
      </c>
      <c r="S6" s="19" t="s">
        <v>47</v>
      </c>
      <c r="T6" s="20">
        <v>3894278.1300000134</v>
      </c>
      <c r="U6" s="22">
        <v>0.7149649995008911</v>
      </c>
      <c r="X6" s="19" t="s">
        <v>53</v>
      </c>
      <c r="Y6" s="20">
        <v>1336248.3099999984</v>
      </c>
      <c r="Z6" s="21"/>
    </row>
    <row r="7" spans="2:34" x14ac:dyDescent="0.3">
      <c r="B7" s="19" t="s">
        <v>31</v>
      </c>
      <c r="C7" s="20">
        <v>423741.52000000037</v>
      </c>
      <c r="D7" s="20">
        <v>431279</v>
      </c>
      <c r="F7" s="19" t="str">
        <f t="shared" si="0"/>
        <v>Feb</v>
      </c>
      <c r="G7" s="20">
        <f t="shared" si="1"/>
        <v>423741.52000000037</v>
      </c>
      <c r="H7" s="20">
        <f t="shared" si="2"/>
        <v>431279</v>
      </c>
      <c r="I7" s="20" t="str">
        <f t="shared" si="3"/>
        <v/>
      </c>
      <c r="K7" s="19" t="str">
        <f t="shared" si="4"/>
        <v>Feb</v>
      </c>
      <c r="L7" s="21">
        <f t="shared" ref="L7:L17" si="5">(G7-H7)/H7</f>
        <v>-1.7477039225187483E-2</v>
      </c>
      <c r="S7" s="19" t="s">
        <v>48</v>
      </c>
      <c r="T7" s="20">
        <v>1552531.3400000015</v>
      </c>
      <c r="U7" s="22">
        <v>0.2850350004991079</v>
      </c>
      <c r="X7" s="19" t="s">
        <v>54</v>
      </c>
      <c r="Y7" s="20">
        <v>1384874.5400000024</v>
      </c>
      <c r="Z7" s="21">
        <v>3.6390115247370451E-2</v>
      </c>
    </row>
    <row r="8" spans="2:34" x14ac:dyDescent="0.3">
      <c r="B8" s="19" t="s">
        <v>35</v>
      </c>
      <c r="C8" s="20">
        <v>468344.26999999949</v>
      </c>
      <c r="D8" s="20">
        <v>445591</v>
      </c>
      <c r="F8" s="19" t="str">
        <f t="shared" si="0"/>
        <v>Mar</v>
      </c>
      <c r="G8" s="20">
        <f t="shared" si="1"/>
        <v>468344.26999999949</v>
      </c>
      <c r="H8" s="20">
        <f t="shared" si="2"/>
        <v>445591</v>
      </c>
      <c r="I8" s="20" t="str">
        <f t="shared" si="3"/>
        <v/>
      </c>
      <c r="K8" s="19" t="str">
        <f t="shared" si="4"/>
        <v>Mar</v>
      </c>
      <c r="L8" s="21">
        <f t="shared" si="5"/>
        <v>5.1063127397096203E-2</v>
      </c>
      <c r="X8" s="19" t="s">
        <v>55</v>
      </c>
      <c r="Y8" s="20">
        <v>1362939.5400000014</v>
      </c>
      <c r="Z8" s="21">
        <v>-1.5838979897775357E-2</v>
      </c>
      <c r="AF8" s="18" t="s">
        <v>111</v>
      </c>
      <c r="AG8" s="19" t="s">
        <v>0</v>
      </c>
      <c r="AH8" s="19" t="s">
        <v>49</v>
      </c>
    </row>
    <row r="9" spans="2:34" x14ac:dyDescent="0.3">
      <c r="B9" s="19" t="s">
        <v>28</v>
      </c>
      <c r="C9" s="20">
        <v>448652.76000000007</v>
      </c>
      <c r="D9" s="20">
        <v>453071</v>
      </c>
      <c r="F9" s="19" t="str">
        <f t="shared" si="0"/>
        <v>Apr</v>
      </c>
      <c r="G9" s="20">
        <f t="shared" si="1"/>
        <v>448652.76000000007</v>
      </c>
      <c r="H9" s="20">
        <f t="shared" si="2"/>
        <v>453071</v>
      </c>
      <c r="I9" s="20" t="str">
        <f t="shared" si="3"/>
        <v/>
      </c>
      <c r="K9" s="19" t="str">
        <f t="shared" si="4"/>
        <v>Apr</v>
      </c>
      <c r="L9" s="21">
        <f t="shared" si="5"/>
        <v>-9.7517607615581932E-3</v>
      </c>
      <c r="P9" t="str">
        <f>IF((N6-O6)/O6&gt;0,"▲"&amp;TEXT((N6-O6)/O6,"+0.0%;-0.0%"),"▼"&amp;TEXT((N6-O6)/O6,"+0.0%;-0.0%"))</f>
        <v>▲+3.7%</v>
      </c>
      <c r="X9" s="19" t="s">
        <v>56</v>
      </c>
      <c r="Y9" s="20">
        <v>1362747.0800000008</v>
      </c>
      <c r="Z9" s="21">
        <v>-1.4120949194904202E-4</v>
      </c>
      <c r="AF9" s="19" t="s">
        <v>112</v>
      </c>
      <c r="AG9" s="20">
        <v>765868.27999999898</v>
      </c>
      <c r="AH9" s="21"/>
    </row>
    <row r="10" spans="2:34" x14ac:dyDescent="0.3">
      <c r="B10" s="19" t="s">
        <v>36</v>
      </c>
      <c r="C10" s="20">
        <v>480720.64000000001</v>
      </c>
      <c r="D10" s="20">
        <v>444167</v>
      </c>
      <c r="F10" s="19" t="str">
        <f t="shared" si="0"/>
        <v>May</v>
      </c>
      <c r="G10" s="20">
        <f t="shared" si="1"/>
        <v>480720.64000000001</v>
      </c>
      <c r="H10" s="20">
        <f t="shared" si="2"/>
        <v>444167</v>
      </c>
      <c r="I10" s="20">
        <f t="shared" si="3"/>
        <v>480720.64000000001</v>
      </c>
      <c r="K10" s="19" t="str">
        <f t="shared" si="4"/>
        <v>May</v>
      </c>
      <c r="L10" s="21">
        <f t="shared" si="5"/>
        <v>8.2297063942165932E-2</v>
      </c>
      <c r="AF10" s="19" t="s">
        <v>113</v>
      </c>
      <c r="AG10" s="20">
        <v>789470.8800000028</v>
      </c>
      <c r="AH10" s="21">
        <v>3.0818093158269787E-2</v>
      </c>
    </row>
    <row r="11" spans="2:34" x14ac:dyDescent="0.3">
      <c r="B11" s="19" t="s">
        <v>34</v>
      </c>
      <c r="C11" s="20">
        <v>455501.13999999996</v>
      </c>
      <c r="D11" s="20">
        <v>421979</v>
      </c>
      <c r="F11" s="19" t="str">
        <f t="shared" si="0"/>
        <v>Jun</v>
      </c>
      <c r="G11" s="20">
        <f t="shared" si="1"/>
        <v>455501.13999999996</v>
      </c>
      <c r="H11" s="20">
        <f t="shared" si="2"/>
        <v>421979</v>
      </c>
      <c r="I11" s="20" t="str">
        <f t="shared" si="3"/>
        <v/>
      </c>
      <c r="K11" s="19" t="str">
        <f t="shared" si="4"/>
        <v>Jun</v>
      </c>
      <c r="L11" s="21">
        <f t="shared" si="5"/>
        <v>7.9440303901378878E-2</v>
      </c>
      <c r="X11" s="34" t="s">
        <v>57</v>
      </c>
      <c r="AF11" s="19" t="s">
        <v>114</v>
      </c>
      <c r="AG11" s="20">
        <v>772166.82999999914</v>
      </c>
      <c r="AH11" s="21">
        <v>-2.1918541187996184E-2</v>
      </c>
    </row>
    <row r="12" spans="2:34" x14ac:dyDescent="0.3">
      <c r="B12" s="19" t="s">
        <v>33</v>
      </c>
      <c r="C12" s="20">
        <v>433725.86000000045</v>
      </c>
      <c r="D12" s="20">
        <v>456718</v>
      </c>
      <c r="F12" s="19" t="str">
        <f t="shared" si="0"/>
        <v>Jul</v>
      </c>
      <c r="G12" s="20">
        <f t="shared" si="1"/>
        <v>433725.86000000045</v>
      </c>
      <c r="H12" s="20">
        <f t="shared" si="2"/>
        <v>456718</v>
      </c>
      <c r="I12" s="20" t="str">
        <f t="shared" si="3"/>
        <v/>
      </c>
      <c r="K12" s="19" t="str">
        <f t="shared" si="4"/>
        <v>Jul</v>
      </c>
      <c r="L12" s="21">
        <f t="shared" si="5"/>
        <v>-5.0342092932618265E-2</v>
      </c>
      <c r="X12" s="35" t="str">
        <f t="shared" ref="X12:Y16" si="6">X5</f>
        <v>Quarter</v>
      </c>
      <c r="Y12" s="35" t="str">
        <f t="shared" si="6"/>
        <v>Total Revenue</v>
      </c>
      <c r="Z12" s="35" t="s">
        <v>43</v>
      </c>
      <c r="AA12" s="35" t="s">
        <v>58</v>
      </c>
      <c r="AF12" s="19" t="s">
        <v>115</v>
      </c>
      <c r="AG12" s="20">
        <v>774303.62999999756</v>
      </c>
      <c r="AH12" s="21">
        <v>2.7672776361015393E-3</v>
      </c>
    </row>
    <row r="13" spans="2:34" x14ac:dyDescent="0.3">
      <c r="B13" s="19" t="s">
        <v>29</v>
      </c>
      <c r="C13" s="20">
        <v>485766.24999999977</v>
      </c>
      <c r="D13" s="20">
        <v>431727</v>
      </c>
      <c r="F13" s="19" t="str">
        <f t="shared" si="0"/>
        <v>Aug</v>
      </c>
      <c r="G13" s="20">
        <f t="shared" si="1"/>
        <v>485766.24999999977</v>
      </c>
      <c r="H13" s="20">
        <f t="shared" si="2"/>
        <v>431727</v>
      </c>
      <c r="I13" s="20">
        <f t="shared" si="3"/>
        <v>485766.24999999977</v>
      </c>
      <c r="K13" s="19" t="str">
        <f t="shared" si="4"/>
        <v>Aug</v>
      </c>
      <c r="L13" s="21">
        <f t="shared" si="5"/>
        <v>0.12516995694038077</v>
      </c>
      <c r="X13" s="19" t="str">
        <f t="shared" si="6"/>
        <v>Q-1</v>
      </c>
      <c r="Y13" s="20">
        <f t="shared" si="6"/>
        <v>1336248.3099999984</v>
      </c>
      <c r="Z13" s="20" t="str">
        <f>IF(Y13&gt;AA13,Y13,"")</f>
        <v/>
      </c>
      <c r="AA13" s="20">
        <f>AVERAGE($Y$13:$Y$16)</f>
        <v>1361702.3675000006</v>
      </c>
      <c r="AF13" s="19" t="s">
        <v>116</v>
      </c>
      <c r="AG13" s="20">
        <v>795985.00999999966</v>
      </c>
      <c r="AH13" s="21">
        <v>2.8001134387039057E-2</v>
      </c>
    </row>
    <row r="14" spans="2:34" x14ac:dyDescent="0.3">
      <c r="B14" s="19" t="s">
        <v>39</v>
      </c>
      <c r="C14" s="20">
        <v>443447.4300000004</v>
      </c>
      <c r="D14" s="20">
        <v>446912</v>
      </c>
      <c r="F14" s="19" t="str">
        <f t="shared" si="0"/>
        <v>Sep</v>
      </c>
      <c r="G14" s="20">
        <f t="shared" si="1"/>
        <v>443447.4300000004</v>
      </c>
      <c r="H14" s="20">
        <f t="shared" si="2"/>
        <v>446912</v>
      </c>
      <c r="I14" s="20" t="str">
        <f t="shared" si="3"/>
        <v/>
      </c>
      <c r="K14" s="19" t="str">
        <f t="shared" si="4"/>
        <v>Sep</v>
      </c>
      <c r="L14" s="21">
        <f t="shared" si="5"/>
        <v>-7.7522420521256973E-3</v>
      </c>
      <c r="X14" s="19" t="str">
        <f t="shared" si="6"/>
        <v>Q-2</v>
      </c>
      <c r="Y14" s="20">
        <f t="shared" si="6"/>
        <v>1384874.5400000024</v>
      </c>
      <c r="Z14" s="20">
        <f t="shared" ref="Z14:Z16" si="7">IF(Y14&gt;AA14,Y14,"")</f>
        <v>1384874.5400000024</v>
      </c>
      <c r="AA14" s="20">
        <f t="shared" ref="AA14:AA16" si="8">AVERAGE($Y$13:$Y$16)</f>
        <v>1361702.3675000006</v>
      </c>
      <c r="AF14" s="19" t="s">
        <v>117</v>
      </c>
      <c r="AG14" s="20">
        <v>762351.78000000084</v>
      </c>
      <c r="AH14" s="21">
        <v>-4.225359721284052E-2</v>
      </c>
    </row>
    <row r="15" spans="2:34" x14ac:dyDescent="0.3">
      <c r="B15" s="19" t="s">
        <v>38</v>
      </c>
      <c r="C15" s="20">
        <v>458984.37999999971</v>
      </c>
      <c r="D15" s="20">
        <v>414360</v>
      </c>
      <c r="F15" s="19" t="str">
        <f t="shared" si="0"/>
        <v>Oct</v>
      </c>
      <c r="G15" s="20">
        <f t="shared" si="1"/>
        <v>458984.37999999971</v>
      </c>
      <c r="H15" s="20">
        <f t="shared" si="2"/>
        <v>414360</v>
      </c>
      <c r="I15" s="20" t="str">
        <f t="shared" si="3"/>
        <v/>
      </c>
      <c r="K15" s="19" t="str">
        <f t="shared" si="4"/>
        <v>Oct</v>
      </c>
      <c r="L15" s="21">
        <f t="shared" si="5"/>
        <v>0.10769470991408368</v>
      </c>
      <c r="X15" s="19" t="str">
        <f t="shared" si="6"/>
        <v>Q-3</v>
      </c>
      <c r="Y15" s="20">
        <f t="shared" si="6"/>
        <v>1362939.5400000014</v>
      </c>
      <c r="Z15" s="20">
        <f t="shared" si="7"/>
        <v>1362939.5400000014</v>
      </c>
      <c r="AA15" s="20">
        <f t="shared" si="8"/>
        <v>1361702.3675000006</v>
      </c>
      <c r="AF15" s="19" t="s">
        <v>118</v>
      </c>
      <c r="AG15" s="20">
        <v>786663.06000000041</v>
      </c>
      <c r="AH15" s="21">
        <v>3.1889844869253843E-2</v>
      </c>
    </row>
    <row r="16" spans="2:34" x14ac:dyDescent="0.3">
      <c r="B16" s="19" t="s">
        <v>37</v>
      </c>
      <c r="C16" s="20">
        <v>462537.40999999939</v>
      </c>
      <c r="D16" s="20">
        <v>413371</v>
      </c>
      <c r="F16" s="19" t="str">
        <f t="shared" si="0"/>
        <v>Nov</v>
      </c>
      <c r="G16" s="20">
        <f t="shared" si="1"/>
        <v>462537.40999999939</v>
      </c>
      <c r="H16" s="20">
        <f t="shared" si="2"/>
        <v>413371</v>
      </c>
      <c r="I16" s="20" t="str">
        <f t="shared" si="3"/>
        <v/>
      </c>
      <c r="K16" s="19" t="str">
        <f t="shared" si="4"/>
        <v>Nov</v>
      </c>
      <c r="L16" s="21">
        <f t="shared" si="5"/>
        <v>0.11894015303443975</v>
      </c>
      <c r="X16" s="19" t="str">
        <f t="shared" si="6"/>
        <v>Q-4</v>
      </c>
      <c r="Y16" s="20">
        <f t="shared" si="6"/>
        <v>1362747.0800000008</v>
      </c>
      <c r="Z16" s="20">
        <f t="shared" si="7"/>
        <v>1362747.0800000008</v>
      </c>
      <c r="AA16" s="20">
        <f t="shared" si="8"/>
        <v>1361702.3675000006</v>
      </c>
    </row>
    <row r="17" spans="2:35" x14ac:dyDescent="0.3">
      <c r="B17" s="19" t="s">
        <v>30</v>
      </c>
      <c r="C17" s="20">
        <v>441225.2900000001</v>
      </c>
      <c r="D17" s="20">
        <v>456773</v>
      </c>
      <c r="F17" s="19" t="str">
        <f t="shared" si="0"/>
        <v>Dec</v>
      </c>
      <c r="G17" s="20">
        <f t="shared" si="1"/>
        <v>441225.2900000001</v>
      </c>
      <c r="H17" s="20">
        <f t="shared" si="2"/>
        <v>456773</v>
      </c>
      <c r="I17" s="20" t="str">
        <f t="shared" si="3"/>
        <v/>
      </c>
      <c r="K17" s="19" t="str">
        <f t="shared" si="4"/>
        <v>Dec</v>
      </c>
      <c r="L17" s="21">
        <f t="shared" si="5"/>
        <v>-3.4038154619471607E-2</v>
      </c>
    </row>
    <row r="18" spans="2:35" x14ac:dyDescent="0.3">
      <c r="X18" t="s">
        <v>59</v>
      </c>
    </row>
    <row r="19" spans="2:35" x14ac:dyDescent="0.3">
      <c r="X19" t="str">
        <f>_xlfn.TEXTJOIN("",,"The line in the chart indicates ",TEXT(AA13,"$#,#")," Average Revenue")</f>
        <v>The line in the chart indicates $1,361,702 Average Revenue</v>
      </c>
      <c r="AF19" t="str">
        <f>AF8</f>
        <v>WeekDay</v>
      </c>
      <c r="AG19" t="str">
        <f>AG8</f>
        <v>Total Revenue</v>
      </c>
      <c r="AH19" s="20" t="s">
        <v>43</v>
      </c>
      <c r="AI19" t="s">
        <v>58</v>
      </c>
    </row>
    <row r="20" spans="2:35" x14ac:dyDescent="0.3">
      <c r="AF20" t="str">
        <f t="shared" ref="AF20:AG20" si="9">AF9</f>
        <v>Sun</v>
      </c>
      <c r="AG20" s="20">
        <f t="shared" si="9"/>
        <v>765868.27999999898</v>
      </c>
      <c r="AH20" s="20" t="str">
        <f>IF(AG20&gt;AI20,AG20,"")</f>
        <v/>
      </c>
      <c r="AI20" s="40">
        <f>AVERAGE($AG$20:$AG$26)</f>
        <v>778115.63857142848</v>
      </c>
    </row>
    <row r="21" spans="2:35" x14ac:dyDescent="0.3">
      <c r="H21">
        <v>1</v>
      </c>
      <c r="I21" s="20">
        <f>LARGE($G$6:$G$17,H21)</f>
        <v>485766.24999999977</v>
      </c>
      <c r="J21" t="s">
        <v>44</v>
      </c>
      <c r="AF21" t="str">
        <f t="shared" ref="AF21:AG21" si="10">AF10</f>
        <v>Mon</v>
      </c>
      <c r="AG21" s="20">
        <f t="shared" si="10"/>
        <v>789470.8800000028</v>
      </c>
      <c r="AH21" s="20">
        <f t="shared" ref="AH21:AH26" si="11">IF(AG21&gt;AI21,AG21,"")</f>
        <v>789470.8800000028</v>
      </c>
      <c r="AI21" s="40">
        <f t="shared" ref="AI21:AI26" si="12">AVERAGE($AG$20:$AG$26)</f>
        <v>778115.63857142848</v>
      </c>
    </row>
    <row r="22" spans="2:35" x14ac:dyDescent="0.3">
      <c r="H22">
        <v>2</v>
      </c>
      <c r="I22" s="20">
        <f>LARGE($G$6:$G$17,H22)</f>
        <v>480720.64000000001</v>
      </c>
      <c r="J22" t="s">
        <v>45</v>
      </c>
      <c r="AF22" t="str">
        <f t="shared" ref="AF22:AG22" si="13">AF11</f>
        <v>Tue</v>
      </c>
      <c r="AG22" s="20">
        <f t="shared" si="13"/>
        <v>772166.82999999914</v>
      </c>
      <c r="AH22" s="20" t="str">
        <f t="shared" si="11"/>
        <v/>
      </c>
      <c r="AI22" s="40">
        <f t="shared" si="12"/>
        <v>778115.63857142848</v>
      </c>
    </row>
    <row r="23" spans="2:35" x14ac:dyDescent="0.3">
      <c r="AF23" t="str">
        <f t="shared" ref="AF23:AG23" si="14">AF12</f>
        <v>Wed</v>
      </c>
      <c r="AG23" s="20">
        <f t="shared" si="14"/>
        <v>774303.62999999756</v>
      </c>
      <c r="AH23" s="20" t="str">
        <f t="shared" si="11"/>
        <v/>
      </c>
      <c r="AI23" s="40">
        <f t="shared" si="12"/>
        <v>778115.63857142848</v>
      </c>
    </row>
    <row r="24" spans="2:35" x14ac:dyDescent="0.3">
      <c r="AF24" t="str">
        <f t="shared" ref="AF24:AG24" si="15">AF13</f>
        <v>Thu</v>
      </c>
      <c r="AG24" s="20">
        <f t="shared" si="15"/>
        <v>795985.00999999966</v>
      </c>
      <c r="AH24" s="20">
        <f t="shared" si="11"/>
        <v>795985.00999999966</v>
      </c>
      <c r="AI24" s="40">
        <f t="shared" si="12"/>
        <v>778115.63857142848</v>
      </c>
    </row>
    <row r="25" spans="2:35" x14ac:dyDescent="0.3">
      <c r="AF25" t="str">
        <f t="shared" ref="AF25:AG25" si="16">AF14</f>
        <v>Fri</v>
      </c>
      <c r="AG25" s="20">
        <f t="shared" si="16"/>
        <v>762351.78000000084</v>
      </c>
      <c r="AH25" s="20" t="str">
        <f t="shared" si="11"/>
        <v/>
      </c>
      <c r="AI25" s="40">
        <f t="shared" si="12"/>
        <v>778115.63857142848</v>
      </c>
    </row>
    <row r="26" spans="2:35" x14ac:dyDescent="0.3">
      <c r="AF26" t="str">
        <f t="shared" ref="AF26:AG26" si="17">AF15</f>
        <v>Sat</v>
      </c>
      <c r="AG26" s="20">
        <f t="shared" si="17"/>
        <v>786663.06000000041</v>
      </c>
      <c r="AH26" s="20">
        <f t="shared" si="11"/>
        <v>786663.06000000041</v>
      </c>
      <c r="AI26" s="40">
        <f t="shared" si="12"/>
        <v>778115.63857142848</v>
      </c>
    </row>
    <row r="28" spans="2:35" x14ac:dyDescent="0.3">
      <c r="AF28" t="s">
        <v>224</v>
      </c>
    </row>
    <row r="29" spans="2:35" x14ac:dyDescent="0.3">
      <c r="AF29" t="str">
        <f>_xlfn.TEXTJOIN("",,"The line in the chart indicates ",TEXT(AI20,"$#,#")," Average Revenue")</f>
        <v>The line in the chart indicates $778,116 Average Revenue</v>
      </c>
    </row>
  </sheetData>
  <conditionalFormatting sqref="P9">
    <cfRule type="expression" dxfId="53" priority="1">
      <formula>$P$6&lt;0</formula>
    </cfRule>
    <cfRule type="expression" dxfId="52" priority="2">
      <formula>$P$9&gt;0</formula>
    </cfRule>
  </conditionalFormatting>
  <pageMargins left="0.7" right="0.7" top="0.75" bottom="0.75" header="0.3" footer="0.3"/>
  <pageSetup orientation="portrait"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4F6EEA-338D-4942-8C3A-79F637D43525}">
  <sheetPr codeName="Sheet3"/>
  <dimension ref="C1:BG113"/>
  <sheetViews>
    <sheetView topLeftCell="D1" zoomScale="55" zoomScaleNormal="55" workbookViewId="0">
      <selection activeCell="D11" sqref="D11"/>
    </sheetView>
  </sheetViews>
  <sheetFormatPr defaultRowHeight="14.4" x14ac:dyDescent="0.3"/>
  <cols>
    <col min="3" max="3" width="10.6640625" bestFit="1" customWidth="1"/>
    <col min="4" max="4" width="12.109375" bestFit="1" customWidth="1"/>
    <col min="6" max="6" width="10.44140625" bestFit="1" customWidth="1"/>
    <col min="7" max="7" width="12.109375" bestFit="1" customWidth="1"/>
    <col min="9" max="9" width="11.33203125" bestFit="1" customWidth="1"/>
    <col min="10" max="10" width="10.44140625" bestFit="1" customWidth="1"/>
    <col min="11" max="11" width="12.109375" bestFit="1" customWidth="1"/>
    <col min="12" max="12" width="13.109375" bestFit="1" customWidth="1"/>
    <col min="13" max="13" width="15.109375" bestFit="1" customWidth="1"/>
    <col min="14" max="14" width="6.21875" bestFit="1" customWidth="1"/>
    <col min="15" max="15" width="13.33203125" bestFit="1" customWidth="1"/>
    <col min="16" max="16" width="11.6640625" style="42" bestFit="1" customWidth="1"/>
    <col min="19" max="19" width="20.88671875" bestFit="1" customWidth="1"/>
    <col min="20" max="20" width="12.109375" bestFit="1" customWidth="1"/>
    <col min="22" max="22" width="22.6640625" bestFit="1" customWidth="1"/>
    <col min="23" max="23" width="20.33203125" bestFit="1" customWidth="1"/>
    <col min="24" max="24" width="11.88671875" customWidth="1"/>
    <col min="25" max="25" width="8.88671875" style="46"/>
    <col min="27" max="27" width="9" bestFit="1" customWidth="1"/>
    <col min="28" max="28" width="12.109375" bestFit="1" customWidth="1"/>
    <col min="30" max="30" width="9" bestFit="1" customWidth="1"/>
    <col min="31" max="31" width="12.109375" bestFit="1" customWidth="1"/>
    <col min="34" max="35" width="11.6640625" bestFit="1" customWidth="1"/>
    <col min="37" max="37" width="8.88671875" style="46"/>
    <col min="38" max="38" width="12.109375" bestFit="1" customWidth="1"/>
    <col min="39" max="39" width="11.21875" bestFit="1" customWidth="1"/>
    <col min="40" max="40" width="12.109375" bestFit="1" customWidth="1"/>
    <col min="42" max="42" width="8.88671875" style="46"/>
    <col min="44" max="44" width="11.33203125" bestFit="1" customWidth="1"/>
    <col min="45" max="45" width="9.109375" bestFit="1" customWidth="1"/>
    <col min="46" max="46" width="10.88671875" bestFit="1" customWidth="1"/>
    <col min="47" max="47" width="13.6640625" bestFit="1" customWidth="1"/>
    <col min="48" max="48" width="8.88671875" style="46"/>
    <col min="50" max="50" width="15.44140625" bestFit="1" customWidth="1"/>
    <col min="51" max="51" width="12.109375" bestFit="1" customWidth="1"/>
    <col min="52" max="52" width="13.6640625" bestFit="1" customWidth="1"/>
    <col min="53" max="54" width="18.77734375" bestFit="1" customWidth="1"/>
    <col min="55" max="55" width="12.109375" bestFit="1" customWidth="1"/>
    <col min="56" max="57" width="13.21875" bestFit="1" customWidth="1"/>
    <col min="58" max="58" width="16.5546875" bestFit="1" customWidth="1"/>
    <col min="59" max="59" width="12.109375" bestFit="1" customWidth="1"/>
  </cols>
  <sheetData>
    <row r="1" spans="3:59" x14ac:dyDescent="0.3">
      <c r="F1" s="48" t="s">
        <v>239</v>
      </c>
      <c r="T1" s="48" t="s">
        <v>240</v>
      </c>
      <c r="AD1" s="48" t="s">
        <v>237</v>
      </c>
      <c r="AM1" s="48" t="s">
        <v>238</v>
      </c>
      <c r="AS1" s="48" t="s">
        <v>241</v>
      </c>
      <c r="BB1" s="48" t="s">
        <v>242</v>
      </c>
    </row>
    <row r="2" spans="3:59" x14ac:dyDescent="0.3">
      <c r="L2" s="34" t="s">
        <v>89</v>
      </c>
    </row>
    <row r="3" spans="3:59" x14ac:dyDescent="0.3">
      <c r="L3" t="str">
        <f t="shared" ref="L3:M8" si="0">IF($H$4=1,C8,F8)</f>
        <v>Customer Name</v>
      </c>
      <c r="M3" t="str">
        <f t="shared" si="0"/>
        <v>Profit Margin</v>
      </c>
    </row>
    <row r="4" spans="3:59" x14ac:dyDescent="0.3">
      <c r="G4" s="34" t="s">
        <v>60</v>
      </c>
      <c r="H4" s="37">
        <v>1</v>
      </c>
      <c r="J4" s="38" t="s">
        <v>62</v>
      </c>
      <c r="L4" t="str">
        <f t="shared" si="0"/>
        <v>John Brown</v>
      </c>
      <c r="M4" s="1">
        <f t="shared" si="0"/>
        <v>8477.4799999999977</v>
      </c>
    </row>
    <row r="5" spans="3:59" x14ac:dyDescent="0.3">
      <c r="G5" s="34" t="s">
        <v>61</v>
      </c>
      <c r="H5" s="37">
        <v>2</v>
      </c>
      <c r="J5" s="38" t="s">
        <v>63</v>
      </c>
      <c r="L5" t="str">
        <f t="shared" si="0"/>
        <v>Paul Noble</v>
      </c>
      <c r="M5" s="1">
        <f t="shared" si="0"/>
        <v>7569.0199999999959</v>
      </c>
    </row>
    <row r="6" spans="3:59" x14ac:dyDescent="0.3">
      <c r="L6" t="str">
        <f t="shared" si="0"/>
        <v>Laura Gross</v>
      </c>
      <c r="M6" s="1">
        <f t="shared" si="0"/>
        <v>7236.9200000000019</v>
      </c>
    </row>
    <row r="7" spans="3:59" x14ac:dyDescent="0.3">
      <c r="C7" s="34" t="s">
        <v>75</v>
      </c>
      <c r="F7" s="34" t="s">
        <v>76</v>
      </c>
      <c r="L7" t="str">
        <f t="shared" si="0"/>
        <v>Judith Simmons</v>
      </c>
      <c r="M7" s="1">
        <f t="shared" si="0"/>
        <v>7191.9699999999975</v>
      </c>
    </row>
    <row r="8" spans="3:59" x14ac:dyDescent="0.3">
      <c r="C8" s="5" t="s">
        <v>74</v>
      </c>
      <c r="D8" t="s">
        <v>2</v>
      </c>
      <c r="F8" s="5" t="s">
        <v>74</v>
      </c>
      <c r="G8" t="s">
        <v>2</v>
      </c>
      <c r="I8" s="34" t="s">
        <v>91</v>
      </c>
      <c r="L8" t="str">
        <f t="shared" si="0"/>
        <v>Kristine Barrett</v>
      </c>
      <c r="M8" s="1">
        <f t="shared" si="0"/>
        <v>6966.5800000000008</v>
      </c>
    </row>
    <row r="9" spans="3:59" x14ac:dyDescent="0.3">
      <c r="C9" t="s">
        <v>67</v>
      </c>
      <c r="D9" s="1">
        <v>8477.4799999999977</v>
      </c>
      <c r="F9" t="s">
        <v>73</v>
      </c>
      <c r="G9" s="1">
        <v>130.20000000000073</v>
      </c>
      <c r="I9" t="str">
        <f t="shared" ref="I9:J14" si="1">IF($H$5=1,L3,L12)</f>
        <v>Location</v>
      </c>
      <c r="J9" t="str">
        <f t="shared" si="1"/>
        <v>Profit Margin</v>
      </c>
    </row>
    <row r="10" spans="3:59" x14ac:dyDescent="0.3">
      <c r="C10" t="s">
        <v>72</v>
      </c>
      <c r="D10" s="1">
        <v>7569.0199999999959</v>
      </c>
      <c r="F10" t="s">
        <v>71</v>
      </c>
      <c r="G10" s="1">
        <v>912.82000000000062</v>
      </c>
      <c r="I10" t="str">
        <f t="shared" si="1"/>
        <v>Washington</v>
      </c>
      <c r="J10" s="40">
        <f t="shared" si="1"/>
        <v>134907.56</v>
      </c>
      <c r="W10" t="s">
        <v>103</v>
      </c>
      <c r="BA10" t="s">
        <v>224</v>
      </c>
      <c r="BB10" t="str">
        <f>_xlfn.TEXTJOIN(" ",,IF(AY12=1,"Top-5 Profitable Products","Quantity contributing to Profit"))</f>
        <v>Top-5 Profitable Products</v>
      </c>
    </row>
    <row r="11" spans="3:59" x14ac:dyDescent="0.3">
      <c r="C11" t="s">
        <v>70</v>
      </c>
      <c r="D11" s="1">
        <v>7236.9200000000019</v>
      </c>
      <c r="F11" t="s">
        <v>64</v>
      </c>
      <c r="G11" s="1">
        <v>992.27999999999975</v>
      </c>
      <c r="I11" t="str">
        <f t="shared" si="1"/>
        <v>California</v>
      </c>
      <c r="J11" s="40">
        <f t="shared" si="1"/>
        <v>132555.79000000024</v>
      </c>
      <c r="L11" s="34" t="s">
        <v>90</v>
      </c>
      <c r="S11" s="5" t="s">
        <v>100</v>
      </c>
      <c r="T11" t="s">
        <v>2</v>
      </c>
      <c r="V11" t="s">
        <v>101</v>
      </c>
      <c r="W11" t="s">
        <v>102</v>
      </c>
      <c r="AR11" s="34" t="s">
        <v>119</v>
      </c>
    </row>
    <row r="12" spans="3:59" x14ac:dyDescent="0.3">
      <c r="C12" t="s">
        <v>68</v>
      </c>
      <c r="D12" s="1">
        <v>7191.9699999999975</v>
      </c>
      <c r="F12" t="s">
        <v>65</v>
      </c>
      <c r="G12" s="1">
        <v>1362.7800000000007</v>
      </c>
      <c r="I12" t="str">
        <f t="shared" si="1"/>
        <v>Michigan</v>
      </c>
      <c r="J12" s="40">
        <f t="shared" si="1"/>
        <v>132061.01999999973</v>
      </c>
      <c r="L12" t="str">
        <f t="shared" ref="L12:M17" si="2">IF($H$4=1,C18,F18)</f>
        <v>Location</v>
      </c>
      <c r="M12" t="str">
        <f t="shared" si="2"/>
        <v>Profit Margin</v>
      </c>
      <c r="S12" t="s">
        <v>95</v>
      </c>
      <c r="T12" s="40">
        <v>81110.129999999859</v>
      </c>
      <c r="V12" s="43">
        <v>45.215000000000003</v>
      </c>
      <c r="W12" s="43">
        <v>45.215000000000003</v>
      </c>
      <c r="AR12" s="34" t="s">
        <v>120</v>
      </c>
      <c r="AX12" s="34" t="s">
        <v>223</v>
      </c>
      <c r="AY12">
        <v>1</v>
      </c>
    </row>
    <row r="13" spans="3:59" x14ac:dyDescent="0.3">
      <c r="C13" t="s">
        <v>69</v>
      </c>
      <c r="D13" s="1">
        <v>6966.5800000000008</v>
      </c>
      <c r="F13" t="s">
        <v>66</v>
      </c>
      <c r="G13" s="1">
        <v>1387.2399999999998</v>
      </c>
      <c r="I13" t="str">
        <f t="shared" si="1"/>
        <v>Virginia</v>
      </c>
      <c r="J13" s="40">
        <f t="shared" si="1"/>
        <v>131335.97000000015</v>
      </c>
      <c r="L13" t="str">
        <f t="shared" si="2"/>
        <v>Washington</v>
      </c>
      <c r="M13" s="40">
        <f t="shared" si="2"/>
        <v>134907.56</v>
      </c>
      <c r="S13" t="s">
        <v>96</v>
      </c>
      <c r="T13" s="40">
        <v>401331.28999999946</v>
      </c>
      <c r="AA13" s="5" t="s">
        <v>42</v>
      </c>
      <c r="AB13" t="s">
        <v>2</v>
      </c>
      <c r="AD13" s="5" t="s">
        <v>42</v>
      </c>
      <c r="AE13" t="s">
        <v>2</v>
      </c>
      <c r="AG13" t="str">
        <f>AD13</f>
        <v>Month</v>
      </c>
      <c r="AH13" s="1" t="str">
        <f>AE13</f>
        <v>Profit Margin</v>
      </c>
      <c r="AI13" s="1" t="s">
        <v>110</v>
      </c>
      <c r="AM13" s="5" t="s">
        <v>111</v>
      </c>
      <c r="AN13" t="s">
        <v>2</v>
      </c>
      <c r="BB13" s="5" t="s">
        <v>221</v>
      </c>
      <c r="BC13" t="s">
        <v>2</v>
      </c>
      <c r="BD13" t="s">
        <v>8</v>
      </c>
      <c r="BF13" s="5" t="s">
        <v>225</v>
      </c>
      <c r="BG13" s="41" t="s">
        <v>2</v>
      </c>
    </row>
    <row r="14" spans="3:59" x14ac:dyDescent="0.3">
      <c r="I14" t="str">
        <f t="shared" si="1"/>
        <v>Missouri</v>
      </c>
      <c r="J14" s="40">
        <f t="shared" si="1"/>
        <v>128176.22000000032</v>
      </c>
      <c r="L14" t="str">
        <f t="shared" si="2"/>
        <v>California</v>
      </c>
      <c r="M14" s="40">
        <f t="shared" si="2"/>
        <v>132555.79000000024</v>
      </c>
      <c r="S14" t="s">
        <v>97</v>
      </c>
      <c r="T14" s="40">
        <v>429027.98999999859</v>
      </c>
      <c r="AA14" t="s">
        <v>32</v>
      </c>
      <c r="AB14" s="47"/>
      <c r="AD14" t="s">
        <v>32</v>
      </c>
      <c r="AE14" s="1">
        <v>177715.38000000006</v>
      </c>
      <c r="AG14" t="str">
        <f t="shared" ref="AG14:AH25" si="3">AD14</f>
        <v>Jan</v>
      </c>
      <c r="AH14" s="41">
        <f t="shared" si="3"/>
        <v>177715.38000000006</v>
      </c>
      <c r="AI14" s="41">
        <f t="shared" ref="AI14:AI25" si="4">AH14</f>
        <v>177715.38000000006</v>
      </c>
      <c r="AM14" t="s">
        <v>112</v>
      </c>
      <c r="AN14" s="40">
        <v>313403.34999999951</v>
      </c>
      <c r="AS14" t="s">
        <v>7</v>
      </c>
      <c r="AT14" t="s">
        <v>119</v>
      </c>
      <c r="AU14" t="s">
        <v>6</v>
      </c>
      <c r="AX14" s="5" t="s">
        <v>221</v>
      </c>
      <c r="AY14" s="41" t="s">
        <v>2</v>
      </c>
      <c r="AZ14" t="s">
        <v>222</v>
      </c>
      <c r="BB14" t="s">
        <v>121</v>
      </c>
      <c r="BC14" s="41">
        <v>32486.640000000032</v>
      </c>
      <c r="BD14" s="41">
        <v>5352</v>
      </c>
      <c r="BF14" t="s">
        <v>230</v>
      </c>
      <c r="BG14" s="41">
        <v>718216.26999999932</v>
      </c>
    </row>
    <row r="15" spans="3:59" x14ac:dyDescent="0.3">
      <c r="L15" t="str">
        <f t="shared" si="2"/>
        <v>Michigan</v>
      </c>
      <c r="M15" s="40">
        <f t="shared" si="2"/>
        <v>132061.01999999973</v>
      </c>
      <c r="S15" t="s">
        <v>98</v>
      </c>
      <c r="T15" s="40">
        <v>486342.10000000207</v>
      </c>
      <c r="V15" s="5" t="s">
        <v>104</v>
      </c>
      <c r="W15" t="s">
        <v>2</v>
      </c>
      <c r="AA15" t="s">
        <v>31</v>
      </c>
      <c r="AB15" s="47">
        <v>2.3177510016281769E-4</v>
      </c>
      <c r="AD15" t="s">
        <v>31</v>
      </c>
      <c r="AE15" s="1">
        <v>177756.57000000004</v>
      </c>
      <c r="AG15" t="str">
        <f t="shared" si="3"/>
        <v>Feb</v>
      </c>
      <c r="AH15" s="41">
        <f t="shared" si="3"/>
        <v>177756.57000000004</v>
      </c>
      <c r="AI15" s="41">
        <f t="shared" si="4"/>
        <v>177756.57000000004</v>
      </c>
      <c r="AM15" t="s">
        <v>113</v>
      </c>
      <c r="AN15" s="40">
        <v>342889.85000000324</v>
      </c>
      <c r="AS15" s="39">
        <v>100</v>
      </c>
      <c r="AT15" s="2">
        <v>8.0280723519668459E-2</v>
      </c>
      <c r="AU15" s="2">
        <v>8.0468669303389667E-2</v>
      </c>
      <c r="AX15" t="s">
        <v>132</v>
      </c>
      <c r="AY15" s="41">
        <v>95024.850000000035</v>
      </c>
      <c r="AZ15">
        <f>_xlfn.XLOOKUP(AX15,$BB$14:$BB$113,$BD$14:$BD$113,0,0)</f>
        <v>6861</v>
      </c>
      <c r="BB15" t="s">
        <v>122</v>
      </c>
      <c r="BC15" s="41">
        <v>45964.799999999974</v>
      </c>
      <c r="BD15" s="41">
        <v>6080</v>
      </c>
      <c r="BF15" t="s">
        <v>231</v>
      </c>
      <c r="BG15" s="41">
        <v>417457.830000002</v>
      </c>
    </row>
    <row r="16" spans="3:59" x14ac:dyDescent="0.3">
      <c r="L16" t="str">
        <f t="shared" si="2"/>
        <v>Virginia</v>
      </c>
      <c r="M16" s="40">
        <f t="shared" si="2"/>
        <v>131335.97000000015</v>
      </c>
      <c r="S16" t="s">
        <v>99</v>
      </c>
      <c r="T16" s="40">
        <v>899700.54999999912</v>
      </c>
      <c r="V16" t="s">
        <v>105</v>
      </c>
      <c r="W16" s="14">
        <v>0.48527656041986861</v>
      </c>
      <c r="AA16" t="s">
        <v>35</v>
      </c>
      <c r="AB16" s="47">
        <v>0.1505390208643167</v>
      </c>
      <c r="AD16" t="s">
        <v>35</v>
      </c>
      <c r="AE16" s="1">
        <v>204515.86999999941</v>
      </c>
      <c r="AG16" t="str">
        <f t="shared" si="3"/>
        <v>Mar</v>
      </c>
      <c r="AH16" s="41">
        <f t="shared" si="3"/>
        <v>204515.86999999941</v>
      </c>
      <c r="AI16" s="41">
        <f t="shared" si="4"/>
        <v>204515.86999999941</v>
      </c>
      <c r="AM16" t="s">
        <v>114</v>
      </c>
      <c r="AN16" s="40">
        <v>324340.81999999884</v>
      </c>
      <c r="AX16" t="s">
        <v>139</v>
      </c>
      <c r="AY16" s="41">
        <v>84506.489999999932</v>
      </c>
      <c r="AZ16">
        <f>_xlfn.XLOOKUP(AX16,$BB$14:$BB$113,$BD$14:$BD$113,0,0)</f>
        <v>6137</v>
      </c>
      <c r="BB16" t="s">
        <v>123</v>
      </c>
      <c r="BC16" s="41">
        <v>48243.930000000008</v>
      </c>
      <c r="BD16" s="41">
        <v>6209</v>
      </c>
      <c r="BF16" t="s">
        <v>232</v>
      </c>
      <c r="BG16" s="41">
        <v>367414.25000000041</v>
      </c>
    </row>
    <row r="17" spans="3:59" x14ac:dyDescent="0.3">
      <c r="C17" s="34" t="s">
        <v>77</v>
      </c>
      <c r="F17" s="34" t="s">
        <v>88</v>
      </c>
      <c r="I17" s="34"/>
      <c r="L17" t="str">
        <f t="shared" si="2"/>
        <v>Missouri</v>
      </c>
      <c r="M17" s="40">
        <f t="shared" si="2"/>
        <v>128176.22000000032</v>
      </c>
      <c r="V17" t="s">
        <v>106</v>
      </c>
      <c r="W17" s="14">
        <v>0.51472343958010647</v>
      </c>
      <c r="AA17" t="s">
        <v>28</v>
      </c>
      <c r="AB17" s="47">
        <v>-5.6420218147370485E-2</v>
      </c>
      <c r="AD17" t="s">
        <v>28</v>
      </c>
      <c r="AE17" s="1">
        <v>192977.04000000018</v>
      </c>
      <c r="AG17" t="str">
        <f t="shared" si="3"/>
        <v>Apr</v>
      </c>
      <c r="AH17" s="41">
        <f t="shared" si="3"/>
        <v>192977.04000000018</v>
      </c>
      <c r="AI17" s="41">
        <f t="shared" si="4"/>
        <v>192977.04000000018</v>
      </c>
      <c r="AM17" t="s">
        <v>115</v>
      </c>
      <c r="AN17" s="40">
        <v>324189.0599999979</v>
      </c>
      <c r="AX17" t="s">
        <v>179</v>
      </c>
      <c r="AY17" s="41">
        <v>83284.599999999977</v>
      </c>
      <c r="AZ17">
        <f>_xlfn.XLOOKUP(AX17,$BB$14:$BB$113,$BD$14:$BD$113,0,0)</f>
        <v>6262</v>
      </c>
      <c r="BB17" t="s">
        <v>124</v>
      </c>
      <c r="BC17" s="41">
        <v>51917.31</v>
      </c>
      <c r="BD17" s="41">
        <v>5529</v>
      </c>
      <c r="BF17" t="s">
        <v>233</v>
      </c>
      <c r="BG17" s="41">
        <v>339210.4900000029</v>
      </c>
    </row>
    <row r="18" spans="3:59" x14ac:dyDescent="0.3">
      <c r="C18" s="5" t="s">
        <v>63</v>
      </c>
      <c r="D18" t="s">
        <v>2</v>
      </c>
      <c r="F18" s="5" t="s">
        <v>63</v>
      </c>
      <c r="G18" t="s">
        <v>2</v>
      </c>
      <c r="I18" t="s">
        <v>93</v>
      </c>
      <c r="J18" t="s">
        <v>94</v>
      </c>
      <c r="K18" t="s">
        <v>2</v>
      </c>
      <c r="L18" t="s">
        <v>0</v>
      </c>
      <c r="M18" t="s">
        <v>3</v>
      </c>
      <c r="N18" t="s">
        <v>1</v>
      </c>
      <c r="AA18" t="s">
        <v>36</v>
      </c>
      <c r="AB18" s="47">
        <v>6.5633766586948014E-2</v>
      </c>
      <c r="AD18" t="s">
        <v>36</v>
      </c>
      <c r="AE18" s="1">
        <v>205642.85000000033</v>
      </c>
      <c r="AG18" t="str">
        <f t="shared" si="3"/>
        <v>May</v>
      </c>
      <c r="AH18" s="41">
        <f t="shared" si="3"/>
        <v>205642.85000000033</v>
      </c>
      <c r="AI18" s="41">
        <f t="shared" si="4"/>
        <v>205642.85000000033</v>
      </c>
      <c r="AM18" t="s">
        <v>116</v>
      </c>
      <c r="AN18" s="40">
        <v>340665.27999999869</v>
      </c>
      <c r="AX18" t="s">
        <v>148</v>
      </c>
      <c r="AY18" s="41">
        <v>82987.239999999991</v>
      </c>
      <c r="AZ18">
        <f>_xlfn.XLOOKUP(AX18,$BB$14:$BB$113,$BD$14:$BD$113,0,0)</f>
        <v>6671</v>
      </c>
      <c r="BB18" t="s">
        <v>125</v>
      </c>
      <c r="BC18" s="41">
        <v>4089.289999999979</v>
      </c>
      <c r="BD18" s="41">
        <v>6931</v>
      </c>
      <c r="BF18" t="s">
        <v>228</v>
      </c>
      <c r="BG18" s="41">
        <v>174072.76000000042</v>
      </c>
    </row>
    <row r="19" spans="3:59" x14ac:dyDescent="0.3">
      <c r="C19" t="s">
        <v>86</v>
      </c>
      <c r="D19" s="40">
        <v>134907.56</v>
      </c>
      <c r="F19" t="s">
        <v>84</v>
      </c>
      <c r="G19" s="40">
        <v>86589.619999999952</v>
      </c>
      <c r="I19" s="39">
        <v>600</v>
      </c>
      <c r="J19" s="39">
        <v>20</v>
      </c>
      <c r="K19" s="41">
        <v>2297512.0600000275</v>
      </c>
      <c r="L19" s="41">
        <v>5446809.4700000202</v>
      </c>
      <c r="M19" s="2">
        <v>0.42180878047126164</v>
      </c>
      <c r="N19" s="41">
        <v>3149297.4099999927</v>
      </c>
      <c r="AA19" t="s">
        <v>34</v>
      </c>
      <c r="AB19" s="47">
        <v>-4.9371519603039399E-2</v>
      </c>
      <c r="AD19" t="s">
        <v>34</v>
      </c>
      <c r="AE19" s="1">
        <v>195489.95000000042</v>
      </c>
      <c r="AG19" t="str">
        <f t="shared" si="3"/>
        <v>Jun</v>
      </c>
      <c r="AH19" s="41">
        <f t="shared" si="3"/>
        <v>195489.95000000042</v>
      </c>
      <c r="AI19" s="41">
        <f t="shared" si="4"/>
        <v>195489.95000000042</v>
      </c>
      <c r="AM19" t="s">
        <v>117</v>
      </c>
      <c r="AN19" s="40">
        <v>319564.96000000124</v>
      </c>
      <c r="AX19" t="s">
        <v>129</v>
      </c>
      <c r="AY19" s="41">
        <v>78081.849999999962</v>
      </c>
      <c r="AZ19">
        <f>_xlfn.XLOOKUP(AX19,$BB$14:$BB$113,$BD$14:$BD$113,0,0)</f>
        <v>6545</v>
      </c>
      <c r="BB19" t="s">
        <v>126</v>
      </c>
      <c r="BC19" s="41">
        <v>18856.529999999948</v>
      </c>
      <c r="BD19" s="41">
        <v>6349</v>
      </c>
      <c r="BF19" t="s">
        <v>227</v>
      </c>
      <c r="BG19" s="41">
        <v>142236.05999999901</v>
      </c>
    </row>
    <row r="20" spans="3:59" x14ac:dyDescent="0.3">
      <c r="C20" t="s">
        <v>78</v>
      </c>
      <c r="D20" s="40">
        <v>132555.79000000024</v>
      </c>
      <c r="F20" t="s">
        <v>81</v>
      </c>
      <c r="G20" s="40">
        <v>91811.079999999856</v>
      </c>
      <c r="AA20" t="s">
        <v>33</v>
      </c>
      <c r="AB20" s="47">
        <v>-6.5234862457123372E-2</v>
      </c>
      <c r="AD20" t="s">
        <v>33</v>
      </c>
      <c r="AE20" s="1">
        <v>182737.19000000047</v>
      </c>
      <c r="AG20" t="str">
        <f t="shared" si="3"/>
        <v>Jul</v>
      </c>
      <c r="AH20" s="41">
        <f t="shared" si="3"/>
        <v>182737.19000000047</v>
      </c>
      <c r="AI20" s="41">
        <f t="shared" si="4"/>
        <v>182737.19000000047</v>
      </c>
      <c r="AM20" t="s">
        <v>118</v>
      </c>
      <c r="AN20" s="40">
        <v>332458.74000000069</v>
      </c>
      <c r="BB20" t="s">
        <v>127</v>
      </c>
      <c r="BC20" s="41">
        <v>53319.199999999997</v>
      </c>
      <c r="BD20" s="41">
        <v>5840</v>
      </c>
      <c r="BF20" t="s">
        <v>226</v>
      </c>
      <c r="BG20" s="41">
        <v>86449.160000000033</v>
      </c>
    </row>
    <row r="21" spans="3:59" x14ac:dyDescent="0.3">
      <c r="C21" t="s">
        <v>82</v>
      </c>
      <c r="D21" s="40">
        <v>132061.01999999973</v>
      </c>
      <c r="F21" t="s">
        <v>87</v>
      </c>
      <c r="G21" s="40">
        <v>96221.15</v>
      </c>
      <c r="AA21" t="s">
        <v>29</v>
      </c>
      <c r="AB21" s="47">
        <v>0.14152658251995559</v>
      </c>
      <c r="AD21" t="s">
        <v>29</v>
      </c>
      <c r="AE21" s="1">
        <v>208599.36000000034</v>
      </c>
      <c r="AG21" t="str">
        <f t="shared" si="3"/>
        <v>Aug</v>
      </c>
      <c r="AH21" s="41">
        <f t="shared" si="3"/>
        <v>208599.36000000034</v>
      </c>
      <c r="AI21" s="41">
        <f t="shared" si="4"/>
        <v>208599.36000000034</v>
      </c>
      <c r="BB21" t="s">
        <v>128</v>
      </c>
      <c r="BC21" s="41">
        <v>11872.29999999993</v>
      </c>
      <c r="BD21" s="41">
        <v>5522</v>
      </c>
      <c r="BF21" t="s">
        <v>229</v>
      </c>
      <c r="BG21" s="41">
        <v>52455.239999999467</v>
      </c>
    </row>
    <row r="22" spans="3:59" x14ac:dyDescent="0.3">
      <c r="C22" t="s">
        <v>85</v>
      </c>
      <c r="D22" s="40">
        <v>131335.97000000015</v>
      </c>
      <c r="F22" t="s">
        <v>80</v>
      </c>
      <c r="G22" s="40">
        <v>101212.63000000015</v>
      </c>
      <c r="AA22" t="s">
        <v>39</v>
      </c>
      <c r="AB22" s="47">
        <v>-8.8756456395647235E-2</v>
      </c>
      <c r="AD22" t="s">
        <v>39</v>
      </c>
      <c r="AE22" s="1">
        <v>190084.82000000039</v>
      </c>
      <c r="AG22" t="str">
        <f t="shared" si="3"/>
        <v>Sep</v>
      </c>
      <c r="AH22" s="41">
        <f t="shared" si="3"/>
        <v>190084.82000000039</v>
      </c>
      <c r="AI22" s="41">
        <f t="shared" si="4"/>
        <v>190084.82000000039</v>
      </c>
      <c r="BB22" t="s">
        <v>129</v>
      </c>
      <c r="BC22" s="41">
        <v>78081.849999999962</v>
      </c>
      <c r="BD22" s="41">
        <v>6545</v>
      </c>
    </row>
    <row r="23" spans="3:59" x14ac:dyDescent="0.3">
      <c r="C23" t="s">
        <v>83</v>
      </c>
      <c r="D23" s="40">
        <v>128176.22000000032</v>
      </c>
      <c r="F23" t="s">
        <v>79</v>
      </c>
      <c r="G23" s="40">
        <v>104453.84999999986</v>
      </c>
      <c r="AA23" t="s">
        <v>38</v>
      </c>
      <c r="AB23" s="47">
        <v>1.5750863219866535E-3</v>
      </c>
      <c r="AD23" t="s">
        <v>38</v>
      </c>
      <c r="AE23" s="1">
        <v>190384.21999999968</v>
      </c>
      <c r="AG23" t="str">
        <f t="shared" si="3"/>
        <v>Oct</v>
      </c>
      <c r="AH23" s="41">
        <f t="shared" si="3"/>
        <v>190384.21999999968</v>
      </c>
      <c r="AI23" s="41">
        <f t="shared" si="4"/>
        <v>190384.21999999968</v>
      </c>
      <c r="AX23" t="str">
        <f t="shared" ref="AX23:AX28" si="5">AX14</f>
        <v>Product Name</v>
      </c>
      <c r="AY23" t="str">
        <f>IF($AY$12=1,AY14,AZ14)</f>
        <v>Profit Margin</v>
      </c>
      <c r="BB23" t="s">
        <v>130</v>
      </c>
      <c r="BC23" s="41">
        <v>2366.7600000000239</v>
      </c>
      <c r="BD23" s="41">
        <v>5379</v>
      </c>
    </row>
    <row r="24" spans="3:59" x14ac:dyDescent="0.3">
      <c r="AA24" t="s">
        <v>37</v>
      </c>
      <c r="AB24" s="47">
        <v>9.8171476606608472E-3</v>
      </c>
      <c r="AD24" t="s">
        <v>37</v>
      </c>
      <c r="AE24" s="1">
        <v>192253.24999999942</v>
      </c>
      <c r="AG24" t="str">
        <f t="shared" si="3"/>
        <v>Nov</v>
      </c>
      <c r="AH24" s="41">
        <f t="shared" si="3"/>
        <v>192253.24999999942</v>
      </c>
      <c r="AI24" s="41">
        <f t="shared" si="4"/>
        <v>192253.24999999942</v>
      </c>
      <c r="AX24" t="str">
        <f t="shared" si="5"/>
        <v>Begin Brew</v>
      </c>
      <c r="AY24" s="41">
        <f t="shared" ref="AY24:AY28" si="6">IF($AY$12=1,AY15,AZ15)</f>
        <v>95024.850000000035</v>
      </c>
      <c r="BB24" t="s">
        <v>131</v>
      </c>
      <c r="BC24" s="41">
        <v>-10037.319999999978</v>
      </c>
      <c r="BD24" s="41">
        <v>5339</v>
      </c>
    </row>
    <row r="25" spans="3:59" x14ac:dyDescent="0.3">
      <c r="AA25" t="s">
        <v>30</v>
      </c>
      <c r="AB25" s="47">
        <v>-6.7086980324126341E-2</v>
      </c>
      <c r="AD25" t="s">
        <v>30</v>
      </c>
      <c r="AE25" s="1">
        <v>179355.56000000011</v>
      </c>
      <c r="AG25" t="str">
        <f t="shared" si="3"/>
        <v>Dec</v>
      </c>
      <c r="AH25" s="41">
        <f t="shared" si="3"/>
        <v>179355.56000000011</v>
      </c>
      <c r="AI25" s="41">
        <f t="shared" si="4"/>
        <v>179355.56000000011</v>
      </c>
      <c r="AX25" t="str">
        <f t="shared" si="5"/>
        <v>Common Splash</v>
      </c>
      <c r="AY25" s="41">
        <f t="shared" si="6"/>
        <v>84506.489999999932</v>
      </c>
      <c r="BB25" t="s">
        <v>132</v>
      </c>
      <c r="BC25" s="41">
        <v>95024.850000000035</v>
      </c>
      <c r="BD25" s="41">
        <v>6861</v>
      </c>
    </row>
    <row r="26" spans="3:59" x14ac:dyDescent="0.3">
      <c r="AX26" t="str">
        <f t="shared" si="5"/>
        <v>Onto Dew</v>
      </c>
      <c r="AY26" s="41">
        <f t="shared" si="6"/>
        <v>83284.599999999977</v>
      </c>
      <c r="BB26" t="s">
        <v>133</v>
      </c>
      <c r="BC26" s="41">
        <v>38203.169999999984</v>
      </c>
      <c r="BD26" s="41">
        <v>6621</v>
      </c>
    </row>
    <row r="27" spans="3:59" x14ac:dyDescent="0.3">
      <c r="C27" s="34" t="s">
        <v>92</v>
      </c>
      <c r="AX27" t="str">
        <f t="shared" si="5"/>
        <v>Eight Brew</v>
      </c>
      <c r="AY27" s="41">
        <f t="shared" si="6"/>
        <v>82987.239999999991</v>
      </c>
      <c r="BB27" t="s">
        <v>134</v>
      </c>
      <c r="BC27" s="41">
        <v>53613.000000000022</v>
      </c>
      <c r="BD27" s="41">
        <v>6475</v>
      </c>
    </row>
    <row r="28" spans="3:59" x14ac:dyDescent="0.3">
      <c r="C28" t="str">
        <f>_xlfn.TEXTJOIN(" ",,IF(H4=1,"Top-5 Profitable","Less-5 Profitable"),IF(H5=1,"Customer","Location"))</f>
        <v>Top-5 Profitable Location</v>
      </c>
      <c r="AX28" t="str">
        <f t="shared" si="5"/>
        <v>Attorney Mist</v>
      </c>
      <c r="AY28" s="41">
        <f t="shared" si="6"/>
        <v>78081.849999999962</v>
      </c>
      <c r="BB28" t="s">
        <v>135</v>
      </c>
      <c r="BC28" s="41">
        <v>-29069.040000000001</v>
      </c>
      <c r="BD28" s="41">
        <v>6776</v>
      </c>
    </row>
    <row r="29" spans="3:59" x14ac:dyDescent="0.3">
      <c r="C29" t="str">
        <f>_xlfn.TEXTJOIN(" ",,IF(H5=1,"Customers Overtime","Total Sales Locations"))</f>
        <v>Total Sales Locations</v>
      </c>
      <c r="BB29" t="s">
        <v>136</v>
      </c>
      <c r="BC29" s="41">
        <v>44743.859999999971</v>
      </c>
      <c r="BD29" s="41">
        <v>5586</v>
      </c>
    </row>
    <row r="30" spans="3:59" x14ac:dyDescent="0.3">
      <c r="C30">
        <f>IF(H5=1,I19,J19)</f>
        <v>20</v>
      </c>
      <c r="BB30" t="s">
        <v>137</v>
      </c>
      <c r="BC30" s="41">
        <v>-9326.5600000000122</v>
      </c>
      <c r="BD30" s="41">
        <v>6568</v>
      </c>
    </row>
    <row r="31" spans="3:59" x14ac:dyDescent="0.3">
      <c r="BB31" t="s">
        <v>138</v>
      </c>
      <c r="BC31" s="41">
        <v>-2557.7999999999956</v>
      </c>
      <c r="BD31" s="41">
        <v>5220</v>
      </c>
    </row>
    <row r="32" spans="3:59" x14ac:dyDescent="0.3">
      <c r="BB32" t="s">
        <v>139</v>
      </c>
      <c r="BC32" s="41">
        <v>84506.489999999932</v>
      </c>
      <c r="BD32" s="41">
        <v>6137</v>
      </c>
    </row>
    <row r="33" spans="54:56" x14ac:dyDescent="0.3">
      <c r="BB33" t="s">
        <v>140</v>
      </c>
      <c r="BC33" s="41">
        <v>5787.580000000009</v>
      </c>
      <c r="BD33" s="41">
        <v>6157</v>
      </c>
    </row>
    <row r="34" spans="54:56" x14ac:dyDescent="0.3">
      <c r="BB34" t="s">
        <v>141</v>
      </c>
      <c r="BC34" s="41">
        <v>-14038.900000000009</v>
      </c>
      <c r="BD34" s="41">
        <v>6815</v>
      </c>
    </row>
    <row r="35" spans="54:56" x14ac:dyDescent="0.3">
      <c r="BB35" t="s">
        <v>142</v>
      </c>
      <c r="BC35" s="41">
        <v>18729.619999999988</v>
      </c>
      <c r="BD35" s="41">
        <v>6526</v>
      </c>
    </row>
    <row r="36" spans="54:56" x14ac:dyDescent="0.3">
      <c r="BB36" t="s">
        <v>143</v>
      </c>
      <c r="BC36" s="41">
        <v>31367.100000000009</v>
      </c>
      <c r="BD36" s="41">
        <v>5503</v>
      </c>
    </row>
    <row r="37" spans="54:56" x14ac:dyDescent="0.3">
      <c r="BB37" t="s">
        <v>144</v>
      </c>
      <c r="BC37" s="41">
        <v>13233.920000000009</v>
      </c>
      <c r="BD37" s="41">
        <v>5908</v>
      </c>
    </row>
    <row r="38" spans="54:56" x14ac:dyDescent="0.3">
      <c r="BB38" t="s">
        <v>145</v>
      </c>
      <c r="BC38" s="41">
        <v>34303.500000000022</v>
      </c>
      <c r="BD38" s="41">
        <v>5775</v>
      </c>
    </row>
    <row r="39" spans="54:56" x14ac:dyDescent="0.3">
      <c r="BB39" t="s">
        <v>146</v>
      </c>
      <c r="BC39" s="41">
        <v>31380.58</v>
      </c>
      <c r="BD39" s="41">
        <v>5822</v>
      </c>
    </row>
    <row r="40" spans="54:56" x14ac:dyDescent="0.3">
      <c r="BB40" t="s">
        <v>147</v>
      </c>
      <c r="BC40" s="41">
        <v>-1947.5200000000059</v>
      </c>
      <c r="BD40" s="41">
        <v>5728</v>
      </c>
    </row>
    <row r="41" spans="54:56" x14ac:dyDescent="0.3">
      <c r="BB41" t="s">
        <v>148</v>
      </c>
      <c r="BC41" s="41">
        <v>82987.239999999991</v>
      </c>
      <c r="BD41" s="41">
        <v>6671</v>
      </c>
    </row>
    <row r="42" spans="54:56" x14ac:dyDescent="0.3">
      <c r="BB42" t="s">
        <v>149</v>
      </c>
      <c r="BC42" s="41">
        <v>39498.199999999997</v>
      </c>
      <c r="BD42" s="41">
        <v>6230</v>
      </c>
    </row>
    <row r="43" spans="54:56" x14ac:dyDescent="0.3">
      <c r="BB43" t="s">
        <v>150</v>
      </c>
      <c r="BC43" s="41">
        <v>50200.709999999963</v>
      </c>
      <c r="BD43" s="41">
        <v>5817</v>
      </c>
    </row>
    <row r="44" spans="54:56" x14ac:dyDescent="0.3">
      <c r="BB44" t="s">
        <v>151</v>
      </c>
      <c r="BC44" s="41">
        <v>43165.919999999984</v>
      </c>
      <c r="BD44" s="41">
        <v>6202</v>
      </c>
    </row>
    <row r="45" spans="54:56" x14ac:dyDescent="0.3">
      <c r="BB45" t="s">
        <v>152</v>
      </c>
      <c r="BC45" s="41">
        <v>13602.679999999986</v>
      </c>
      <c r="BD45" s="41">
        <v>5252</v>
      </c>
    </row>
    <row r="46" spans="54:56" x14ac:dyDescent="0.3">
      <c r="BB46" t="s">
        <v>153</v>
      </c>
      <c r="BC46" s="41">
        <v>2004.299999999952</v>
      </c>
      <c r="BD46" s="41">
        <v>6681</v>
      </c>
    </row>
    <row r="47" spans="54:56" x14ac:dyDescent="0.3">
      <c r="BB47" t="s">
        <v>154</v>
      </c>
      <c r="BC47" s="41">
        <v>13022.850000000009</v>
      </c>
      <c r="BD47" s="41">
        <v>5107</v>
      </c>
    </row>
    <row r="48" spans="54:56" x14ac:dyDescent="0.3">
      <c r="BB48" t="s">
        <v>155</v>
      </c>
      <c r="BC48" s="41">
        <v>16381.75</v>
      </c>
      <c r="BD48" s="41">
        <v>6325</v>
      </c>
    </row>
    <row r="49" spans="54:56" x14ac:dyDescent="0.3">
      <c r="BB49" t="s">
        <v>156</v>
      </c>
      <c r="BC49" s="41">
        <v>43903.63</v>
      </c>
      <c r="BD49" s="41">
        <v>6263</v>
      </c>
    </row>
    <row r="50" spans="54:56" x14ac:dyDescent="0.3">
      <c r="BB50" t="s">
        <v>157</v>
      </c>
      <c r="BC50" s="41">
        <v>10907.520000000008</v>
      </c>
      <c r="BD50" s="41">
        <v>6992</v>
      </c>
    </row>
    <row r="51" spans="54:56" x14ac:dyDescent="0.3">
      <c r="BB51" t="s">
        <v>158</v>
      </c>
      <c r="BC51" s="41">
        <v>28777.41</v>
      </c>
      <c r="BD51" s="41">
        <v>6033</v>
      </c>
    </row>
    <row r="52" spans="54:56" x14ac:dyDescent="0.3">
      <c r="BB52" t="s">
        <v>159</v>
      </c>
      <c r="BC52" s="41">
        <v>-1571.1300000000556</v>
      </c>
      <c r="BD52" s="41">
        <v>5819</v>
      </c>
    </row>
    <row r="53" spans="54:56" x14ac:dyDescent="0.3">
      <c r="BB53" t="s">
        <v>160</v>
      </c>
      <c r="BC53" s="41">
        <v>-21740.939999999981</v>
      </c>
      <c r="BD53" s="41">
        <v>6194</v>
      </c>
    </row>
    <row r="54" spans="54:56" x14ac:dyDescent="0.3">
      <c r="BB54" t="s">
        <v>161</v>
      </c>
      <c r="BC54" s="41">
        <v>6318.1299999999919</v>
      </c>
      <c r="BD54" s="41">
        <v>6943</v>
      </c>
    </row>
    <row r="55" spans="54:56" x14ac:dyDescent="0.3">
      <c r="BB55" t="s">
        <v>162</v>
      </c>
      <c r="BC55" s="41">
        <v>-13781.949999999986</v>
      </c>
      <c r="BD55" s="41">
        <v>5915</v>
      </c>
    </row>
    <row r="56" spans="54:56" x14ac:dyDescent="0.3">
      <c r="BB56" t="s">
        <v>163</v>
      </c>
      <c r="BC56" s="41">
        <v>-8467.2000000000335</v>
      </c>
      <c r="BD56" s="41">
        <v>5760</v>
      </c>
    </row>
    <row r="57" spans="54:56" x14ac:dyDescent="0.3">
      <c r="BB57" t="s">
        <v>164</v>
      </c>
      <c r="BC57" s="41">
        <v>24069.160000000011</v>
      </c>
      <c r="BD57" s="41">
        <v>6761</v>
      </c>
    </row>
    <row r="58" spans="54:56" x14ac:dyDescent="0.3">
      <c r="BB58" t="s">
        <v>165</v>
      </c>
      <c r="BC58" s="41">
        <v>15387.719999999994</v>
      </c>
      <c r="BD58" s="41">
        <v>6749</v>
      </c>
    </row>
    <row r="59" spans="54:56" x14ac:dyDescent="0.3">
      <c r="BB59" t="s">
        <v>166</v>
      </c>
      <c r="BC59" s="41">
        <v>11575.520000000019</v>
      </c>
      <c r="BD59" s="41">
        <v>6577</v>
      </c>
    </row>
    <row r="60" spans="54:56" x14ac:dyDescent="0.3">
      <c r="BB60" t="s">
        <v>167</v>
      </c>
      <c r="BC60" s="41">
        <v>12376.54</v>
      </c>
      <c r="BD60" s="41">
        <v>6127</v>
      </c>
    </row>
    <row r="61" spans="54:56" x14ac:dyDescent="0.3">
      <c r="BB61" t="s">
        <v>168</v>
      </c>
      <c r="BC61" s="41">
        <v>2761.2499999999782</v>
      </c>
      <c r="BD61" s="41">
        <v>5875</v>
      </c>
    </row>
    <row r="62" spans="54:56" x14ac:dyDescent="0.3">
      <c r="BB62" t="s">
        <v>169</v>
      </c>
      <c r="BC62" s="41">
        <v>63904.020000000055</v>
      </c>
      <c r="BD62" s="41">
        <v>6063</v>
      </c>
    </row>
    <row r="63" spans="54:56" x14ac:dyDescent="0.3">
      <c r="BB63" t="s">
        <v>170</v>
      </c>
      <c r="BC63" s="41">
        <v>43574.720000000016</v>
      </c>
      <c r="BD63" s="41">
        <v>5558</v>
      </c>
    </row>
    <row r="64" spans="54:56" x14ac:dyDescent="0.3">
      <c r="BB64" t="s">
        <v>171</v>
      </c>
      <c r="BC64" s="41">
        <v>31736.320000000058</v>
      </c>
      <c r="BD64" s="41">
        <v>5888</v>
      </c>
    </row>
    <row r="65" spans="54:56" x14ac:dyDescent="0.3">
      <c r="BB65" t="s">
        <v>172</v>
      </c>
      <c r="BC65" s="41">
        <v>-1112.8299999999945</v>
      </c>
      <c r="BD65" s="41">
        <v>5857</v>
      </c>
    </row>
    <row r="66" spans="54:56" x14ac:dyDescent="0.3">
      <c r="BB66" t="s">
        <v>173</v>
      </c>
      <c r="BC66" s="41">
        <v>36733.600000000057</v>
      </c>
      <c r="BD66" s="41">
        <v>6290</v>
      </c>
    </row>
    <row r="67" spans="54:56" x14ac:dyDescent="0.3">
      <c r="BB67" t="s">
        <v>174</v>
      </c>
      <c r="BC67" s="41">
        <v>-18969.600000000046</v>
      </c>
      <c r="BD67" s="41">
        <v>5928</v>
      </c>
    </row>
    <row r="68" spans="54:56" x14ac:dyDescent="0.3">
      <c r="BB68" t="s">
        <v>175</v>
      </c>
      <c r="BC68" s="41">
        <v>42187.60000000002</v>
      </c>
      <c r="BD68" s="41">
        <v>5795</v>
      </c>
    </row>
    <row r="69" spans="54:56" x14ac:dyDescent="0.3">
      <c r="BB69" t="s">
        <v>176</v>
      </c>
      <c r="BC69" s="41">
        <v>11787.310000000005</v>
      </c>
      <c r="BD69" s="41">
        <v>4891</v>
      </c>
    </row>
    <row r="70" spans="54:56" x14ac:dyDescent="0.3">
      <c r="BB70" t="s">
        <v>177</v>
      </c>
      <c r="BC70" s="41">
        <v>26067.999999999978</v>
      </c>
      <c r="BD70" s="41">
        <v>6860</v>
      </c>
    </row>
    <row r="71" spans="54:56" x14ac:dyDescent="0.3">
      <c r="BB71" t="s">
        <v>178</v>
      </c>
      <c r="BC71" s="41">
        <v>8106.2399999999907</v>
      </c>
      <c r="BD71" s="41">
        <v>6333</v>
      </c>
    </row>
    <row r="72" spans="54:56" x14ac:dyDescent="0.3">
      <c r="BB72" t="s">
        <v>179</v>
      </c>
      <c r="BC72" s="41">
        <v>83284.599999999977</v>
      </c>
      <c r="BD72" s="41">
        <v>6262</v>
      </c>
    </row>
    <row r="73" spans="54:56" x14ac:dyDescent="0.3">
      <c r="BB73" t="s">
        <v>180</v>
      </c>
      <c r="BC73" s="41">
        <v>51479.960000000043</v>
      </c>
      <c r="BD73" s="41">
        <v>6938</v>
      </c>
    </row>
    <row r="74" spans="54:56" x14ac:dyDescent="0.3">
      <c r="BB74" t="s">
        <v>181</v>
      </c>
      <c r="BC74" s="41">
        <v>10467.999999999993</v>
      </c>
      <c r="BD74" s="41">
        <v>5234</v>
      </c>
    </row>
    <row r="75" spans="54:56" x14ac:dyDescent="0.3">
      <c r="BB75" t="s">
        <v>182</v>
      </c>
      <c r="BC75" s="41">
        <v>25255.650000000016</v>
      </c>
      <c r="BD75" s="41">
        <v>5385</v>
      </c>
    </row>
    <row r="76" spans="54:56" x14ac:dyDescent="0.3">
      <c r="BB76" t="s">
        <v>183</v>
      </c>
      <c r="BC76" s="41">
        <v>9939.5999999999913</v>
      </c>
      <c r="BD76" s="41">
        <v>6024</v>
      </c>
    </row>
    <row r="77" spans="54:56" x14ac:dyDescent="0.3">
      <c r="BB77" t="s">
        <v>184</v>
      </c>
      <c r="BC77" s="41">
        <v>38978.390000000021</v>
      </c>
      <c r="BD77" s="41">
        <v>5809</v>
      </c>
    </row>
    <row r="78" spans="54:56" x14ac:dyDescent="0.3">
      <c r="BB78" t="s">
        <v>185</v>
      </c>
      <c r="BC78" s="41">
        <v>-7303.8000000000393</v>
      </c>
      <c r="BD78" s="41">
        <v>5180</v>
      </c>
    </row>
    <row r="79" spans="54:56" x14ac:dyDescent="0.3">
      <c r="BB79" t="s">
        <v>186</v>
      </c>
      <c r="BC79" s="41">
        <v>26923.569999999989</v>
      </c>
      <c r="BD79" s="41">
        <v>6161</v>
      </c>
    </row>
    <row r="80" spans="54:56" x14ac:dyDescent="0.3">
      <c r="BB80" t="s">
        <v>187</v>
      </c>
      <c r="BC80" s="41">
        <v>28375.229999999974</v>
      </c>
      <c r="BD80" s="41">
        <v>7041</v>
      </c>
    </row>
    <row r="81" spans="54:56" x14ac:dyDescent="0.3">
      <c r="BB81" t="s">
        <v>188</v>
      </c>
      <c r="BC81" s="41">
        <v>24412.700000000026</v>
      </c>
      <c r="BD81" s="41">
        <v>5486</v>
      </c>
    </row>
    <row r="82" spans="54:56" x14ac:dyDescent="0.3">
      <c r="BB82" t="s">
        <v>189</v>
      </c>
      <c r="BC82" s="41">
        <v>4272.7199999999975</v>
      </c>
      <c r="BD82" s="41">
        <v>5622</v>
      </c>
    </row>
    <row r="83" spans="54:56" x14ac:dyDescent="0.3">
      <c r="BB83" t="s">
        <v>190</v>
      </c>
      <c r="BC83" s="41">
        <v>-16258.440000000002</v>
      </c>
      <c r="BD83" s="41">
        <v>7458</v>
      </c>
    </row>
    <row r="84" spans="54:56" x14ac:dyDescent="0.3">
      <c r="BB84" t="s">
        <v>191</v>
      </c>
      <c r="BC84" s="41">
        <v>8442.900000000016</v>
      </c>
      <c r="BD84" s="41">
        <v>5310</v>
      </c>
    </row>
    <row r="85" spans="54:56" x14ac:dyDescent="0.3">
      <c r="BB85" t="s">
        <v>192</v>
      </c>
      <c r="BC85" s="41">
        <v>23774.260000000002</v>
      </c>
      <c r="BD85" s="41">
        <v>6478</v>
      </c>
    </row>
    <row r="86" spans="54:56" x14ac:dyDescent="0.3">
      <c r="BB86" t="s">
        <v>193</v>
      </c>
      <c r="BC86" s="41">
        <v>58611.329999999973</v>
      </c>
      <c r="BD86" s="41">
        <v>5867</v>
      </c>
    </row>
    <row r="87" spans="54:56" x14ac:dyDescent="0.3">
      <c r="BB87" t="s">
        <v>194</v>
      </c>
      <c r="BC87" s="41">
        <v>-1094.7799999999843</v>
      </c>
      <c r="BD87" s="41">
        <v>5762</v>
      </c>
    </row>
    <row r="88" spans="54:56" x14ac:dyDescent="0.3">
      <c r="BB88" t="s">
        <v>195</v>
      </c>
      <c r="BC88" s="41">
        <v>18444.999999999993</v>
      </c>
      <c r="BD88" s="41">
        <v>5950</v>
      </c>
    </row>
    <row r="89" spans="54:56" x14ac:dyDescent="0.3">
      <c r="BB89" t="s">
        <v>196</v>
      </c>
      <c r="BC89" s="41">
        <v>63091.859999999986</v>
      </c>
      <c r="BD89" s="41">
        <v>5163</v>
      </c>
    </row>
    <row r="90" spans="54:56" x14ac:dyDescent="0.3">
      <c r="BB90" t="s">
        <v>197</v>
      </c>
      <c r="BC90" s="41">
        <v>29725.620000000014</v>
      </c>
      <c r="BD90" s="41">
        <v>5969</v>
      </c>
    </row>
    <row r="91" spans="54:56" x14ac:dyDescent="0.3">
      <c r="BB91" t="s">
        <v>198</v>
      </c>
      <c r="BC91" s="41">
        <v>47952.000000000015</v>
      </c>
      <c r="BD91" s="41">
        <v>5400</v>
      </c>
    </row>
    <row r="92" spans="54:56" x14ac:dyDescent="0.3">
      <c r="BB92" t="s">
        <v>199</v>
      </c>
      <c r="BC92" s="41">
        <v>56300.05</v>
      </c>
      <c r="BD92" s="41">
        <v>6221</v>
      </c>
    </row>
    <row r="93" spans="54:56" x14ac:dyDescent="0.3">
      <c r="BB93" t="s">
        <v>200</v>
      </c>
      <c r="BC93" s="41">
        <v>22807.919999999976</v>
      </c>
      <c r="BD93" s="41">
        <v>6554</v>
      </c>
    </row>
    <row r="94" spans="54:56" x14ac:dyDescent="0.3">
      <c r="BB94" t="s">
        <v>201</v>
      </c>
      <c r="BC94" s="41">
        <v>56525.640000000014</v>
      </c>
      <c r="BD94" s="41">
        <v>6438</v>
      </c>
    </row>
    <row r="95" spans="54:56" x14ac:dyDescent="0.3">
      <c r="BB95" t="s">
        <v>202</v>
      </c>
      <c r="BC95" s="41">
        <v>32065.139999999952</v>
      </c>
      <c r="BD95" s="41">
        <v>5862</v>
      </c>
    </row>
    <row r="96" spans="54:56" x14ac:dyDescent="0.3">
      <c r="BB96" t="s">
        <v>203</v>
      </c>
      <c r="BC96" s="41">
        <v>685.07999999998719</v>
      </c>
      <c r="BD96" s="41">
        <v>5709</v>
      </c>
    </row>
    <row r="97" spans="54:56" x14ac:dyDescent="0.3">
      <c r="BB97" t="s">
        <v>204</v>
      </c>
      <c r="BC97" s="41">
        <v>-50135.640000000021</v>
      </c>
      <c r="BD97" s="41">
        <v>7666</v>
      </c>
    </row>
    <row r="98" spans="54:56" x14ac:dyDescent="0.3">
      <c r="BB98" t="s">
        <v>205</v>
      </c>
      <c r="BC98" s="41">
        <v>-25109.370000000024</v>
      </c>
      <c r="BD98" s="41">
        <v>5853</v>
      </c>
    </row>
    <row r="99" spans="54:56" x14ac:dyDescent="0.3">
      <c r="BB99" t="s">
        <v>206</v>
      </c>
      <c r="BC99" s="41">
        <v>2791.3200000000033</v>
      </c>
      <c r="BD99" s="41">
        <v>6646</v>
      </c>
    </row>
    <row r="100" spans="54:56" x14ac:dyDescent="0.3">
      <c r="BB100" t="s">
        <v>207</v>
      </c>
      <c r="BC100" s="41">
        <v>-39515.370000000003</v>
      </c>
      <c r="BD100" s="41">
        <v>5637</v>
      </c>
    </row>
    <row r="101" spans="54:56" x14ac:dyDescent="0.3">
      <c r="BB101" t="s">
        <v>208</v>
      </c>
      <c r="BC101" s="41">
        <v>27251.010000000009</v>
      </c>
      <c r="BD101" s="41">
        <v>5713</v>
      </c>
    </row>
    <row r="102" spans="54:56" x14ac:dyDescent="0.3">
      <c r="BB102" t="s">
        <v>209</v>
      </c>
      <c r="BC102" s="41">
        <v>21262.580000000013</v>
      </c>
      <c r="BD102" s="41">
        <v>5438</v>
      </c>
    </row>
    <row r="103" spans="54:56" x14ac:dyDescent="0.3">
      <c r="BB103" t="s">
        <v>210</v>
      </c>
      <c r="BC103" s="41">
        <v>16798.080000000002</v>
      </c>
      <c r="BD103" s="41">
        <v>5384</v>
      </c>
    </row>
    <row r="104" spans="54:56" x14ac:dyDescent="0.3">
      <c r="BB104" t="s">
        <v>211</v>
      </c>
      <c r="BC104" s="41">
        <v>74447.250000000029</v>
      </c>
      <c r="BD104" s="41">
        <v>5839</v>
      </c>
    </row>
    <row r="105" spans="54:56" x14ac:dyDescent="0.3">
      <c r="BB105" t="s">
        <v>212</v>
      </c>
      <c r="BC105" s="41">
        <v>74371.949999999953</v>
      </c>
      <c r="BD105" s="41">
        <v>6255</v>
      </c>
    </row>
    <row r="106" spans="54:56" x14ac:dyDescent="0.3">
      <c r="BB106" t="s">
        <v>213</v>
      </c>
      <c r="BC106" s="41">
        <v>-60.990000000012515</v>
      </c>
      <c r="BD106" s="41">
        <v>6099</v>
      </c>
    </row>
    <row r="107" spans="54:56" x14ac:dyDescent="0.3">
      <c r="BB107" t="s">
        <v>214</v>
      </c>
      <c r="BC107" s="41">
        <v>26684.99999999996</v>
      </c>
      <c r="BD107" s="41">
        <v>5930</v>
      </c>
    </row>
    <row r="108" spans="54:56" x14ac:dyDescent="0.3">
      <c r="BB108" t="s">
        <v>215</v>
      </c>
      <c r="BC108" s="41">
        <v>46112.94</v>
      </c>
      <c r="BD108" s="41">
        <v>6378</v>
      </c>
    </row>
    <row r="109" spans="54:56" x14ac:dyDescent="0.3">
      <c r="BB109" t="s">
        <v>216</v>
      </c>
      <c r="BC109" s="41">
        <v>-1748.7000000000335</v>
      </c>
      <c r="BD109" s="41">
        <v>6030</v>
      </c>
    </row>
    <row r="110" spans="54:56" x14ac:dyDescent="0.3">
      <c r="BB110" t="s">
        <v>217</v>
      </c>
      <c r="BC110" s="41">
        <v>-4890.8900000000067</v>
      </c>
      <c r="BD110" s="41">
        <v>6191</v>
      </c>
    </row>
    <row r="111" spans="54:56" x14ac:dyDescent="0.3">
      <c r="BB111" t="s">
        <v>218</v>
      </c>
      <c r="BC111" s="41">
        <v>54830.159999999974</v>
      </c>
      <c r="BD111" s="41">
        <v>5934</v>
      </c>
    </row>
    <row r="112" spans="54:56" x14ac:dyDescent="0.3">
      <c r="BB112" t="s">
        <v>219</v>
      </c>
      <c r="BC112" s="41">
        <v>21655.43999999993</v>
      </c>
      <c r="BD112" s="41">
        <v>6332</v>
      </c>
    </row>
    <row r="113" spans="54:56" x14ac:dyDescent="0.3">
      <c r="BB113" t="s">
        <v>220</v>
      </c>
      <c r="BC113" s="41">
        <v>9097.2600000000093</v>
      </c>
      <c r="BD113" s="41">
        <v>6231</v>
      </c>
    </row>
  </sheetData>
  <pageMargins left="0.7" right="0.7" top="0.75" bottom="0.75" header="0.3" footer="0.3"/>
  <pageSetup orientation="portrait" r:id="rId16"/>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BE23F6-064E-47BA-9556-A25A44AA93FA}">
  <sheetPr codeName="Sheet4"/>
  <dimension ref="C3:O41"/>
  <sheetViews>
    <sheetView showGridLines="0" workbookViewId="0">
      <selection activeCell="D3" sqref="D3:D4"/>
    </sheetView>
  </sheetViews>
  <sheetFormatPr defaultRowHeight="14.4" x14ac:dyDescent="0.3"/>
  <cols>
    <col min="5" max="5" width="8.88671875" customWidth="1"/>
    <col min="6" max="15" width="1.77734375" customWidth="1"/>
  </cols>
  <sheetData>
    <row r="3" spans="3:4" x14ac:dyDescent="0.3">
      <c r="C3" t="s">
        <v>48</v>
      </c>
      <c r="D3" s="33">
        <f>'A2'!U7</f>
        <v>0.2850350004991079</v>
      </c>
    </row>
    <row r="4" spans="3:4" x14ac:dyDescent="0.3">
      <c r="C4" t="s">
        <v>47</v>
      </c>
      <c r="D4" s="33">
        <f>'A2'!U6</f>
        <v>0.7149649995008911</v>
      </c>
    </row>
    <row r="19" spans="5:15" x14ac:dyDescent="0.3">
      <c r="E19" t="s">
        <v>50</v>
      </c>
    </row>
    <row r="20" spans="5:15" ht="5.55" customHeight="1" thickBot="1" x14ac:dyDescent="0.35">
      <c r="F20" s="23">
        <f t="shared" ref="F20:F27" si="0">F21+10</f>
        <v>91</v>
      </c>
      <c r="G20" s="24">
        <f t="shared" ref="G20:G27" si="1">G21+10</f>
        <v>92</v>
      </c>
      <c r="H20" s="24">
        <f t="shared" ref="H20:H27" si="2">H21+10</f>
        <v>93</v>
      </c>
      <c r="I20" s="24">
        <f t="shared" ref="I20:I27" si="3">I21+10</f>
        <v>94</v>
      </c>
      <c r="J20" s="24">
        <f t="shared" ref="J20:J27" si="4">J21+10</f>
        <v>95</v>
      </c>
      <c r="K20" s="24">
        <f t="shared" ref="K20:K27" si="5">K21+10</f>
        <v>96</v>
      </c>
      <c r="L20" s="24">
        <f t="shared" ref="L20:L27" si="6">L21+10</f>
        <v>97</v>
      </c>
      <c r="M20" s="24">
        <f t="shared" ref="M20:M27" si="7">M21+10</f>
        <v>98</v>
      </c>
      <c r="N20" s="24">
        <f t="shared" ref="N20:N27" si="8">N21+10</f>
        <v>99</v>
      </c>
      <c r="O20" s="25">
        <f t="shared" ref="O20:O27" si="9">O21+10</f>
        <v>100</v>
      </c>
    </row>
    <row r="21" spans="5:15" ht="5.55" customHeight="1" thickBot="1" x14ac:dyDescent="0.35">
      <c r="F21" s="26">
        <f t="shared" si="0"/>
        <v>81</v>
      </c>
      <c r="G21" s="27">
        <f t="shared" si="1"/>
        <v>82</v>
      </c>
      <c r="H21" s="27">
        <f t="shared" si="2"/>
        <v>83</v>
      </c>
      <c r="I21" s="27">
        <f t="shared" si="3"/>
        <v>84</v>
      </c>
      <c r="J21" s="27">
        <f t="shared" si="4"/>
        <v>85</v>
      </c>
      <c r="K21" s="27">
        <f t="shared" si="5"/>
        <v>86</v>
      </c>
      <c r="L21" s="27">
        <f t="shared" si="6"/>
        <v>87</v>
      </c>
      <c r="M21" s="27">
        <f t="shared" si="7"/>
        <v>88</v>
      </c>
      <c r="N21" s="27">
        <f t="shared" si="8"/>
        <v>89</v>
      </c>
      <c r="O21" s="28">
        <f t="shared" si="9"/>
        <v>90</v>
      </c>
    </row>
    <row r="22" spans="5:15" ht="5.55" customHeight="1" thickBot="1" x14ac:dyDescent="0.35">
      <c r="F22" s="26">
        <f t="shared" si="0"/>
        <v>71</v>
      </c>
      <c r="G22" s="27">
        <f t="shared" si="1"/>
        <v>72</v>
      </c>
      <c r="H22" s="27">
        <f t="shared" si="2"/>
        <v>73</v>
      </c>
      <c r="I22" s="27">
        <f t="shared" si="3"/>
        <v>74</v>
      </c>
      <c r="J22" s="27">
        <f t="shared" si="4"/>
        <v>75</v>
      </c>
      <c r="K22" s="27">
        <f t="shared" si="5"/>
        <v>76</v>
      </c>
      <c r="L22" s="27">
        <f t="shared" si="6"/>
        <v>77</v>
      </c>
      <c r="M22" s="27">
        <f t="shared" si="7"/>
        <v>78</v>
      </c>
      <c r="N22" s="27">
        <f t="shared" si="8"/>
        <v>79</v>
      </c>
      <c r="O22" s="28">
        <f t="shared" si="9"/>
        <v>80</v>
      </c>
    </row>
    <row r="23" spans="5:15" ht="5.55" customHeight="1" thickBot="1" x14ac:dyDescent="0.35">
      <c r="F23" s="26">
        <f t="shared" si="0"/>
        <v>61</v>
      </c>
      <c r="G23" s="27">
        <f t="shared" si="1"/>
        <v>62</v>
      </c>
      <c r="H23" s="27">
        <f t="shared" si="2"/>
        <v>63</v>
      </c>
      <c r="I23" s="27">
        <f t="shared" si="3"/>
        <v>64</v>
      </c>
      <c r="J23" s="27">
        <f t="shared" si="4"/>
        <v>65</v>
      </c>
      <c r="K23" s="27">
        <f t="shared" si="5"/>
        <v>66</v>
      </c>
      <c r="L23" s="27">
        <f t="shared" si="6"/>
        <v>67</v>
      </c>
      <c r="M23" s="27">
        <f t="shared" si="7"/>
        <v>68</v>
      </c>
      <c r="N23" s="27">
        <f t="shared" si="8"/>
        <v>69</v>
      </c>
      <c r="O23" s="28">
        <f t="shared" si="9"/>
        <v>70</v>
      </c>
    </row>
    <row r="24" spans="5:15" ht="5.55" customHeight="1" thickBot="1" x14ac:dyDescent="0.35">
      <c r="F24" s="26">
        <f t="shared" si="0"/>
        <v>51</v>
      </c>
      <c r="G24" s="27">
        <f t="shared" si="1"/>
        <v>52</v>
      </c>
      <c r="H24" s="27">
        <f t="shared" si="2"/>
        <v>53</v>
      </c>
      <c r="I24" s="27">
        <f t="shared" si="3"/>
        <v>54</v>
      </c>
      <c r="J24" s="27">
        <f t="shared" si="4"/>
        <v>55</v>
      </c>
      <c r="K24" s="27">
        <f t="shared" si="5"/>
        <v>56</v>
      </c>
      <c r="L24" s="27">
        <f t="shared" si="6"/>
        <v>57</v>
      </c>
      <c r="M24" s="27">
        <f t="shared" si="7"/>
        <v>58</v>
      </c>
      <c r="N24" s="27">
        <f t="shared" si="8"/>
        <v>59</v>
      </c>
      <c r="O24" s="28">
        <f t="shared" si="9"/>
        <v>60</v>
      </c>
    </row>
    <row r="25" spans="5:15" ht="5.55" customHeight="1" thickBot="1" x14ac:dyDescent="0.35">
      <c r="F25" s="26">
        <f t="shared" si="0"/>
        <v>41</v>
      </c>
      <c r="G25" s="27">
        <f t="shared" si="1"/>
        <v>42</v>
      </c>
      <c r="H25" s="27">
        <f t="shared" si="2"/>
        <v>43</v>
      </c>
      <c r="I25" s="27">
        <f t="shared" si="3"/>
        <v>44</v>
      </c>
      <c r="J25" s="27">
        <f t="shared" si="4"/>
        <v>45</v>
      </c>
      <c r="K25" s="27">
        <f t="shared" si="5"/>
        <v>46</v>
      </c>
      <c r="L25" s="27">
        <f t="shared" si="6"/>
        <v>47</v>
      </c>
      <c r="M25" s="27">
        <f t="shared" si="7"/>
        <v>48</v>
      </c>
      <c r="N25" s="27">
        <f t="shared" si="8"/>
        <v>49</v>
      </c>
      <c r="O25" s="28">
        <f t="shared" si="9"/>
        <v>50</v>
      </c>
    </row>
    <row r="26" spans="5:15" ht="5.55" customHeight="1" thickBot="1" x14ac:dyDescent="0.35">
      <c r="F26" s="26">
        <f t="shared" si="0"/>
        <v>31</v>
      </c>
      <c r="G26" s="27">
        <f t="shared" si="1"/>
        <v>32</v>
      </c>
      <c r="H26" s="27">
        <f t="shared" si="2"/>
        <v>33</v>
      </c>
      <c r="I26" s="27">
        <f t="shared" si="3"/>
        <v>34</v>
      </c>
      <c r="J26" s="27">
        <f t="shared" si="4"/>
        <v>35</v>
      </c>
      <c r="K26" s="27">
        <f t="shared" si="5"/>
        <v>36</v>
      </c>
      <c r="L26" s="27">
        <f t="shared" si="6"/>
        <v>37</v>
      </c>
      <c r="M26" s="27">
        <f t="shared" si="7"/>
        <v>38</v>
      </c>
      <c r="N26" s="27">
        <f t="shared" si="8"/>
        <v>39</v>
      </c>
      <c r="O26" s="28">
        <f t="shared" si="9"/>
        <v>40</v>
      </c>
    </row>
    <row r="27" spans="5:15" ht="5.55" customHeight="1" thickBot="1" x14ac:dyDescent="0.35">
      <c r="F27" s="26">
        <f t="shared" si="0"/>
        <v>21</v>
      </c>
      <c r="G27" s="27">
        <f t="shared" si="1"/>
        <v>22</v>
      </c>
      <c r="H27" s="27">
        <f t="shared" si="2"/>
        <v>23</v>
      </c>
      <c r="I27" s="27">
        <f t="shared" si="3"/>
        <v>24</v>
      </c>
      <c r="J27" s="27">
        <f t="shared" si="4"/>
        <v>25</v>
      </c>
      <c r="K27" s="27">
        <f t="shared" si="5"/>
        <v>26</v>
      </c>
      <c r="L27" s="27">
        <f t="shared" si="6"/>
        <v>27</v>
      </c>
      <c r="M27" s="27">
        <f t="shared" si="7"/>
        <v>28</v>
      </c>
      <c r="N27" s="27">
        <f t="shared" si="8"/>
        <v>29</v>
      </c>
      <c r="O27" s="28">
        <f t="shared" si="9"/>
        <v>30</v>
      </c>
    </row>
    <row r="28" spans="5:15" ht="5.55" customHeight="1" thickBot="1" x14ac:dyDescent="0.35">
      <c r="F28" s="26">
        <f>F29+10</f>
        <v>11</v>
      </c>
      <c r="G28" s="27">
        <f t="shared" ref="G28:O28" si="10">G29+10</f>
        <v>12</v>
      </c>
      <c r="H28" s="27">
        <f t="shared" si="10"/>
        <v>13</v>
      </c>
      <c r="I28" s="27">
        <f t="shared" si="10"/>
        <v>14</v>
      </c>
      <c r="J28" s="27">
        <f t="shared" si="10"/>
        <v>15</v>
      </c>
      <c r="K28" s="27">
        <f t="shared" si="10"/>
        <v>16</v>
      </c>
      <c r="L28" s="27">
        <f t="shared" si="10"/>
        <v>17</v>
      </c>
      <c r="M28" s="27">
        <f t="shared" si="10"/>
        <v>18</v>
      </c>
      <c r="N28" s="27">
        <f t="shared" si="10"/>
        <v>19</v>
      </c>
      <c r="O28" s="28">
        <f t="shared" si="10"/>
        <v>20</v>
      </c>
    </row>
    <row r="29" spans="5:15" ht="5.55" customHeight="1" x14ac:dyDescent="0.3">
      <c r="F29" s="29">
        <v>1</v>
      </c>
      <c r="G29" s="30">
        <f>F29+1</f>
        <v>2</v>
      </c>
      <c r="H29" s="30">
        <f t="shared" ref="H29:O29" si="11">G29+1</f>
        <v>3</v>
      </c>
      <c r="I29" s="30">
        <f t="shared" si="11"/>
        <v>4</v>
      </c>
      <c r="J29" s="30">
        <f t="shared" si="11"/>
        <v>5</v>
      </c>
      <c r="K29" s="30">
        <f t="shared" si="11"/>
        <v>6</v>
      </c>
      <c r="L29" s="30">
        <f t="shared" si="11"/>
        <v>7</v>
      </c>
      <c r="M29" s="30">
        <f t="shared" si="11"/>
        <v>8</v>
      </c>
      <c r="N29" s="30">
        <f t="shared" si="11"/>
        <v>9</v>
      </c>
      <c r="O29" s="31">
        <f t="shared" si="11"/>
        <v>10</v>
      </c>
    </row>
    <row r="31" spans="5:15" x14ac:dyDescent="0.3">
      <c r="E31" t="s">
        <v>51</v>
      </c>
    </row>
    <row r="32" spans="5:15" ht="5.55" customHeight="1" thickBot="1" x14ac:dyDescent="0.35">
      <c r="F32" s="23">
        <f t="shared" ref="F32:F39" si="12">F33+10</f>
        <v>91</v>
      </c>
      <c r="G32" s="24">
        <f t="shared" ref="G32:G40" si="13">G33+10</f>
        <v>92</v>
      </c>
      <c r="H32" s="24">
        <f t="shared" ref="H32:H40" si="14">H33+10</f>
        <v>93</v>
      </c>
      <c r="I32" s="24">
        <f t="shared" ref="I32:I40" si="15">I33+10</f>
        <v>94</v>
      </c>
      <c r="J32" s="24">
        <f t="shared" ref="J32:J40" si="16">J33+10</f>
        <v>95</v>
      </c>
      <c r="K32" s="24">
        <f t="shared" ref="K32:K40" si="17">K33+10</f>
        <v>96</v>
      </c>
      <c r="L32" s="24">
        <f t="shared" ref="L32:L40" si="18">L33+10</f>
        <v>97</v>
      </c>
      <c r="M32" s="24">
        <f t="shared" ref="M32:M40" si="19">M33+10</f>
        <v>98</v>
      </c>
      <c r="N32" s="24">
        <f t="shared" ref="N32:N40" si="20">N33+10</f>
        <v>99</v>
      </c>
      <c r="O32" s="25">
        <f t="shared" ref="O32:O40" si="21">O33+10</f>
        <v>100</v>
      </c>
    </row>
    <row r="33" spans="6:15" ht="5.55" customHeight="1" thickBot="1" x14ac:dyDescent="0.35">
      <c r="F33" s="26">
        <f t="shared" si="12"/>
        <v>81</v>
      </c>
      <c r="G33" s="27">
        <f t="shared" si="13"/>
        <v>82</v>
      </c>
      <c r="H33" s="27">
        <f t="shared" si="14"/>
        <v>83</v>
      </c>
      <c r="I33" s="27">
        <f t="shared" si="15"/>
        <v>84</v>
      </c>
      <c r="J33" s="27">
        <f t="shared" si="16"/>
        <v>85</v>
      </c>
      <c r="K33" s="27">
        <f t="shared" si="17"/>
        <v>86</v>
      </c>
      <c r="L33" s="27">
        <f t="shared" si="18"/>
        <v>87</v>
      </c>
      <c r="M33" s="27">
        <f t="shared" si="19"/>
        <v>88</v>
      </c>
      <c r="N33" s="27">
        <f t="shared" si="20"/>
        <v>89</v>
      </c>
      <c r="O33" s="28">
        <f t="shared" si="21"/>
        <v>90</v>
      </c>
    </row>
    <row r="34" spans="6:15" ht="5.55" customHeight="1" thickBot="1" x14ac:dyDescent="0.35">
      <c r="F34" s="26">
        <f t="shared" si="12"/>
        <v>71</v>
      </c>
      <c r="G34" s="27">
        <f t="shared" si="13"/>
        <v>72</v>
      </c>
      <c r="H34" s="27">
        <f t="shared" si="14"/>
        <v>73</v>
      </c>
      <c r="I34" s="27">
        <f t="shared" si="15"/>
        <v>74</v>
      </c>
      <c r="J34" s="27">
        <f t="shared" si="16"/>
        <v>75</v>
      </c>
      <c r="K34" s="27">
        <f t="shared" si="17"/>
        <v>76</v>
      </c>
      <c r="L34" s="27">
        <f t="shared" si="18"/>
        <v>77</v>
      </c>
      <c r="M34" s="27">
        <f t="shared" si="19"/>
        <v>78</v>
      </c>
      <c r="N34" s="27">
        <f t="shared" si="20"/>
        <v>79</v>
      </c>
      <c r="O34" s="28">
        <f t="shared" si="21"/>
        <v>80</v>
      </c>
    </row>
    <row r="35" spans="6:15" ht="5.55" customHeight="1" thickBot="1" x14ac:dyDescent="0.35">
      <c r="F35" s="26">
        <f t="shared" si="12"/>
        <v>61</v>
      </c>
      <c r="G35" s="27">
        <f t="shared" si="13"/>
        <v>62</v>
      </c>
      <c r="H35" s="27">
        <f t="shared" si="14"/>
        <v>63</v>
      </c>
      <c r="I35" s="27">
        <f t="shared" si="15"/>
        <v>64</v>
      </c>
      <c r="J35" s="27">
        <f t="shared" si="16"/>
        <v>65</v>
      </c>
      <c r="K35" s="27">
        <f t="shared" si="17"/>
        <v>66</v>
      </c>
      <c r="L35" s="27">
        <f t="shared" si="18"/>
        <v>67</v>
      </c>
      <c r="M35" s="27">
        <f t="shared" si="19"/>
        <v>68</v>
      </c>
      <c r="N35" s="27">
        <f t="shared" si="20"/>
        <v>69</v>
      </c>
      <c r="O35" s="28">
        <f t="shared" si="21"/>
        <v>70</v>
      </c>
    </row>
    <row r="36" spans="6:15" ht="5.55" customHeight="1" thickBot="1" x14ac:dyDescent="0.35">
      <c r="F36" s="26">
        <f t="shared" si="12"/>
        <v>51</v>
      </c>
      <c r="G36" s="27">
        <f t="shared" si="13"/>
        <v>52</v>
      </c>
      <c r="H36" s="27">
        <f t="shared" si="14"/>
        <v>53</v>
      </c>
      <c r="I36" s="27">
        <f t="shared" si="15"/>
        <v>54</v>
      </c>
      <c r="J36" s="27">
        <f t="shared" si="16"/>
        <v>55</v>
      </c>
      <c r="K36" s="27">
        <f t="shared" si="17"/>
        <v>56</v>
      </c>
      <c r="L36" s="27">
        <f t="shared" si="18"/>
        <v>57</v>
      </c>
      <c r="M36" s="27">
        <f t="shared" si="19"/>
        <v>58</v>
      </c>
      <c r="N36" s="27">
        <f t="shared" si="20"/>
        <v>59</v>
      </c>
      <c r="O36" s="28">
        <f t="shared" si="21"/>
        <v>60</v>
      </c>
    </row>
    <row r="37" spans="6:15" ht="5.55" customHeight="1" thickBot="1" x14ac:dyDescent="0.35">
      <c r="F37" s="26">
        <f t="shared" si="12"/>
        <v>41</v>
      </c>
      <c r="G37" s="27">
        <f t="shared" si="13"/>
        <v>42</v>
      </c>
      <c r="H37" s="27">
        <f t="shared" si="14"/>
        <v>43</v>
      </c>
      <c r="I37" s="27">
        <f t="shared" si="15"/>
        <v>44</v>
      </c>
      <c r="J37" s="27">
        <f t="shared" si="16"/>
        <v>45</v>
      </c>
      <c r="K37" s="27">
        <f t="shared" si="17"/>
        <v>46</v>
      </c>
      <c r="L37" s="27">
        <f t="shared" si="18"/>
        <v>47</v>
      </c>
      <c r="M37" s="27">
        <f t="shared" si="19"/>
        <v>48</v>
      </c>
      <c r="N37" s="27">
        <f t="shared" si="20"/>
        <v>49</v>
      </c>
      <c r="O37" s="28">
        <f t="shared" si="21"/>
        <v>50</v>
      </c>
    </row>
    <row r="38" spans="6:15" ht="5.55" customHeight="1" thickBot="1" x14ac:dyDescent="0.35">
      <c r="F38" s="26">
        <f t="shared" si="12"/>
        <v>31</v>
      </c>
      <c r="G38" s="27">
        <f t="shared" si="13"/>
        <v>32</v>
      </c>
      <c r="H38" s="27">
        <f t="shared" si="14"/>
        <v>33</v>
      </c>
      <c r="I38" s="27">
        <f t="shared" si="15"/>
        <v>34</v>
      </c>
      <c r="J38" s="27">
        <f t="shared" si="16"/>
        <v>35</v>
      </c>
      <c r="K38" s="27">
        <f t="shared" si="17"/>
        <v>36</v>
      </c>
      <c r="L38" s="27">
        <f t="shared" si="18"/>
        <v>37</v>
      </c>
      <c r="M38" s="27">
        <f t="shared" si="19"/>
        <v>38</v>
      </c>
      <c r="N38" s="27">
        <f t="shared" si="20"/>
        <v>39</v>
      </c>
      <c r="O38" s="28">
        <f t="shared" si="21"/>
        <v>40</v>
      </c>
    </row>
    <row r="39" spans="6:15" ht="5.55" customHeight="1" thickBot="1" x14ac:dyDescent="0.35">
      <c r="F39" s="26">
        <f t="shared" si="12"/>
        <v>21</v>
      </c>
      <c r="G39" s="27">
        <f t="shared" si="13"/>
        <v>22</v>
      </c>
      <c r="H39" s="27">
        <f t="shared" si="14"/>
        <v>23</v>
      </c>
      <c r="I39" s="27">
        <f t="shared" si="15"/>
        <v>24</v>
      </c>
      <c r="J39" s="27">
        <f t="shared" si="16"/>
        <v>25</v>
      </c>
      <c r="K39" s="27">
        <f t="shared" si="17"/>
        <v>26</v>
      </c>
      <c r="L39" s="27">
        <f t="shared" si="18"/>
        <v>27</v>
      </c>
      <c r="M39" s="27">
        <f t="shared" si="19"/>
        <v>28</v>
      </c>
      <c r="N39" s="27">
        <f t="shared" si="20"/>
        <v>29</v>
      </c>
      <c r="O39" s="28">
        <f t="shared" si="21"/>
        <v>30</v>
      </c>
    </row>
    <row r="40" spans="6:15" ht="5.55" customHeight="1" thickBot="1" x14ac:dyDescent="0.35">
      <c r="F40" s="26">
        <f>F41+10</f>
        <v>11</v>
      </c>
      <c r="G40" s="27">
        <f t="shared" si="13"/>
        <v>12</v>
      </c>
      <c r="H40" s="27">
        <f t="shared" si="14"/>
        <v>13</v>
      </c>
      <c r="I40" s="27">
        <f t="shared" si="15"/>
        <v>14</v>
      </c>
      <c r="J40" s="27">
        <f t="shared" si="16"/>
        <v>15</v>
      </c>
      <c r="K40" s="27">
        <f t="shared" si="17"/>
        <v>16</v>
      </c>
      <c r="L40" s="27">
        <f t="shared" si="18"/>
        <v>17</v>
      </c>
      <c r="M40" s="27">
        <f t="shared" si="19"/>
        <v>18</v>
      </c>
      <c r="N40" s="27">
        <f t="shared" si="20"/>
        <v>19</v>
      </c>
      <c r="O40" s="28">
        <f t="shared" si="21"/>
        <v>20</v>
      </c>
    </row>
    <row r="41" spans="6:15" ht="5.55" customHeight="1" x14ac:dyDescent="0.3">
      <c r="F41" s="29">
        <v>1</v>
      </c>
      <c r="G41" s="30">
        <f>F41+1</f>
        <v>2</v>
      </c>
      <c r="H41" s="30">
        <f t="shared" ref="H41:O41" si="22">G41+1</f>
        <v>3</v>
      </c>
      <c r="I41" s="30">
        <f t="shared" si="22"/>
        <v>4</v>
      </c>
      <c r="J41" s="30">
        <f t="shared" si="22"/>
        <v>5</v>
      </c>
      <c r="K41" s="30">
        <f t="shared" si="22"/>
        <v>6</v>
      </c>
      <c r="L41" s="30">
        <f t="shared" si="22"/>
        <v>7</v>
      </c>
      <c r="M41" s="30">
        <f t="shared" si="22"/>
        <v>8</v>
      </c>
      <c r="N41" s="30">
        <f t="shared" si="22"/>
        <v>9</v>
      </c>
      <c r="O41" s="31">
        <f t="shared" si="22"/>
        <v>10</v>
      </c>
    </row>
  </sheetData>
  <conditionalFormatting sqref="F20:O29">
    <cfRule type="cellIs" dxfId="5" priority="4" operator="lessThanOrEqual">
      <formula>$D$3*100</formula>
    </cfRule>
    <cfRule type="cellIs" dxfId="4" priority="6" operator="lessThanOrEqual">
      <formula>$D$3*100</formula>
    </cfRule>
  </conditionalFormatting>
  <conditionalFormatting sqref="F32:O41">
    <cfRule type="cellIs" priority="1" operator="lessThanOrEqual">
      <formula>$D$4*100</formula>
    </cfRule>
    <cfRule type="cellIs" dxfId="3" priority="2" operator="lessThanOrEqual">
      <formula>$D$4*100</formula>
    </cfRule>
    <cfRule type="cellIs" dxfId="2" priority="3" operator="lessThanOrEqual">
      <formula>$D$4*100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D04ED-D9AA-492E-A254-6E8B4A9A4A6F}">
  <sheetPr codeName="Sheet5"/>
  <dimension ref="E5:R22"/>
  <sheetViews>
    <sheetView showGridLines="0" workbookViewId="0">
      <selection activeCell="Q21" sqref="Q21"/>
    </sheetView>
  </sheetViews>
  <sheetFormatPr defaultRowHeight="14.4" x14ac:dyDescent="0.3"/>
  <cols>
    <col min="5" max="14" width="2.21875" customWidth="1"/>
  </cols>
  <sheetData>
    <row r="5" spans="5:18" ht="18" x14ac:dyDescent="0.35">
      <c r="Q5" s="34" t="s">
        <v>106</v>
      </c>
      <c r="R5" s="44">
        <f>'A3'!W17</f>
        <v>0.51472343958010647</v>
      </c>
    </row>
    <row r="6" spans="5:18" x14ac:dyDescent="0.3">
      <c r="Q6" s="34" t="s">
        <v>105</v>
      </c>
      <c r="R6" s="14">
        <f>'A3'!W16</f>
        <v>0.48527656041986861</v>
      </c>
    </row>
    <row r="9" spans="5:18" x14ac:dyDescent="0.3">
      <c r="Q9" s="34" t="s">
        <v>107</v>
      </c>
    </row>
    <row r="10" spans="5:18" x14ac:dyDescent="0.3">
      <c r="Q10" s="34" t="s">
        <v>108</v>
      </c>
    </row>
    <row r="11" spans="5:18" x14ac:dyDescent="0.3">
      <c r="Q11" s="34" t="s">
        <v>109</v>
      </c>
    </row>
    <row r="13" spans="5:18" ht="10.8" customHeight="1" x14ac:dyDescent="0.3">
      <c r="E13" s="45" t="str" cm="1">
        <f t="array" ref="E13:N22">IF(_xlfn._xlws.SORT(_xlfn.SEQUENCE(10,10),,-1)/100&gt;R5,Q10,Q11)</f>
        <v>■</v>
      </c>
      <c r="F13" s="45" t="str">
        <v>■</v>
      </c>
      <c r="G13" s="45" t="str">
        <v>■</v>
      </c>
      <c r="H13" s="45" t="str">
        <v>■</v>
      </c>
      <c r="I13" s="45" t="str">
        <v>■</v>
      </c>
      <c r="J13" s="45" t="str">
        <v>■</v>
      </c>
      <c r="K13" s="45" t="str">
        <v>■</v>
      </c>
      <c r="L13" s="45" t="str">
        <v>■</v>
      </c>
      <c r="M13" s="45" t="str">
        <v>■</v>
      </c>
      <c r="N13" s="45" t="str">
        <v>■</v>
      </c>
    </row>
    <row r="14" spans="5:18" ht="10.8" customHeight="1" x14ac:dyDescent="0.3">
      <c r="E14" s="45" t="str">
        <v>■</v>
      </c>
      <c r="F14" s="45" t="str">
        <v>■</v>
      </c>
      <c r="G14" s="45" t="str">
        <v>■</v>
      </c>
      <c r="H14" s="45" t="str">
        <v>■</v>
      </c>
      <c r="I14" s="45" t="str">
        <v>■</v>
      </c>
      <c r="J14" s="45" t="str">
        <v>■</v>
      </c>
      <c r="K14" s="45" t="str">
        <v>■</v>
      </c>
      <c r="L14" s="45" t="str">
        <v>■</v>
      </c>
      <c r="M14" s="45" t="str">
        <v>■</v>
      </c>
      <c r="N14" s="45" t="str">
        <v>■</v>
      </c>
    </row>
    <row r="15" spans="5:18" ht="10.8" customHeight="1" x14ac:dyDescent="0.3">
      <c r="E15" s="45" t="str">
        <v>■</v>
      </c>
      <c r="F15" s="45" t="str">
        <v>■</v>
      </c>
      <c r="G15" s="45" t="str">
        <v>■</v>
      </c>
      <c r="H15" s="45" t="str">
        <v>■</v>
      </c>
      <c r="I15" s="45" t="str">
        <v>■</v>
      </c>
      <c r="J15" s="45" t="str">
        <v>■</v>
      </c>
      <c r="K15" s="45" t="str">
        <v>■</v>
      </c>
      <c r="L15" s="45" t="str">
        <v>■</v>
      </c>
      <c r="M15" s="45" t="str">
        <v>■</v>
      </c>
      <c r="N15" s="45" t="str">
        <v>■</v>
      </c>
    </row>
    <row r="16" spans="5:18" ht="10.8" customHeight="1" x14ac:dyDescent="0.3">
      <c r="E16" s="45" t="str">
        <v>■</v>
      </c>
      <c r="F16" s="45" t="str">
        <v>■</v>
      </c>
      <c r="G16" s="45" t="str">
        <v>■</v>
      </c>
      <c r="H16" s="45" t="str">
        <v>■</v>
      </c>
      <c r="I16" s="45" t="str">
        <v>■</v>
      </c>
      <c r="J16" s="45" t="str">
        <v>■</v>
      </c>
      <c r="K16" s="45" t="str">
        <v>■</v>
      </c>
      <c r="L16" s="45" t="str">
        <v>■</v>
      </c>
      <c r="M16" s="45" t="str">
        <v>■</v>
      </c>
      <c r="N16" s="45" t="str">
        <v>■</v>
      </c>
    </row>
    <row r="17" spans="5:14" ht="10.8" customHeight="1" x14ac:dyDescent="0.3">
      <c r="E17" s="45" t="str">
        <v>●</v>
      </c>
      <c r="F17" s="45" t="str">
        <v>■</v>
      </c>
      <c r="G17" s="45" t="str">
        <v>■</v>
      </c>
      <c r="H17" s="45" t="str">
        <v>■</v>
      </c>
      <c r="I17" s="45" t="str">
        <v>■</v>
      </c>
      <c r="J17" s="45" t="str">
        <v>■</v>
      </c>
      <c r="K17" s="45" t="str">
        <v>■</v>
      </c>
      <c r="L17" s="45" t="str">
        <v>■</v>
      </c>
      <c r="M17" s="45" t="str">
        <v>■</v>
      </c>
      <c r="N17" s="45" t="str">
        <v>■</v>
      </c>
    </row>
    <row r="18" spans="5:14" ht="10.8" customHeight="1" x14ac:dyDescent="0.3">
      <c r="E18" s="45" t="str">
        <v>●</v>
      </c>
      <c r="F18" s="45" t="str">
        <v>●</v>
      </c>
      <c r="G18" s="45" t="str">
        <v>●</v>
      </c>
      <c r="H18" s="45" t="str">
        <v>●</v>
      </c>
      <c r="I18" s="45" t="str">
        <v>●</v>
      </c>
      <c r="J18" s="45" t="str">
        <v>●</v>
      </c>
      <c r="K18" s="45" t="str">
        <v>●</v>
      </c>
      <c r="L18" s="45" t="str">
        <v>●</v>
      </c>
      <c r="M18" s="45" t="str">
        <v>●</v>
      </c>
      <c r="N18" s="45" t="str">
        <v>●</v>
      </c>
    </row>
    <row r="19" spans="5:14" ht="10.8" customHeight="1" x14ac:dyDescent="0.3">
      <c r="E19" s="45" t="str">
        <v>●</v>
      </c>
      <c r="F19" s="45" t="str">
        <v>●</v>
      </c>
      <c r="G19" s="45" t="str">
        <v>●</v>
      </c>
      <c r="H19" s="45" t="str">
        <v>●</v>
      </c>
      <c r="I19" s="45" t="str">
        <v>●</v>
      </c>
      <c r="J19" s="45" t="str">
        <v>●</v>
      </c>
      <c r="K19" s="45" t="str">
        <v>●</v>
      </c>
      <c r="L19" s="45" t="str">
        <v>●</v>
      </c>
      <c r="M19" s="45" t="str">
        <v>●</v>
      </c>
      <c r="N19" s="45" t="str">
        <v>●</v>
      </c>
    </row>
    <row r="20" spans="5:14" ht="10.8" customHeight="1" x14ac:dyDescent="0.3">
      <c r="E20" s="45" t="str">
        <v>●</v>
      </c>
      <c r="F20" s="45" t="str">
        <v>●</v>
      </c>
      <c r="G20" s="45" t="str">
        <v>●</v>
      </c>
      <c r="H20" s="45" t="str">
        <v>●</v>
      </c>
      <c r="I20" s="45" t="str">
        <v>●</v>
      </c>
      <c r="J20" s="45" t="str">
        <v>●</v>
      </c>
      <c r="K20" s="45" t="str">
        <v>●</v>
      </c>
      <c r="L20" s="45" t="str">
        <v>●</v>
      </c>
      <c r="M20" s="45" t="str">
        <v>●</v>
      </c>
      <c r="N20" s="45" t="str">
        <v>●</v>
      </c>
    </row>
    <row r="21" spans="5:14" ht="10.8" customHeight="1" x14ac:dyDescent="0.3">
      <c r="E21" s="45" t="str">
        <v>●</v>
      </c>
      <c r="F21" s="45" t="str">
        <v>●</v>
      </c>
      <c r="G21" s="45" t="str">
        <v>●</v>
      </c>
      <c r="H21" s="45" t="str">
        <v>●</v>
      </c>
      <c r="I21" s="45" t="str">
        <v>●</v>
      </c>
      <c r="J21" s="45" t="str">
        <v>●</v>
      </c>
      <c r="K21" s="45" t="str">
        <v>●</v>
      </c>
      <c r="L21" s="45" t="str">
        <v>●</v>
      </c>
      <c r="M21" s="45" t="str">
        <v>●</v>
      </c>
      <c r="N21" s="45" t="str">
        <v>●</v>
      </c>
    </row>
    <row r="22" spans="5:14" ht="10.8" customHeight="1" x14ac:dyDescent="0.3">
      <c r="E22" s="45" t="str">
        <v>●</v>
      </c>
      <c r="F22" s="45" t="str">
        <v>●</v>
      </c>
      <c r="G22" s="45" t="str">
        <v>●</v>
      </c>
      <c r="H22" s="45" t="str">
        <v>●</v>
      </c>
      <c r="I22" s="45" t="str">
        <v>●</v>
      </c>
      <c r="J22" s="45" t="str">
        <v>●</v>
      </c>
      <c r="K22" s="45" t="str">
        <v>●</v>
      </c>
      <c r="L22" s="45" t="str">
        <v>●</v>
      </c>
      <c r="M22" s="45" t="str">
        <v>●</v>
      </c>
      <c r="N22" s="45" t="str">
        <v>●</v>
      </c>
    </row>
  </sheetData>
  <conditionalFormatting sqref="E13:N22">
    <cfRule type="expression" dxfId="1" priority="1">
      <formula>E13&lt;&gt;$Q$11</formula>
    </cfRule>
    <cfRule type="expression" dxfId="0" priority="2">
      <formula>E13&lt;&gt;$Q$10</formula>
    </cfRule>
  </conditionalFormatting>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A403DF-849B-45A1-B008-9D44670627AF}">
  <sheetPr codeName="Sheet6"/>
  <dimension ref="M1:Y11"/>
  <sheetViews>
    <sheetView showGridLines="0" showRowColHeaders="0" tabSelected="1" zoomScaleNormal="100" workbookViewId="0">
      <selection activeCell="S1" sqref="S1"/>
    </sheetView>
  </sheetViews>
  <sheetFormatPr defaultRowHeight="14.4" x14ac:dyDescent="0.3"/>
  <cols>
    <col min="1" max="17" width="8.88671875" style="3"/>
    <col min="18" max="18" width="8.88671875" style="3" customWidth="1"/>
    <col min="19" max="16384" width="8.88671875" style="3"/>
  </cols>
  <sheetData>
    <row r="1" spans="13:25" ht="8.4" customHeight="1" x14ac:dyDescent="0.3">
      <c r="S1" s="4"/>
      <c r="T1" s="4"/>
      <c r="U1" s="4"/>
      <c r="V1" s="4"/>
      <c r="W1" s="4"/>
      <c r="X1" s="4"/>
      <c r="Y1" s="4"/>
    </row>
    <row r="2" spans="13:25" ht="4.8" customHeight="1" x14ac:dyDescent="0.3">
      <c r="S2" s="4"/>
      <c r="T2" s="4"/>
      <c r="U2" s="4"/>
      <c r="V2" s="4"/>
      <c r="W2" s="4"/>
      <c r="X2" s="4"/>
      <c r="Y2" s="4"/>
    </row>
    <row r="3" spans="13:25" ht="3" customHeight="1" x14ac:dyDescent="0.3">
      <c r="S3" s="4"/>
      <c r="T3" s="4"/>
      <c r="U3" s="4"/>
      <c r="V3" s="4"/>
      <c r="W3" s="4"/>
      <c r="X3" s="4"/>
      <c r="Y3" s="4"/>
    </row>
    <row r="4" spans="13:25" ht="3" customHeight="1" x14ac:dyDescent="0.3">
      <c r="S4" s="4"/>
      <c r="T4" s="4"/>
      <c r="U4" s="4"/>
      <c r="V4" s="4"/>
      <c r="W4" s="4"/>
      <c r="X4" s="4"/>
      <c r="Y4" s="4"/>
    </row>
    <row r="5" spans="13:25" ht="5.4" customHeight="1" x14ac:dyDescent="0.3">
      <c r="T5" s="4"/>
      <c r="U5" s="4"/>
      <c r="V5" s="4"/>
      <c r="W5" s="4"/>
      <c r="X5" s="4"/>
      <c r="Y5" s="4"/>
    </row>
    <row r="11" spans="13:25" x14ac:dyDescent="0.3">
      <c r="M11" s="3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3" r:id="rId4" name="Option Button 3">
              <controlPr defaultSize="0" autoFill="0" autoLine="0" autoPict="0">
                <anchor moveWithCells="1">
                  <from>
                    <xdr:col>9</xdr:col>
                    <xdr:colOff>45720</xdr:colOff>
                    <xdr:row>12</xdr:row>
                    <xdr:rowOff>99060</xdr:rowOff>
                  </from>
                  <to>
                    <xdr:col>9</xdr:col>
                    <xdr:colOff>320040</xdr:colOff>
                    <xdr:row>13</xdr:row>
                    <xdr:rowOff>152400</xdr:rowOff>
                  </to>
                </anchor>
              </controlPr>
            </control>
          </mc:Choice>
        </mc:AlternateContent>
        <mc:AlternateContent xmlns:mc="http://schemas.openxmlformats.org/markup-compatibility/2006">
          <mc:Choice Requires="x14">
            <control shapeId="10244" r:id="rId5" name="Option Button 4">
              <controlPr defaultSize="0" autoFill="0" autoLine="0" autoPict="0">
                <anchor moveWithCells="1">
                  <from>
                    <xdr:col>10</xdr:col>
                    <xdr:colOff>525780</xdr:colOff>
                    <xdr:row>12</xdr:row>
                    <xdr:rowOff>106680</xdr:rowOff>
                  </from>
                  <to>
                    <xdr:col>11</xdr:col>
                    <xdr:colOff>129540</xdr:colOff>
                    <xdr:row>13</xdr:row>
                    <xdr:rowOff>129540</xdr:rowOff>
                  </to>
                </anchor>
              </controlPr>
            </control>
          </mc:Choice>
        </mc:AlternateContent>
        <mc:AlternateContent xmlns:mc="http://schemas.openxmlformats.org/markup-compatibility/2006">
          <mc:Choice Requires="x14">
            <control shapeId="10245" r:id="rId6" name="Drop Down 5">
              <controlPr defaultSize="0" autoLine="0" autoPict="0">
                <anchor moveWithCells="1">
                  <from>
                    <xdr:col>12</xdr:col>
                    <xdr:colOff>15240</xdr:colOff>
                    <xdr:row>12</xdr:row>
                    <xdr:rowOff>114300</xdr:rowOff>
                  </from>
                  <to>
                    <xdr:col>13</xdr:col>
                    <xdr:colOff>137160</xdr:colOff>
                    <xdr:row>13</xdr:row>
                    <xdr:rowOff>144780</xdr:rowOff>
                  </to>
                </anchor>
              </controlPr>
            </control>
          </mc:Choice>
        </mc:AlternateContent>
        <mc:AlternateContent xmlns:mc="http://schemas.openxmlformats.org/markup-compatibility/2006">
          <mc:Choice Requires="x14">
            <control shapeId="10275" r:id="rId7" name="Option Button 35">
              <controlPr defaultSize="0" autoFill="0" autoLine="0" autoPict="0">
                <anchor moveWithCells="1">
                  <from>
                    <xdr:col>14</xdr:col>
                    <xdr:colOff>480060</xdr:colOff>
                    <xdr:row>15</xdr:row>
                    <xdr:rowOff>152400</xdr:rowOff>
                  </from>
                  <to>
                    <xdr:col>15</xdr:col>
                    <xdr:colOff>114300</xdr:colOff>
                    <xdr:row>17</xdr:row>
                    <xdr:rowOff>7620</xdr:rowOff>
                  </to>
                </anchor>
              </controlPr>
            </control>
          </mc:Choice>
        </mc:AlternateContent>
        <mc:AlternateContent xmlns:mc="http://schemas.openxmlformats.org/markup-compatibility/2006">
          <mc:Choice Requires="x14">
            <control shapeId="10276" r:id="rId8" name="Option Button 36">
              <controlPr defaultSize="0" autoFill="0" autoLine="0" autoPict="0">
                <anchor moveWithCells="1">
                  <from>
                    <xdr:col>17</xdr:col>
                    <xdr:colOff>76200</xdr:colOff>
                    <xdr:row>15</xdr:row>
                    <xdr:rowOff>152400</xdr:rowOff>
                  </from>
                  <to>
                    <xdr:col>17</xdr:col>
                    <xdr:colOff>259080</xdr:colOff>
                    <xdr:row>17</xdr:row>
                    <xdr:rowOff>0</xdr:rowOff>
                  </to>
                </anchor>
              </controlPr>
            </control>
          </mc:Choice>
        </mc:AlternateContent>
        <mc:AlternateContent xmlns:mc="http://schemas.openxmlformats.org/markup-compatibility/2006">
          <mc:Choice Requires="x14">
            <control shapeId="10279" r:id="rId9" name="Group Box 39">
              <controlPr defaultSize="0" autoFill="0" autoPict="0">
                <anchor moveWithCells="1">
                  <from>
                    <xdr:col>14</xdr:col>
                    <xdr:colOff>106680</xdr:colOff>
                    <xdr:row>15</xdr:row>
                    <xdr:rowOff>83820</xdr:rowOff>
                  </from>
                  <to>
                    <xdr:col>17</xdr:col>
                    <xdr:colOff>579120</xdr:colOff>
                    <xdr:row>17</xdr:row>
                    <xdr:rowOff>167640</xdr:rowOff>
                  </to>
                </anchor>
              </controlPr>
            </control>
          </mc:Choice>
        </mc:AlternateContent>
      </controls>
    </mc:Choice>
  </mc:AlternateContent>
  <extLst>
    <ext xmlns:x14="http://schemas.microsoft.com/office/spreadsheetml/2009/9/main" uri="{A8765BA9-456A-4dab-B4F3-ACF838C121DE}">
      <x14:slicerList>
        <x14:slicer r:id="rId10"/>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E3BD9-9AE5-41DA-AA84-113894BE8A11}">
  <sheetPr codeName="Sheet7"/>
  <dimension ref="M1:Y11"/>
  <sheetViews>
    <sheetView showGridLines="0" showRowColHeaders="0" zoomScaleNormal="100" workbookViewId="0"/>
  </sheetViews>
  <sheetFormatPr defaultRowHeight="14.4" x14ac:dyDescent="0.3"/>
  <cols>
    <col min="1" max="17" width="8.88671875" style="3"/>
    <col min="18" max="18" width="8.88671875" style="3" customWidth="1"/>
    <col min="19" max="16384" width="8.88671875" style="3"/>
  </cols>
  <sheetData>
    <row r="1" spans="13:25" ht="8.4" customHeight="1" x14ac:dyDescent="0.3">
      <c r="S1" s="4"/>
      <c r="T1" s="4"/>
      <c r="U1" s="4"/>
      <c r="V1" s="4"/>
      <c r="W1" s="4"/>
      <c r="X1" s="4"/>
      <c r="Y1" s="4"/>
    </row>
    <row r="2" spans="13:25" ht="4.8" customHeight="1" x14ac:dyDescent="0.3">
      <c r="S2" s="4"/>
      <c r="T2" s="4"/>
      <c r="U2" s="4"/>
      <c r="V2" s="4"/>
      <c r="W2" s="4"/>
      <c r="X2" s="4"/>
      <c r="Y2" s="4"/>
    </row>
    <row r="3" spans="13:25" ht="3" customHeight="1" x14ac:dyDescent="0.3">
      <c r="S3" s="4"/>
      <c r="T3" s="4"/>
      <c r="U3" s="4"/>
      <c r="V3" s="4"/>
      <c r="W3" s="4"/>
      <c r="X3" s="4"/>
      <c r="Y3" s="4"/>
    </row>
    <row r="4" spans="13:25" ht="3" customHeight="1" x14ac:dyDescent="0.3">
      <c r="S4" s="4"/>
      <c r="T4" s="4"/>
      <c r="U4" s="4"/>
      <c r="V4" s="4"/>
      <c r="W4" s="4"/>
      <c r="X4" s="4"/>
      <c r="Y4" s="4"/>
    </row>
    <row r="5" spans="13:25" ht="5.4" customHeight="1" x14ac:dyDescent="0.3">
      <c r="T5" s="4"/>
      <c r="U5" s="4"/>
      <c r="V5" s="4"/>
      <c r="W5" s="4"/>
      <c r="X5" s="4"/>
      <c r="Y5" s="4"/>
    </row>
    <row r="11" spans="13:25" x14ac:dyDescent="0.3">
      <c r="M11" s="11" t="s">
        <v>27</v>
      </c>
    </row>
  </sheetData>
  <pageMargins left="0.7" right="0.7" top="0.75" bottom="0.75" header="0.3" footer="0.3"/>
  <pageSetup orientation="portrait" r:id="rId1"/>
  <drawing r:id="rId2"/>
  <legacy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003B92-B465-4233-B167-3100F13A1D66}">
  <sheetPr codeName="Sheet8"/>
  <dimension ref="M1:Y11"/>
  <sheetViews>
    <sheetView showGridLines="0" showRowColHeaders="0" workbookViewId="0"/>
  </sheetViews>
  <sheetFormatPr defaultRowHeight="14.4" x14ac:dyDescent="0.3"/>
  <cols>
    <col min="1" max="17" width="8.88671875" style="3"/>
    <col min="18" max="18" width="8.88671875" style="3" customWidth="1"/>
    <col min="19" max="16384" width="8.88671875" style="3"/>
  </cols>
  <sheetData>
    <row r="1" spans="13:25" ht="8.4" customHeight="1" x14ac:dyDescent="0.3">
      <c r="S1" s="4"/>
      <c r="T1" s="4"/>
      <c r="U1" s="4"/>
      <c r="V1" s="4"/>
      <c r="W1" s="4"/>
      <c r="X1" s="4"/>
      <c r="Y1" s="4"/>
    </row>
    <row r="2" spans="13:25" ht="4.8" customHeight="1" x14ac:dyDescent="0.3">
      <c r="S2" s="4"/>
      <c r="T2" s="4"/>
      <c r="U2" s="4"/>
      <c r="V2" s="4"/>
      <c r="W2" s="4"/>
      <c r="X2" s="4"/>
      <c r="Y2" s="4"/>
    </row>
    <row r="3" spans="13:25" ht="3" customHeight="1" x14ac:dyDescent="0.3">
      <c r="S3" s="4"/>
      <c r="T3" s="4"/>
      <c r="U3" s="4"/>
      <c r="V3" s="4"/>
      <c r="W3" s="4"/>
      <c r="X3" s="4"/>
      <c r="Y3" s="4"/>
    </row>
    <row r="4" spans="13:25" ht="3" customHeight="1" x14ac:dyDescent="0.3">
      <c r="S4" s="4"/>
      <c r="T4" s="4"/>
      <c r="U4" s="4"/>
      <c r="V4" s="4"/>
      <c r="W4" s="4"/>
      <c r="X4" s="4"/>
      <c r="Y4" s="4"/>
    </row>
    <row r="5" spans="13:25" ht="5.4" customHeight="1" x14ac:dyDescent="0.3">
      <c r="T5" s="4"/>
      <c r="U5" s="4"/>
      <c r="V5" s="4"/>
      <c r="W5" s="4"/>
      <c r="X5" s="4"/>
      <c r="Y5" s="4"/>
    </row>
    <row r="11" spans="13:25" x14ac:dyDescent="0.3">
      <c r="M11" s="11"/>
    </row>
  </sheetData>
  <pageMargins left="0.7" right="0.7" top="0.75" bottom="0.75" header="0.3" footer="0.3"/>
  <drawing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Props1.xml><?xml version="1.0" encoding="utf-8"?>
<ds:datastoreItem xmlns:ds="http://schemas.openxmlformats.org/officeDocument/2006/customXml" ds:itemID="{18A1BA29-3575-4DEA-8063-96CB3180F125}">
  <ds:schemaRefs/>
</ds:datastoreItem>
</file>

<file path=customXml/itemProps2.xml><?xml version="1.0" encoding="utf-8"?>
<ds:datastoreItem xmlns:ds="http://schemas.openxmlformats.org/officeDocument/2006/customXml" ds:itemID="{8CB17E8A-87BB-4C46-9BBF-C751B6945DA5}">
  <ds:schemaRefs/>
</ds:datastoreItem>
</file>

<file path=customXml/itemProps3.xml><?xml version="1.0" encoding="utf-8"?>
<ds:datastoreItem xmlns:ds="http://schemas.openxmlformats.org/officeDocument/2006/customXml" ds:itemID="{0C5C1F82-C7A9-4BD1-B326-4C61DB510F77}">
  <ds:schemaRefs/>
</ds:datastoreItem>
</file>

<file path=customXml/itemProps4.xml><?xml version="1.0" encoding="utf-8"?>
<ds:datastoreItem xmlns:ds="http://schemas.openxmlformats.org/officeDocument/2006/customXml" ds:itemID="{68F06893-39D2-40FA-8F8A-8A26004FBA07}">
  <ds:schemaRefs/>
</ds:datastoreItem>
</file>

<file path=customXml/itemProps5.xml><?xml version="1.0" encoding="utf-8"?>
<ds:datastoreItem xmlns:ds="http://schemas.openxmlformats.org/officeDocument/2006/customXml" ds:itemID="{029AC67D-A984-43D0-A79A-47DF2AD32146}">
  <ds:schemaRefs/>
</ds:datastoreItem>
</file>

<file path=customXml/itemProps6.xml><?xml version="1.0" encoding="utf-8"?>
<ds:datastoreItem xmlns:ds="http://schemas.openxmlformats.org/officeDocument/2006/customXml" ds:itemID="{405F97B5-93BA-48F0-A846-71A465DA46EB}">
  <ds:schemaRefs/>
</ds:datastoreItem>
</file>

<file path=customXml/itemProps7.xml><?xml version="1.0" encoding="utf-8"?>
<ds:datastoreItem xmlns:ds="http://schemas.openxmlformats.org/officeDocument/2006/customXml" ds:itemID="{D49FADE7-912F-4A77-A9D5-E1B098BCAD85}">
  <ds:schemaRefs/>
</ds:datastoreItem>
</file>

<file path=customXml/itemProps8.xml><?xml version="1.0" encoding="utf-8"?>
<ds:datastoreItem xmlns:ds="http://schemas.openxmlformats.org/officeDocument/2006/customXml" ds:itemID="{7D0FE667-73F6-46F0-AEA9-643EACE5E591}">
  <ds:schemaRefs/>
</ds:datastoreItem>
</file>

<file path=customXml/itemProps9.xml><?xml version="1.0" encoding="utf-8"?>
<ds:datastoreItem xmlns:ds="http://schemas.openxmlformats.org/officeDocument/2006/customXml" ds:itemID="{EF8F738C-938E-4E03-9DE8-2B5B2F8C8C28}">
  <ds:schemaRefs/>
</ds:datastoreItem>
</file>

<file path=customXml/itemProps10.xml><?xml version="1.0" encoding="utf-8"?>
<ds:datastoreItem xmlns:ds="http://schemas.openxmlformats.org/officeDocument/2006/customXml" ds:itemID="{2CF5DBAE-A2A7-43F1-A3BC-3BEDE7200250}">
  <ds:schemaRefs/>
</ds:datastoreItem>
</file>

<file path=customXml/itemProps11.xml><?xml version="1.0" encoding="utf-8"?>
<ds:datastoreItem xmlns:ds="http://schemas.openxmlformats.org/officeDocument/2006/customXml" ds:itemID="{9A29E6A3-DBAC-4313-BC58-04F0949E67DC}">
  <ds:schemaRefs/>
</ds:datastoreItem>
</file>

<file path=customXml/itemProps12.xml><?xml version="1.0" encoding="utf-8"?>
<ds:datastoreItem xmlns:ds="http://schemas.openxmlformats.org/officeDocument/2006/customXml" ds:itemID="{5F7B3EE2-CFCA-4A0D-9035-12D37F57F08C}">
  <ds:schemaRefs/>
</ds:datastoreItem>
</file>

<file path=customXml/itemProps13.xml><?xml version="1.0" encoding="utf-8"?>
<ds:datastoreItem xmlns:ds="http://schemas.openxmlformats.org/officeDocument/2006/customXml" ds:itemID="{653E89C9-77C0-4732-B593-E5CD624F3A17}">
  <ds:schemaRefs/>
</ds:datastoreItem>
</file>

<file path=customXml/itemProps14.xml><?xml version="1.0" encoding="utf-8"?>
<ds:datastoreItem xmlns:ds="http://schemas.openxmlformats.org/officeDocument/2006/customXml" ds:itemID="{32DCD314-62EE-4B97-BAF1-3654AE2F273D}">
  <ds:schemaRefs/>
</ds:datastoreItem>
</file>

<file path=customXml/itemProps15.xml><?xml version="1.0" encoding="utf-8"?>
<ds:datastoreItem xmlns:ds="http://schemas.openxmlformats.org/officeDocument/2006/customXml" ds:itemID="{1F1EF5FE-4D00-42C1-93FF-558D973EF88A}">
  <ds:schemaRefs/>
</ds:datastoreItem>
</file>

<file path=customXml/itemProps16.xml><?xml version="1.0" encoding="utf-8"?>
<ds:datastoreItem xmlns:ds="http://schemas.openxmlformats.org/officeDocument/2006/customXml" ds:itemID="{06863F1A-6B36-496B-B08D-3E487BA65F1C}">
  <ds:schemaRefs/>
</ds:datastoreItem>
</file>

<file path=customXml/itemProps17.xml><?xml version="1.0" encoding="utf-8"?>
<ds:datastoreItem xmlns:ds="http://schemas.openxmlformats.org/officeDocument/2006/customXml" ds:itemID="{E58A2B24-D45E-43A4-AA4B-8FE82743094E}">
  <ds:schemaRefs/>
</ds:datastoreItem>
</file>

<file path=customXml/itemProps18.xml><?xml version="1.0" encoding="utf-8"?>
<ds:datastoreItem xmlns:ds="http://schemas.openxmlformats.org/officeDocument/2006/customXml" ds:itemID="{645BF4F4-4FB8-42B8-A905-8426F52D566D}">
  <ds:schemaRefs/>
</ds:datastoreItem>
</file>

<file path=customXml/itemProps19.xml><?xml version="1.0" encoding="utf-8"?>
<ds:datastoreItem xmlns:ds="http://schemas.openxmlformats.org/officeDocument/2006/customXml" ds:itemID="{3AED71C8-1708-4ED1-B2A6-1B9B18EDC1BF}">
  <ds:schemaRefs/>
</ds:datastoreItem>
</file>

<file path=customXml/itemProps20.xml><?xml version="1.0" encoding="utf-8"?>
<ds:datastoreItem xmlns:ds="http://schemas.openxmlformats.org/officeDocument/2006/customXml" ds:itemID="{39A2CB55-3726-4A64-9187-ACF7E29030D0}">
  <ds:schemaRefs/>
</ds:datastoreItem>
</file>

<file path=customXml/itemProps21.xml><?xml version="1.0" encoding="utf-8"?>
<ds:datastoreItem xmlns:ds="http://schemas.openxmlformats.org/officeDocument/2006/customXml" ds:itemID="{842C197B-D8AA-4A2E-BCDC-BE9274DE2019}">
  <ds:schemaRefs/>
</ds:datastoreItem>
</file>

<file path=customXml/itemProps22.xml><?xml version="1.0" encoding="utf-8"?>
<ds:datastoreItem xmlns:ds="http://schemas.openxmlformats.org/officeDocument/2006/customXml" ds:itemID="{0877EA1B-6BEA-40BF-920E-7B4D59969B22}">
  <ds:schemaRefs/>
</ds:datastoreItem>
</file>

<file path=customXml/itemProps23.xml><?xml version="1.0" encoding="utf-8"?>
<ds:datastoreItem xmlns:ds="http://schemas.openxmlformats.org/officeDocument/2006/customXml" ds:itemID="{DA8B84E7-0549-4DDE-8167-7D064951A622}">
  <ds:schemaRefs/>
</ds:datastoreItem>
</file>

<file path=customXml/itemProps24.xml><?xml version="1.0" encoding="utf-8"?>
<ds:datastoreItem xmlns:ds="http://schemas.openxmlformats.org/officeDocument/2006/customXml" ds:itemID="{B4AD944B-9E7C-4B62-8BF6-753786340D38}">
  <ds:schemaRefs/>
</ds:datastoreItem>
</file>

<file path=customXml/itemProps25.xml><?xml version="1.0" encoding="utf-8"?>
<ds:datastoreItem xmlns:ds="http://schemas.openxmlformats.org/officeDocument/2006/customXml" ds:itemID="{1F3D6EC4-6540-498E-91E4-517D7E70458C}">
  <ds:schemaRefs/>
</ds:datastoreItem>
</file>

<file path=customXml/itemProps26.xml><?xml version="1.0" encoding="utf-8"?>
<ds:datastoreItem xmlns:ds="http://schemas.openxmlformats.org/officeDocument/2006/customXml" ds:itemID="{330C7E27-FD68-42A3-A951-FDED75CE024B}">
  <ds:schemaRefs/>
</ds:datastoreItem>
</file>

<file path=customXml/itemProps27.xml><?xml version="1.0" encoding="utf-8"?>
<ds:datastoreItem xmlns:ds="http://schemas.openxmlformats.org/officeDocument/2006/customXml" ds:itemID="{BA44CE6D-9EAC-42EE-8B42-0B8826717876}">
  <ds:schemaRefs/>
</ds:datastoreItem>
</file>

<file path=customXml/itemProps28.xml><?xml version="1.0" encoding="utf-8"?>
<ds:datastoreItem xmlns:ds="http://schemas.openxmlformats.org/officeDocument/2006/customXml" ds:itemID="{9BC2D83B-E038-4AC7-B232-53F505306E71}">
  <ds:schemaRefs/>
</ds:datastoreItem>
</file>

<file path=customXml/itemProps29.xml><?xml version="1.0" encoding="utf-8"?>
<ds:datastoreItem xmlns:ds="http://schemas.openxmlformats.org/officeDocument/2006/customXml" ds:itemID="{1237CF85-C65F-4671-B4A4-8CB34CD81C0B}">
  <ds:schemaRefs>
    <ds:schemaRef ds:uri="http://schemas.microsoft.com/DataMashup"/>
  </ds:schemaRefs>
</ds:datastoreItem>
</file>

<file path=customXml/itemProps30.xml><?xml version="1.0" encoding="utf-8"?>
<ds:datastoreItem xmlns:ds="http://schemas.openxmlformats.org/officeDocument/2006/customXml" ds:itemID="{665A8BB9-7EB9-490F-BC9D-7D26374F2B45}">
  <ds:schemaRefs/>
</ds:datastoreItem>
</file>

<file path=customXml/itemProps31.xml><?xml version="1.0" encoding="utf-8"?>
<ds:datastoreItem xmlns:ds="http://schemas.openxmlformats.org/officeDocument/2006/customXml" ds:itemID="{4BE9EC57-20F8-4759-88EE-4FCA6FDBC883}">
  <ds:schemaRefs/>
</ds:datastoreItem>
</file>

<file path=customXml/itemProps32.xml><?xml version="1.0" encoding="utf-8"?>
<ds:datastoreItem xmlns:ds="http://schemas.openxmlformats.org/officeDocument/2006/customXml" ds:itemID="{2242DEC9-7651-4913-B54C-570920FE95A4}">
  <ds:schemaRefs/>
</ds:datastoreItem>
</file>

<file path=customXml/itemProps33.xml><?xml version="1.0" encoding="utf-8"?>
<ds:datastoreItem xmlns:ds="http://schemas.openxmlformats.org/officeDocument/2006/customXml" ds:itemID="{FB6F5976-F7D3-4262-B7CC-A1565527D247}">
  <ds:schemaRefs/>
</ds:datastoreItem>
</file>

<file path=customXml/itemProps34.xml><?xml version="1.0" encoding="utf-8"?>
<ds:datastoreItem xmlns:ds="http://schemas.openxmlformats.org/officeDocument/2006/customXml" ds:itemID="{B004F291-185F-45D0-BA43-E37299244C60}">
  <ds:schemaRefs/>
</ds:datastoreItem>
</file>

<file path=customXml/itemProps35.xml><?xml version="1.0" encoding="utf-8"?>
<ds:datastoreItem xmlns:ds="http://schemas.openxmlformats.org/officeDocument/2006/customXml" ds:itemID="{F9DCBBDD-ECF1-41BF-95E2-27C6F9B175DB}">
  <ds:schemaRefs/>
</ds:datastoreItem>
</file>

<file path=customXml/itemProps36.xml><?xml version="1.0" encoding="utf-8"?>
<ds:datastoreItem xmlns:ds="http://schemas.openxmlformats.org/officeDocument/2006/customXml" ds:itemID="{103CCEEA-2F93-4462-9204-80D1EBEBCBB5}">
  <ds:schemaRefs/>
</ds:datastoreItem>
</file>

<file path=customXml/itemProps37.xml><?xml version="1.0" encoding="utf-8"?>
<ds:datastoreItem xmlns:ds="http://schemas.openxmlformats.org/officeDocument/2006/customXml" ds:itemID="{BB0588D8-89DD-45F9-832A-27F6CF821BE9}">
  <ds:schemaRefs/>
</ds:datastoreItem>
</file>

<file path=customXml/itemProps38.xml><?xml version="1.0" encoding="utf-8"?>
<ds:datastoreItem xmlns:ds="http://schemas.openxmlformats.org/officeDocument/2006/customXml" ds:itemID="{F0E8FBA6-0A0F-4112-8493-3451FBA3B402}">
  <ds:schemaRefs/>
</ds:datastoreItem>
</file>

<file path=customXml/itemProps39.xml><?xml version="1.0" encoding="utf-8"?>
<ds:datastoreItem xmlns:ds="http://schemas.openxmlformats.org/officeDocument/2006/customXml" ds:itemID="{3E639636-E727-4E8F-AA84-558C0EB39D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A1 </vt:lpstr>
      <vt:lpstr>A2</vt:lpstr>
      <vt:lpstr>A3</vt:lpstr>
      <vt:lpstr>Wafle Chart</vt:lpstr>
      <vt:lpstr>Gender Analysis</vt:lpstr>
      <vt:lpstr>Profit View</vt:lpstr>
      <vt:lpstr>Store Dash</vt:lpstr>
      <vt:lpstr>Time Frame</vt:lpstr>
      <vt:lpstr>Large_1</vt:lpstr>
      <vt:lpstr>Large_2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HASNAA WAEL</dc:creator>
  <cp:lastModifiedBy>HASNAA WAEL</cp:lastModifiedBy>
  <dcterms:created xsi:type="dcterms:W3CDTF">2024-04-22T00:08:45Z</dcterms:created>
  <dcterms:modified xsi:type="dcterms:W3CDTF">2024-05-01T16:44:24Z</dcterms:modified>
</cp:coreProperties>
</file>